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updateLinks="never" codeName="Denne_projektmappe" defaultThemeVersion="202300"/>
  <mc:AlternateContent xmlns:mc="http://schemas.openxmlformats.org/markup-compatibility/2006">
    <mc:Choice Requires="x15">
      <x15ac:absPath xmlns:x15ac="http://schemas.microsoft.com/office/spreadsheetml/2010/11/ac" url="https://nykredit-my.sharepoint.com/personal/cham_nykredit_dk/Documents/Skrivebord/"/>
    </mc:Choice>
  </mc:AlternateContent>
  <xr:revisionPtr revIDLastSave="0" documentId="8_{9BD991B9-2D79-4108-8421-3D70B812FEA1}" xr6:coauthVersionLast="47" xr6:coauthVersionMax="47" xr10:uidLastSave="{00000000-0000-0000-0000-000000000000}"/>
  <bookViews>
    <workbookView xWindow="38280" yWindow="-120" windowWidth="38640" windowHeight="21120" tabRatio="750" firstSheet="1" activeTab="2" xr2:uid="{FC8D5E56-30AB-4763-9824-CFC5BEF12B3D}"/>
  </bookViews>
  <sheets>
    <sheet name="Setup" sheetId="31" state="hidden" r:id="rId1"/>
    <sheet name="Disclaimer" sheetId="1" r:id="rId2"/>
    <sheet name="Introduction" sheetId="2" r:id="rId3"/>
    <sheet name="Completion Instructions" sheetId="3" r:id="rId4"/>
    <sheet name="FAQ" sheetId="4" r:id="rId5"/>
    <sheet name="A. HTT General" sheetId="5" r:id="rId6"/>
    <sheet name="A. Input" sheetId="16" state="hidden" r:id="rId7"/>
    <sheet name="B1. HTT Mortgage Assets" sheetId="6" r:id="rId8"/>
    <sheet name="B1. Input" sheetId="17" state="hidden" r:id="rId9"/>
    <sheet name="B2. HTT Public Sector Assets" sheetId="7" state="hidden" r:id="rId10"/>
    <sheet name="B3. HTT Shipping Assets" sheetId="8" state="hidden" r:id="rId11"/>
    <sheet name="C. HTT Harmonised Glossary" sheetId="9" r:id="rId12"/>
    <sheet name="D. Insert Nat Trans Templ" sheetId="10" r:id="rId13"/>
    <sheet name="D. NTT Front page" sheetId="21" r:id="rId14"/>
    <sheet name="D. NTT Contents" sheetId="22" r:id="rId15"/>
    <sheet name="D. General Issuer Details" sheetId="23" r:id="rId16"/>
    <sheet name="D. G1-G4 - Cover pool inform." sheetId="24" r:id="rId17"/>
    <sheet name="D. Table 1-3 - Lending" sheetId="25" r:id="rId18"/>
    <sheet name="D. Table 4 - LTV" sheetId="26" r:id="rId19"/>
    <sheet name="D. Table 5 - Region" sheetId="27" r:id="rId20"/>
    <sheet name="D. Table 6-8 - Loan types" sheetId="28" r:id="rId21"/>
    <sheet name="D. Table 9-13 - Lending" sheetId="29" r:id="rId22"/>
    <sheet name="D. NTT - Input" sheetId="18" state="hidden" r:id="rId23"/>
    <sheet name="E. Optional ECB-ECAIs data" sheetId="11" r:id="rId24"/>
    <sheet name="E. Input" sheetId="19" state="hidden" r:id="rId25"/>
    <sheet name="F1. Sustainable M data" sheetId="12" r:id="rId26"/>
    <sheet name="F1. Input" sheetId="20" state="hidden" r:id="rId27"/>
    <sheet name="F2. Sustainable PS data" sheetId="13" state="hidden" r:id="rId28"/>
    <sheet name="E.g. General" sheetId="14" state="hidden" r:id="rId29"/>
    <sheet name="E.g. Other" sheetId="15" state="hidden" r:id="rId30"/>
  </sheets>
  <externalReferences>
    <externalReference r:id="rId31"/>
  </externalReferences>
  <definedNames>
    <definedName name="_xlnm._FilterDatabase" localSheetId="6" hidden="1">'A. Input'!$A$1:$C$127</definedName>
    <definedName name="_xlnm._FilterDatabase" localSheetId="8" hidden="1">'B1. Input'!$A$1:$E$1</definedName>
    <definedName name="_xlnm._FilterDatabase" localSheetId="22" hidden="1">'D. NTT - Input'!$A$1:$D$2890</definedName>
    <definedName name="_xlnm._FilterDatabase" localSheetId="26" hidden="1">'F1. Input'!$A$1:$E$827</definedName>
    <definedName name="_xlnm.Print_Area" localSheetId="16">'D. G1-G4 - Cover pool inform.'!$A$1:$U$131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5" l="1" a="1"/>
  <c r="C18" i="5" s="1"/>
  <c r="C16" i="5" a="1"/>
  <c r="C16" i="5" s="1"/>
  <c r="A66" i="31" a="1"/>
  <c r="A66" i="31" s="1"/>
  <c r="A45" i="31" a="1"/>
  <c r="A45" i="31" s="1"/>
  <c r="A44" i="31" a="1"/>
  <c r="A44" i="31" s="1"/>
  <c r="A43" i="31" a="1"/>
  <c r="A43" i="31" s="1"/>
  <c r="A42" i="31" a="1"/>
  <c r="A42" i="31" s="1"/>
  <c r="A40" i="31" a="1"/>
  <c r="A40" i="31" s="1"/>
  <c r="C530" i="12" l="1"/>
  <c r="C28" i="12"/>
  <c r="M150" i="29"/>
  <c r="L150" i="29"/>
  <c r="K150" i="29"/>
  <c r="J150" i="29"/>
  <c r="I150" i="29"/>
  <c r="H150" i="29"/>
  <c r="G150" i="29"/>
  <c r="F150" i="29"/>
  <c r="E150" i="29"/>
  <c r="D150" i="29"/>
  <c r="C150" i="29"/>
  <c r="N149" i="29"/>
  <c r="N148" i="29"/>
  <c r="N147" i="29"/>
  <c r="N146" i="29"/>
  <c r="N145" i="29"/>
  <c r="N150" i="29" s="1"/>
  <c r="F138" i="29"/>
  <c r="F132" i="29"/>
  <c r="F126" i="29"/>
  <c r="F117" i="29"/>
  <c r="M109" i="29"/>
  <c r="L109" i="29"/>
  <c r="K109" i="29"/>
  <c r="J109" i="29"/>
  <c r="I109" i="29"/>
  <c r="H109" i="29"/>
  <c r="G109" i="29"/>
  <c r="F109" i="29"/>
  <c r="E109" i="29"/>
  <c r="D109" i="29"/>
  <c r="C109" i="29"/>
  <c r="N108" i="29"/>
  <c r="N107" i="29"/>
  <c r="N106" i="29"/>
  <c r="N105" i="29"/>
  <c r="N104" i="29"/>
  <c r="N103" i="29"/>
  <c r="N102" i="29"/>
  <c r="N101" i="29"/>
  <c r="N109" i="29" s="1"/>
  <c r="M94" i="29"/>
  <c r="L94" i="29"/>
  <c r="K94" i="29"/>
  <c r="J94" i="29"/>
  <c r="I94" i="29"/>
  <c r="H94" i="29"/>
  <c r="G94" i="29"/>
  <c r="F94" i="29"/>
  <c r="E94" i="29"/>
  <c r="D94" i="29"/>
  <c r="C94" i="29"/>
  <c r="N93" i="29"/>
  <c r="N92" i="29"/>
  <c r="N91" i="29"/>
  <c r="N94" i="29" s="1"/>
  <c r="N90" i="29"/>
  <c r="N89" i="29"/>
  <c r="M26" i="29"/>
  <c r="F29" i="29"/>
  <c r="K14" i="29"/>
  <c r="G14" i="29"/>
  <c r="F55" i="28"/>
  <c r="J54" i="28"/>
  <c r="K58" i="28"/>
  <c r="J36" i="28"/>
  <c r="I36" i="28"/>
  <c r="E36" i="28"/>
  <c r="E50" i="28"/>
  <c r="L49" i="28"/>
  <c r="K59" i="28"/>
  <c r="I59" i="28"/>
  <c r="H59" i="28"/>
  <c r="G59" i="28"/>
  <c r="E59" i="28"/>
  <c r="E58" i="28"/>
  <c r="D58" i="28"/>
  <c r="C58" i="28"/>
  <c r="K57" i="28"/>
  <c r="L55" i="28"/>
  <c r="K55" i="28"/>
  <c r="C55" i="28"/>
  <c r="I54" i="28"/>
  <c r="H54" i="28"/>
  <c r="G54" i="28"/>
  <c r="F54" i="28"/>
  <c r="F53" i="28"/>
  <c r="E53" i="28"/>
  <c r="D53" i="28"/>
  <c r="L50" i="28"/>
  <c r="K50" i="28"/>
  <c r="I50" i="28"/>
  <c r="J49" i="28"/>
  <c r="G49" i="28"/>
  <c r="F49" i="28"/>
  <c r="I16" i="27"/>
  <c r="N79" i="26"/>
  <c r="N78" i="26"/>
  <c r="N88" i="26"/>
  <c r="N86" i="26"/>
  <c r="N85" i="26"/>
  <c r="N84" i="26"/>
  <c r="N83" i="26"/>
  <c r="N82" i="26"/>
  <c r="N81" i="26"/>
  <c r="N80" i="26"/>
  <c r="N77" i="26"/>
  <c r="N21" i="26"/>
  <c r="E83" i="24"/>
  <c r="D83" i="24"/>
  <c r="C83" i="24"/>
  <c r="F82" i="24"/>
  <c r="F81" i="24"/>
  <c r="F83" i="24" s="1"/>
  <c r="F86" i="24" s="1"/>
  <c r="F80" i="24"/>
  <c r="F79" i="24"/>
  <c r="I75" i="24"/>
  <c r="H75" i="24"/>
  <c r="G75" i="24"/>
  <c r="F75" i="24"/>
  <c r="E75" i="24"/>
  <c r="D75" i="24"/>
  <c r="C75" i="24"/>
  <c r="K67" i="24"/>
  <c r="J67" i="24"/>
  <c r="I67" i="24"/>
  <c r="H67" i="24"/>
  <c r="G67" i="24"/>
  <c r="F67" i="24"/>
  <c r="E67" i="24"/>
  <c r="D67" i="24"/>
  <c r="C67" i="24"/>
  <c r="F7" i="24"/>
  <c r="F26" i="24" s="1"/>
  <c r="C510" i="6"/>
  <c r="C265" i="6"/>
  <c r="D166" i="5"/>
  <c r="D165" i="5"/>
  <c r="D164" i="5"/>
  <c r="D152" i="5"/>
  <c r="D148" i="5"/>
  <c r="C148" i="5"/>
  <c r="C140" i="5"/>
  <c r="D129" i="5"/>
  <c r="D155" i="5" s="1"/>
  <c r="D128" i="5"/>
  <c r="D154" i="5" s="1"/>
  <c r="D127" i="5"/>
  <c r="D153" i="5" s="1"/>
  <c r="D126" i="5"/>
  <c r="D125" i="5"/>
  <c r="D151" i="5" s="1"/>
  <c r="D124" i="5"/>
  <c r="D150" i="5" s="1"/>
  <c r="D123" i="5"/>
  <c r="D149" i="5" s="1"/>
  <c r="D122" i="5"/>
  <c r="D121" i="5"/>
  <c r="D147" i="5" s="1"/>
  <c r="D119" i="5"/>
  <c r="D145" i="5" s="1"/>
  <c r="D118" i="5"/>
  <c r="D144" i="5" s="1"/>
  <c r="D117" i="5"/>
  <c r="D143" i="5" s="1"/>
  <c r="D116" i="5"/>
  <c r="D142" i="5" s="1"/>
  <c r="D115" i="5"/>
  <c r="D141" i="5" s="1"/>
  <c r="D114" i="5"/>
  <c r="D140" i="5" s="1"/>
  <c r="D113" i="5"/>
  <c r="D139" i="5" s="1"/>
  <c r="D112" i="5"/>
  <c r="D138" i="5" s="1"/>
  <c r="C138" i="5" l="1"/>
  <c r="C14" i="29"/>
  <c r="E22" i="27"/>
  <c r="I49" i="28"/>
  <c r="F11" i="28"/>
  <c r="D14" i="29"/>
  <c r="H29" i="29"/>
  <c r="F22" i="27"/>
  <c r="E16" i="28"/>
  <c r="E56" i="28" s="1"/>
  <c r="C141" i="5"/>
  <c r="F16" i="28"/>
  <c r="J58" i="28"/>
  <c r="J55" i="28"/>
  <c r="C154" i="5"/>
  <c r="G16" i="28"/>
  <c r="M34" i="28"/>
  <c r="C155" i="5"/>
  <c r="C50" i="28"/>
  <c r="F52" i="28"/>
  <c r="D55" i="28"/>
  <c r="L58" i="28"/>
  <c r="H14" i="29"/>
  <c r="D50" i="28"/>
  <c r="K53" i="28"/>
  <c r="I57" i="28"/>
  <c r="C59" i="28"/>
  <c r="I14" i="29"/>
  <c r="C172" i="12"/>
  <c r="J16" i="28"/>
  <c r="J56" i="28" s="1"/>
  <c r="D59" i="28"/>
  <c r="D172" i="12"/>
  <c r="G55" i="28"/>
  <c r="C49" i="28"/>
  <c r="G50" i="28"/>
  <c r="J52" i="28"/>
  <c r="D54" i="28"/>
  <c r="H55" i="28"/>
  <c r="L57" i="28"/>
  <c r="D31" i="28"/>
  <c r="D36" i="28"/>
  <c r="C152" i="5"/>
  <c r="J44" i="27"/>
  <c r="D49" i="28"/>
  <c r="H50" i="28"/>
  <c r="K52" i="28"/>
  <c r="E54" i="28"/>
  <c r="I55" i="28"/>
  <c r="E31" i="28"/>
  <c r="E40" i="28" s="1"/>
  <c r="D120" i="5"/>
  <c r="D146" i="5" s="1"/>
  <c r="C146" i="5"/>
  <c r="L29" i="29"/>
  <c r="C139" i="5"/>
  <c r="C153" i="5"/>
  <c r="G22" i="27"/>
  <c r="I14" i="27"/>
  <c r="C44" i="27"/>
  <c r="K49" i="28"/>
  <c r="C52" i="28"/>
  <c r="F31" i="28"/>
  <c r="J53" i="28"/>
  <c r="M35" i="28"/>
  <c r="E57" i="28"/>
  <c r="J14" i="29"/>
  <c r="M11" i="29"/>
  <c r="M24" i="29"/>
  <c r="J11" i="28"/>
  <c r="D16" i="28"/>
  <c r="M25" i="29"/>
  <c r="M28" i="29"/>
  <c r="P57" i="26"/>
  <c r="G79" i="26" s="1"/>
  <c r="P62" i="26"/>
  <c r="H84" i="26" s="1"/>
  <c r="H22" i="27"/>
  <c r="D11" i="28"/>
  <c r="G11" i="28"/>
  <c r="K54" i="28"/>
  <c r="K16" i="28"/>
  <c r="F58" i="28"/>
  <c r="J59" i="28"/>
  <c r="G52" i="28"/>
  <c r="K31" i="28"/>
  <c r="K40" i="28" s="1"/>
  <c r="F36" i="28"/>
  <c r="C147" i="5"/>
  <c r="F151" i="6"/>
  <c r="M18" i="25"/>
  <c r="K19" i="25" s="1"/>
  <c r="N15" i="26"/>
  <c r="I37" i="26" s="1"/>
  <c r="L66" i="26"/>
  <c r="I12" i="27"/>
  <c r="I19" i="27"/>
  <c r="E44" i="27"/>
  <c r="E11" i="28"/>
  <c r="H11" i="28"/>
  <c r="L54" i="28"/>
  <c r="C57" i="28"/>
  <c r="G58" i="28"/>
  <c r="H31" i="28"/>
  <c r="H40" i="28" s="1"/>
  <c r="G36" i="28"/>
  <c r="L14" i="29"/>
  <c r="C22" i="26"/>
  <c r="H22" i="26"/>
  <c r="H66" i="26"/>
  <c r="F44" i="27"/>
  <c r="I53" i="28"/>
  <c r="D57" i="28"/>
  <c r="H16" i="28"/>
  <c r="L59" i="28"/>
  <c r="H36" i="28"/>
  <c r="L36" i="28"/>
  <c r="H58" i="28"/>
  <c r="M10" i="29"/>
  <c r="M27" i="29"/>
  <c r="C151" i="6"/>
  <c r="N18" i="26"/>
  <c r="C40" i="26" s="1"/>
  <c r="P56" i="26"/>
  <c r="K78" i="26" s="1"/>
  <c r="I17" i="27"/>
  <c r="G44" i="27"/>
  <c r="I16" i="28"/>
  <c r="I56" i="28" s="1"/>
  <c r="M29" i="28"/>
  <c r="J31" i="28"/>
  <c r="J40" i="28" s="1"/>
  <c r="M39" i="28"/>
  <c r="C29" i="29"/>
  <c r="H44" i="27"/>
  <c r="D44" i="27"/>
  <c r="I44" i="27"/>
  <c r="F50" i="28"/>
  <c r="H52" i="28"/>
  <c r="E55" i="28"/>
  <c r="D52" i="28"/>
  <c r="M13" i="29"/>
  <c r="D29" i="29"/>
  <c r="M11" i="25"/>
  <c r="J12" i="25" s="1"/>
  <c r="E22" i="26"/>
  <c r="N13" i="26"/>
  <c r="H35" i="26" s="1"/>
  <c r="C142" i="5"/>
  <c r="C149" i="5"/>
  <c r="F22" i="26"/>
  <c r="N14" i="26"/>
  <c r="D36" i="26" s="1"/>
  <c r="K22" i="26"/>
  <c r="I15" i="27"/>
  <c r="I11" i="28"/>
  <c r="L53" i="28"/>
  <c r="G57" i="28"/>
  <c r="L31" i="28"/>
  <c r="K36" i="28"/>
  <c r="E29" i="29"/>
  <c r="C66" i="26"/>
  <c r="C143" i="5"/>
  <c r="C150" i="5"/>
  <c r="N17" i="26"/>
  <c r="H39" i="26" s="1"/>
  <c r="P55" i="26"/>
  <c r="G77" i="26" s="1"/>
  <c r="I13" i="27"/>
  <c r="I20" i="27"/>
  <c r="K44" i="27"/>
  <c r="E49" i="28"/>
  <c r="K11" i="28"/>
  <c r="M38" i="28"/>
  <c r="G53" i="28"/>
  <c r="G29" i="29"/>
  <c r="C145" i="5"/>
  <c r="G22" i="26"/>
  <c r="M14" i="28"/>
  <c r="K29" i="29"/>
  <c r="I22" i="26"/>
  <c r="J50" i="28"/>
  <c r="L11" i="28"/>
  <c r="I31" i="28"/>
  <c r="I40" i="28" s="1"/>
  <c r="C54" i="28"/>
  <c r="E14" i="29"/>
  <c r="M12" i="29"/>
  <c r="C144" i="5"/>
  <c r="C151" i="5"/>
  <c r="J22" i="26"/>
  <c r="F66" i="26"/>
  <c r="I11" i="27"/>
  <c r="I18" i="27"/>
  <c r="M12" i="28"/>
  <c r="F14" i="29"/>
  <c r="I29" i="29"/>
  <c r="C289" i="12"/>
  <c r="I26" i="25"/>
  <c r="G27" i="25" s="1"/>
  <c r="G66" i="26"/>
  <c r="P63" i="26"/>
  <c r="F85" i="26" s="1"/>
  <c r="D22" i="27"/>
  <c r="H49" i="28"/>
  <c r="C53" i="28"/>
  <c r="L16" i="28"/>
  <c r="F59" i="28"/>
  <c r="C31" i="28"/>
  <c r="J29" i="29"/>
  <c r="F172" i="12"/>
  <c r="G31" i="28"/>
  <c r="M33" i="28"/>
  <c r="L22" i="26"/>
  <c r="I66" i="26"/>
  <c r="E52" i="28"/>
  <c r="H53" i="28"/>
  <c r="F57" i="28"/>
  <c r="I58" i="28"/>
  <c r="N12" i="26"/>
  <c r="H34" i="26" s="1"/>
  <c r="N16" i="26"/>
  <c r="D38" i="26" s="1"/>
  <c r="P60" i="26"/>
  <c r="I82" i="26" s="1"/>
  <c r="J66" i="26"/>
  <c r="C22" i="27"/>
  <c r="M15" i="28"/>
  <c r="M37" i="28"/>
  <c r="P61" i="26"/>
  <c r="I83" i="26" s="1"/>
  <c r="M32" i="28"/>
  <c r="N20" i="26"/>
  <c r="L42" i="26" s="1"/>
  <c r="P59" i="26"/>
  <c r="L81" i="26" s="1"/>
  <c r="C11" i="28"/>
  <c r="M19" i="28"/>
  <c r="N11" i="26"/>
  <c r="K33" i="26" s="1"/>
  <c r="K66" i="26"/>
  <c r="M10" i="28"/>
  <c r="C16" i="28"/>
  <c r="I52" i="28"/>
  <c r="J57" i="28"/>
  <c r="H57" i="28"/>
  <c r="P58" i="26"/>
  <c r="C80" i="26" s="1"/>
  <c r="M9" i="28"/>
  <c r="M23" i="29"/>
  <c r="P64" i="26"/>
  <c r="C86" i="26" s="1"/>
  <c r="M13" i="28"/>
  <c r="L52" i="28"/>
  <c r="N19" i="26"/>
  <c r="I41" i="26" s="1"/>
  <c r="D22" i="26"/>
  <c r="M18" i="28"/>
  <c r="M30" i="28"/>
  <c r="C36" i="28"/>
  <c r="D66" i="26"/>
  <c r="M17" i="28"/>
  <c r="M9" i="29"/>
  <c r="E66" i="26"/>
  <c r="D151" i="6"/>
  <c r="M59" i="28" l="1"/>
  <c r="D56" i="28"/>
  <c r="D40" i="28"/>
  <c r="F20" i="28"/>
  <c r="F56" i="28"/>
  <c r="E20" i="28"/>
  <c r="G51" i="28"/>
  <c r="E51" i="28"/>
  <c r="E60" i="28" s="1"/>
  <c r="L51" i="28"/>
  <c r="H20" i="28"/>
  <c r="K85" i="26"/>
  <c r="J81" i="26"/>
  <c r="D81" i="26"/>
  <c r="E78" i="26"/>
  <c r="I77" i="26"/>
  <c r="C77" i="26"/>
  <c r="H38" i="26"/>
  <c r="J36" i="26"/>
  <c r="C36" i="26"/>
  <c r="K12" i="25"/>
  <c r="L12" i="25"/>
  <c r="H77" i="26"/>
  <c r="J35" i="26"/>
  <c r="I40" i="26"/>
  <c r="H36" i="26"/>
  <c r="I78" i="26"/>
  <c r="K40" i="26"/>
  <c r="J20" i="28"/>
  <c r="H78" i="26"/>
  <c r="G56" i="28"/>
  <c r="G60" i="28" s="1"/>
  <c r="D77" i="26"/>
  <c r="J34" i="26"/>
  <c r="L78" i="26"/>
  <c r="F78" i="26"/>
  <c r="G78" i="26"/>
  <c r="J78" i="26"/>
  <c r="G40" i="26"/>
  <c r="C78" i="26"/>
  <c r="K36" i="26"/>
  <c r="E77" i="26"/>
  <c r="D78" i="26"/>
  <c r="G12" i="25"/>
  <c r="D40" i="26"/>
  <c r="F77" i="26"/>
  <c r="J77" i="26"/>
  <c r="E36" i="26"/>
  <c r="G20" i="28"/>
  <c r="I36" i="26"/>
  <c r="I20" i="28"/>
  <c r="G42" i="26"/>
  <c r="M55" i="28"/>
  <c r="G81" i="26"/>
  <c r="L36" i="26"/>
  <c r="K51" i="28"/>
  <c r="D85" i="26"/>
  <c r="H12" i="25"/>
  <c r="C85" i="26"/>
  <c r="L85" i="26"/>
  <c r="D20" i="28"/>
  <c r="C83" i="26"/>
  <c r="F40" i="28"/>
  <c r="F13" i="24"/>
  <c r="F27" i="24" s="1"/>
  <c r="C105" i="24" s="1"/>
  <c r="F35" i="26"/>
  <c r="M49" i="28"/>
  <c r="I12" i="25"/>
  <c r="L56" i="28"/>
  <c r="I35" i="26"/>
  <c r="L79" i="26"/>
  <c r="J37" i="26"/>
  <c r="E35" i="26"/>
  <c r="C35" i="26"/>
  <c r="I84" i="26"/>
  <c r="H56" i="28"/>
  <c r="K35" i="26"/>
  <c r="F12" i="25"/>
  <c r="G85" i="26"/>
  <c r="J85" i="26"/>
  <c r="M54" i="28"/>
  <c r="K20" i="28"/>
  <c r="L40" i="26"/>
  <c r="I22" i="27"/>
  <c r="F37" i="26"/>
  <c r="E37" i="26"/>
  <c r="M36" i="28"/>
  <c r="K37" i="26"/>
  <c r="H51" i="28"/>
  <c r="C12" i="25"/>
  <c r="J86" i="26"/>
  <c r="H85" i="26"/>
  <c r="D35" i="26"/>
  <c r="M52" i="28"/>
  <c r="M58" i="28"/>
  <c r="D84" i="26"/>
  <c r="D12" i="25"/>
  <c r="F84" i="26"/>
  <c r="I85" i="26"/>
  <c r="E12" i="25"/>
  <c r="F51" i="28"/>
  <c r="F60" i="28" s="1"/>
  <c r="D37" i="26"/>
  <c r="K84" i="26"/>
  <c r="J84" i="26"/>
  <c r="G84" i="26"/>
  <c r="K38" i="26"/>
  <c r="L84" i="26"/>
  <c r="E85" i="26"/>
  <c r="H19" i="25"/>
  <c r="E84" i="26"/>
  <c r="D51" i="28"/>
  <c r="D60" i="28" s="1"/>
  <c r="C84" i="26"/>
  <c r="F34" i="26"/>
  <c r="D42" i="26"/>
  <c r="C81" i="26"/>
  <c r="J39" i="26"/>
  <c r="H79" i="26"/>
  <c r="H27" i="25"/>
  <c r="L34" i="26"/>
  <c r="I39" i="26"/>
  <c r="I19" i="25"/>
  <c r="I81" i="26"/>
  <c r="G36" i="26"/>
  <c r="D27" i="25"/>
  <c r="F36" i="26"/>
  <c r="K56" i="28"/>
  <c r="E40" i="26"/>
  <c r="M14" i="29"/>
  <c r="F41" i="26"/>
  <c r="J19" i="25"/>
  <c r="D79" i="26"/>
  <c r="F27" i="25"/>
  <c r="E33" i="26"/>
  <c r="D33" i="26"/>
  <c r="G19" i="25"/>
  <c r="E79" i="26"/>
  <c r="C27" i="25"/>
  <c r="J80" i="26"/>
  <c r="C37" i="26"/>
  <c r="F19" i="25"/>
  <c r="L19" i="25"/>
  <c r="K77" i="26"/>
  <c r="F81" i="26"/>
  <c r="E27" i="25"/>
  <c r="L77" i="26"/>
  <c r="I34" i="26"/>
  <c r="K79" i="26"/>
  <c r="H37" i="26"/>
  <c r="G37" i="26"/>
  <c r="J51" i="28"/>
  <c r="J60" i="28" s="1"/>
  <c r="D19" i="25"/>
  <c r="D39" i="26"/>
  <c r="M29" i="29"/>
  <c r="E19" i="25"/>
  <c r="I51" i="28"/>
  <c r="I60" i="28" s="1"/>
  <c r="J40" i="26"/>
  <c r="C79" i="26"/>
  <c r="J33" i="26"/>
  <c r="H80" i="26"/>
  <c r="C19" i="25"/>
  <c r="L37" i="26"/>
  <c r="E39" i="26"/>
  <c r="H40" i="26"/>
  <c r="G35" i="26"/>
  <c r="I42" i="26"/>
  <c r="L39" i="26"/>
  <c r="F79" i="26"/>
  <c r="F33" i="26"/>
  <c r="K39" i="26"/>
  <c r="L40" i="28"/>
  <c r="C39" i="26"/>
  <c r="I79" i="26"/>
  <c r="I33" i="26"/>
  <c r="F42" i="26"/>
  <c r="G39" i="26"/>
  <c r="J79" i="26"/>
  <c r="L20" i="28"/>
  <c r="L35" i="26"/>
  <c r="L83" i="26"/>
  <c r="K83" i="26"/>
  <c r="M50" i="28"/>
  <c r="D80" i="26"/>
  <c r="H33" i="26"/>
  <c r="H83" i="26"/>
  <c r="K82" i="26"/>
  <c r="H82" i="26"/>
  <c r="F82" i="26"/>
  <c r="D82" i="26"/>
  <c r="E82" i="26"/>
  <c r="G83" i="26"/>
  <c r="F83" i="26"/>
  <c r="I86" i="26"/>
  <c r="G86" i="26"/>
  <c r="E86" i="26"/>
  <c r="D86" i="26"/>
  <c r="L86" i="26"/>
  <c r="K86" i="26"/>
  <c r="L80" i="26"/>
  <c r="G80" i="26"/>
  <c r="J83" i="26"/>
  <c r="L33" i="26"/>
  <c r="C82" i="26"/>
  <c r="L82" i="26"/>
  <c r="G40" i="28"/>
  <c r="E83" i="26"/>
  <c r="C41" i="26"/>
  <c r="M31" i="28"/>
  <c r="P66" i="26"/>
  <c r="K88" i="26" s="1"/>
  <c r="K80" i="26"/>
  <c r="G82" i="26"/>
  <c r="M16" i="28"/>
  <c r="C56" i="28"/>
  <c r="G33" i="26"/>
  <c r="F38" i="26"/>
  <c r="E38" i="26"/>
  <c r="F39" i="26"/>
  <c r="C38" i="26"/>
  <c r="I38" i="26"/>
  <c r="C51" i="28"/>
  <c r="M11" i="28"/>
  <c r="D34" i="26"/>
  <c r="K34" i="26"/>
  <c r="G34" i="26"/>
  <c r="D83" i="26"/>
  <c r="N22" i="26"/>
  <c r="D44" i="26" s="1"/>
  <c r="E41" i="26"/>
  <c r="J82" i="26"/>
  <c r="F80" i="26"/>
  <c r="C34" i="26"/>
  <c r="C40" i="28"/>
  <c r="J41" i="26"/>
  <c r="D41" i="26"/>
  <c r="K41" i="26"/>
  <c r="G41" i="26"/>
  <c r="C33" i="26"/>
  <c r="J38" i="26"/>
  <c r="F86" i="26"/>
  <c r="E80" i="26"/>
  <c r="G38" i="26"/>
  <c r="L38" i="26"/>
  <c r="I80" i="26"/>
  <c r="M57" i="28"/>
  <c r="L41" i="26"/>
  <c r="F40" i="26"/>
  <c r="H81" i="26"/>
  <c r="E81" i="26"/>
  <c r="K81" i="26"/>
  <c r="H42" i="26"/>
  <c r="E42" i="26"/>
  <c r="C42" i="26"/>
  <c r="K42" i="26"/>
  <c r="J42" i="26"/>
  <c r="M53" i="28"/>
  <c r="C20" i="28"/>
  <c r="E34" i="26"/>
  <c r="H86" i="26"/>
  <c r="H41" i="26"/>
  <c r="K60" i="28" l="1"/>
  <c r="L60" i="28"/>
  <c r="I27" i="25"/>
  <c r="M12" i="25"/>
  <c r="M40" i="28"/>
  <c r="M56" i="28"/>
  <c r="H60" i="28"/>
  <c r="M19" i="25"/>
  <c r="L44" i="26"/>
  <c r="M51" i="28"/>
  <c r="C60" i="28"/>
  <c r="F88" i="26"/>
  <c r="L88" i="26"/>
  <c r="C88" i="26"/>
  <c r="H88" i="26"/>
  <c r="G88" i="26"/>
  <c r="M20" i="28"/>
  <c r="J88" i="26"/>
  <c r="D88" i="26"/>
  <c r="I88" i="26"/>
  <c r="G44" i="26"/>
  <c r="K44" i="26"/>
  <c r="C44" i="26"/>
  <c r="I44" i="26"/>
  <c r="H44" i="26"/>
  <c r="F44" i="26"/>
  <c r="E44" i="26"/>
  <c r="J44" i="26"/>
  <c r="E88" i="26"/>
  <c r="M60" i="28" l="1"/>
  <c r="F199" i="13"/>
  <c r="F197" i="13"/>
  <c r="F196" i="13"/>
  <c r="F195" i="13"/>
  <c r="F194" i="13"/>
  <c r="C193" i="13"/>
  <c r="F200" i="13" s="1"/>
  <c r="F191" i="13"/>
  <c r="F190" i="13"/>
  <c r="C122" i="13"/>
  <c r="C118" i="13"/>
  <c r="C90" i="13"/>
  <c r="C83" i="13"/>
  <c r="F82" i="13" s="1"/>
  <c r="F81" i="13"/>
  <c r="D78" i="13"/>
  <c r="G77" i="13" s="1"/>
  <c r="C78" i="13"/>
  <c r="F71" i="13" s="1"/>
  <c r="F76" i="13"/>
  <c r="G75" i="13"/>
  <c r="G74" i="13"/>
  <c r="F74" i="13"/>
  <c r="F73" i="13"/>
  <c r="G72" i="13"/>
  <c r="F72" i="13"/>
  <c r="G69" i="13"/>
  <c r="G68" i="13"/>
  <c r="F67" i="13"/>
  <c r="G66" i="13"/>
  <c r="F66" i="13"/>
  <c r="F65" i="13"/>
  <c r="F64" i="13"/>
  <c r="G63" i="13"/>
  <c r="D47" i="13"/>
  <c r="C47" i="13"/>
  <c r="F46" i="13"/>
  <c r="G45" i="13"/>
  <c r="F45" i="13"/>
  <c r="G44" i="13"/>
  <c r="F44" i="13"/>
  <c r="G43" i="13"/>
  <c r="F43" i="13"/>
  <c r="G42" i="13"/>
  <c r="F42" i="13"/>
  <c r="G41" i="13"/>
  <c r="F41" i="13"/>
  <c r="G40" i="13"/>
  <c r="F40" i="13"/>
  <c r="G39" i="13"/>
  <c r="F39" i="13"/>
  <c r="G38" i="13"/>
  <c r="F38" i="13"/>
  <c r="G37" i="13"/>
  <c r="F37" i="13"/>
  <c r="G36" i="13"/>
  <c r="F36" i="13"/>
  <c r="G35" i="13"/>
  <c r="F35" i="13"/>
  <c r="G34" i="13"/>
  <c r="F34" i="13"/>
  <c r="G33" i="13"/>
  <c r="F33" i="13"/>
  <c r="G32" i="13"/>
  <c r="F32" i="13"/>
  <c r="G31" i="13"/>
  <c r="F31" i="13"/>
  <c r="D22" i="13"/>
  <c r="C22" i="13"/>
  <c r="G21" i="13"/>
  <c r="F21" i="13"/>
  <c r="G16" i="13"/>
  <c r="F16" i="13"/>
  <c r="G11" i="13"/>
  <c r="F11" i="13"/>
  <c r="G635" i="12"/>
  <c r="G634" i="12"/>
  <c r="D634" i="12"/>
  <c r="C634" i="12"/>
  <c r="D618" i="12"/>
  <c r="G617" i="12" s="1"/>
  <c r="C618" i="12"/>
  <c r="F614" i="12" s="1"/>
  <c r="F618" i="12" s="1"/>
  <c r="D602" i="12"/>
  <c r="G597" i="12" s="1"/>
  <c r="C602" i="12"/>
  <c r="F598" i="12" s="1"/>
  <c r="D587" i="12"/>
  <c r="G585" i="12" s="1"/>
  <c r="C587" i="12"/>
  <c r="F586" i="12" s="1"/>
  <c r="D564" i="12"/>
  <c r="G561" i="12" s="1"/>
  <c r="C564" i="12"/>
  <c r="F559" i="12" s="1"/>
  <c r="D507" i="12"/>
  <c r="G503" i="12" s="1"/>
  <c r="C507" i="12"/>
  <c r="F504" i="12" s="1"/>
  <c r="D485" i="12"/>
  <c r="G482" i="12" s="1"/>
  <c r="C485" i="12"/>
  <c r="F480" i="12" s="1"/>
  <c r="G484" i="12"/>
  <c r="G483" i="12"/>
  <c r="D472" i="12"/>
  <c r="G470" i="12" s="1"/>
  <c r="C472" i="12"/>
  <c r="F448" i="12" s="1"/>
  <c r="G404" i="12"/>
  <c r="G403" i="12"/>
  <c r="G402" i="12"/>
  <c r="D402" i="12"/>
  <c r="C402" i="12"/>
  <c r="D392" i="12"/>
  <c r="G389" i="12" s="1"/>
  <c r="C392" i="12"/>
  <c r="F391" i="12" s="1"/>
  <c r="D385" i="12"/>
  <c r="G382" i="12" s="1"/>
  <c r="C385" i="12"/>
  <c r="F378" i="12" s="1"/>
  <c r="D366" i="12"/>
  <c r="G361" i="12" s="1"/>
  <c r="C366" i="12"/>
  <c r="F361" i="12" s="1"/>
  <c r="G356" i="12"/>
  <c r="F356" i="12"/>
  <c r="G354" i="12"/>
  <c r="F354" i="12"/>
  <c r="D349" i="12"/>
  <c r="G347" i="12" s="1"/>
  <c r="C349" i="12"/>
  <c r="F347" i="12" s="1"/>
  <c r="D326" i="12"/>
  <c r="G325" i="12" s="1"/>
  <c r="C326" i="12"/>
  <c r="F323" i="12" s="1"/>
  <c r="D273" i="12"/>
  <c r="G269" i="12" s="1"/>
  <c r="C273" i="12"/>
  <c r="F269" i="12" s="1"/>
  <c r="G270" i="12"/>
  <c r="G268" i="12"/>
  <c r="G267" i="12"/>
  <c r="D251" i="12"/>
  <c r="G248" i="12" s="1"/>
  <c r="C251" i="12"/>
  <c r="F248" i="12" s="1"/>
  <c r="F250" i="12"/>
  <c r="F249" i="12"/>
  <c r="F247" i="12"/>
  <c r="F246" i="12"/>
  <c r="F245" i="12"/>
  <c r="F244" i="12"/>
  <c r="F243" i="12"/>
  <c r="D238" i="12"/>
  <c r="G233" i="12" s="1"/>
  <c r="C238" i="12"/>
  <c r="F237" i="12" s="1"/>
  <c r="F97" i="12"/>
  <c r="D97" i="12"/>
  <c r="C97" i="12"/>
  <c r="F93" i="12"/>
  <c r="D93" i="12"/>
  <c r="C93" i="12"/>
  <c r="F65" i="12"/>
  <c r="D65" i="12"/>
  <c r="C65" i="12"/>
  <c r="F49" i="12"/>
  <c r="C29" i="12"/>
  <c r="F35" i="12" s="1"/>
  <c r="D18" i="12"/>
  <c r="C18" i="12"/>
  <c r="G17" i="12"/>
  <c r="F17" i="12"/>
  <c r="G16" i="12"/>
  <c r="F16" i="12"/>
  <c r="G15" i="12"/>
  <c r="F15" i="12"/>
  <c r="G184" i="8"/>
  <c r="F183" i="8"/>
  <c r="F182" i="8"/>
  <c r="F181" i="8"/>
  <c r="G180" i="8"/>
  <c r="F180" i="8"/>
  <c r="D179" i="8"/>
  <c r="G185" i="8" s="1"/>
  <c r="C179" i="8"/>
  <c r="F185" i="8" s="1"/>
  <c r="F178" i="8"/>
  <c r="F177" i="8"/>
  <c r="F176" i="8"/>
  <c r="G175" i="8"/>
  <c r="F175" i="8"/>
  <c r="F174" i="8"/>
  <c r="G173" i="8"/>
  <c r="F173" i="8"/>
  <c r="F172" i="8"/>
  <c r="F171" i="8"/>
  <c r="F179" i="8" s="1"/>
  <c r="D157" i="8"/>
  <c r="G161" i="8" s="1"/>
  <c r="C157" i="8"/>
  <c r="F161" i="8" s="1"/>
  <c r="G151" i="8"/>
  <c r="D144" i="8"/>
  <c r="G141" i="8" s="1"/>
  <c r="C144" i="8"/>
  <c r="F141" i="8" s="1"/>
  <c r="F143" i="8"/>
  <c r="G142" i="8"/>
  <c r="F142" i="8"/>
  <c r="G140" i="8"/>
  <c r="G138" i="8"/>
  <c r="F138" i="8"/>
  <c r="F137" i="8"/>
  <c r="G136" i="8"/>
  <c r="F136" i="8"/>
  <c r="G134" i="8"/>
  <c r="G132" i="8"/>
  <c r="F132" i="8"/>
  <c r="G131" i="8"/>
  <c r="F131" i="8"/>
  <c r="G130" i="8"/>
  <c r="F130" i="8"/>
  <c r="G128" i="8"/>
  <c r="G126" i="8"/>
  <c r="F126" i="8"/>
  <c r="G125" i="8"/>
  <c r="F125" i="8"/>
  <c r="G124" i="8"/>
  <c r="F124" i="8"/>
  <c r="G122" i="8"/>
  <c r="G120" i="8"/>
  <c r="F120" i="8"/>
  <c r="C58" i="8"/>
  <c r="C54" i="8"/>
  <c r="C26" i="8"/>
  <c r="F159" i="7"/>
  <c r="F158" i="7"/>
  <c r="F157" i="7"/>
  <c r="C152" i="7"/>
  <c r="F156" i="7" s="1"/>
  <c r="F151" i="7"/>
  <c r="F150" i="7"/>
  <c r="F149" i="7"/>
  <c r="F148" i="7"/>
  <c r="F152" i="7" s="1"/>
  <c r="C81" i="7"/>
  <c r="C77" i="7"/>
  <c r="C49" i="7"/>
  <c r="C42" i="7"/>
  <c r="F41" i="7"/>
  <c r="F40" i="7"/>
  <c r="F39" i="7"/>
  <c r="F42" i="7" s="1"/>
  <c r="D37" i="7"/>
  <c r="G36" i="7" s="1"/>
  <c r="C37" i="7"/>
  <c r="F27" i="7" s="1"/>
  <c r="F36" i="7"/>
  <c r="F32" i="7"/>
  <c r="F31" i="7"/>
  <c r="F30" i="7"/>
  <c r="F26" i="7"/>
  <c r="F25" i="7"/>
  <c r="F24" i="7"/>
  <c r="G622" i="6"/>
  <c r="G621" i="6"/>
  <c r="G620" i="6"/>
  <c r="G619" i="6"/>
  <c r="G618" i="6"/>
  <c r="G617" i="6"/>
  <c r="D617" i="6"/>
  <c r="C617" i="6"/>
  <c r="D601" i="6"/>
  <c r="C601" i="6"/>
  <c r="D585" i="6"/>
  <c r="G591" i="6" s="1"/>
  <c r="C585" i="6"/>
  <c r="F580" i="6" s="1"/>
  <c r="D567" i="6"/>
  <c r="G564" i="6" s="1"/>
  <c r="C567" i="6"/>
  <c r="F564" i="6" s="1"/>
  <c r="D544" i="6"/>
  <c r="G538" i="6" s="1"/>
  <c r="C544" i="6"/>
  <c r="F527" i="6" s="1"/>
  <c r="G491" i="6"/>
  <c r="G490" i="6"/>
  <c r="G489" i="6"/>
  <c r="G488" i="6"/>
  <c r="D487" i="6"/>
  <c r="G493" i="6" s="1"/>
  <c r="C487" i="6"/>
  <c r="F493" i="6" s="1"/>
  <c r="G486" i="6"/>
  <c r="G485" i="6"/>
  <c r="G484" i="6"/>
  <c r="G483" i="6"/>
  <c r="G481" i="6"/>
  <c r="G480" i="6"/>
  <c r="G479" i="6"/>
  <c r="D465" i="6"/>
  <c r="G470" i="6" s="1"/>
  <c r="C465" i="6"/>
  <c r="F471" i="6" s="1"/>
  <c r="D452" i="6"/>
  <c r="G449" i="6" s="1"/>
  <c r="C452" i="6"/>
  <c r="F432" i="6" s="1"/>
  <c r="G393" i="6"/>
  <c r="G392" i="6"/>
  <c r="G391" i="6"/>
  <c r="G390" i="6"/>
  <c r="G389" i="6"/>
  <c r="G388" i="6"/>
  <c r="G387" i="6"/>
  <c r="G386" i="6"/>
  <c r="G385" i="6"/>
  <c r="G384" i="6"/>
  <c r="G383" i="6"/>
  <c r="D382" i="6"/>
  <c r="C382" i="6"/>
  <c r="D372" i="6"/>
  <c r="C372" i="6"/>
  <c r="F368" i="6" s="1"/>
  <c r="D365" i="6"/>
  <c r="G360" i="6" s="1"/>
  <c r="C365" i="6"/>
  <c r="F361" i="6" s="1"/>
  <c r="D346" i="6"/>
  <c r="G341" i="6" s="1"/>
  <c r="C346" i="6"/>
  <c r="F343" i="6" s="1"/>
  <c r="D328" i="6"/>
  <c r="G310" i="6" s="1"/>
  <c r="C328" i="6"/>
  <c r="F317" i="6" s="1"/>
  <c r="D305" i="6"/>
  <c r="G293" i="6" s="1"/>
  <c r="C305" i="6"/>
  <c r="F301" i="6" s="1"/>
  <c r="D249" i="6"/>
  <c r="G250" i="6" s="1"/>
  <c r="C249" i="6"/>
  <c r="F252" i="6" s="1"/>
  <c r="G248" i="6"/>
  <c r="G247" i="6"/>
  <c r="D227" i="6"/>
  <c r="G232" i="6" s="1"/>
  <c r="C227" i="6"/>
  <c r="F228" i="6" s="1"/>
  <c r="G226" i="6"/>
  <c r="G225" i="6"/>
  <c r="G224" i="6"/>
  <c r="G223" i="6"/>
  <c r="D214" i="6"/>
  <c r="G209" i="6" s="1"/>
  <c r="C214" i="6"/>
  <c r="F209" i="6" s="1"/>
  <c r="F76" i="6"/>
  <c r="D76" i="6"/>
  <c r="C76" i="6"/>
  <c r="F72" i="6"/>
  <c r="D72" i="6"/>
  <c r="C72" i="6"/>
  <c r="F44" i="6"/>
  <c r="D44" i="6"/>
  <c r="C44" i="6"/>
  <c r="F28" i="6"/>
  <c r="C15" i="6"/>
  <c r="F26" i="6" s="1"/>
  <c r="C304" i="5"/>
  <c r="C303" i="5"/>
  <c r="C302" i="5"/>
  <c r="C298" i="5"/>
  <c r="C297" i="5"/>
  <c r="C296" i="5"/>
  <c r="C292" i="5"/>
  <c r="C290" i="5"/>
  <c r="C289" i="5"/>
  <c r="C288" i="5"/>
  <c r="C229" i="5"/>
  <c r="C209" i="5"/>
  <c r="F200" i="5" s="1"/>
  <c r="C179" i="5"/>
  <c r="D167" i="5"/>
  <c r="G166" i="5" s="1"/>
  <c r="F44" i="24" s="1"/>
  <c r="C167" i="5"/>
  <c r="F165" i="5" s="1"/>
  <c r="C157" i="5"/>
  <c r="F162" i="5" s="1"/>
  <c r="D131" i="5"/>
  <c r="G126" i="5" s="1"/>
  <c r="F47" i="24" s="1"/>
  <c r="C131" i="5"/>
  <c r="F136" i="5" s="1"/>
  <c r="D100" i="5"/>
  <c r="G102" i="5" s="1"/>
  <c r="C100" i="5"/>
  <c r="F105" i="5" s="1"/>
  <c r="D77" i="5"/>
  <c r="G86" i="5" s="1"/>
  <c r="C77" i="5"/>
  <c r="F81" i="5" s="1"/>
  <c r="F295" i="5"/>
  <c r="C307" i="5"/>
  <c r="G293" i="5"/>
  <c r="C293" i="5"/>
  <c r="C295" i="5"/>
  <c r="D293" i="5"/>
  <c r="D291" i="5"/>
  <c r="D307" i="5"/>
  <c r="C291" i="5"/>
  <c r="D295" i="5"/>
  <c r="F307" i="5"/>
  <c r="F293" i="5"/>
  <c r="F578" i="6" l="1"/>
  <c r="F579" i="6"/>
  <c r="F581" i="6"/>
  <c r="F582" i="6"/>
  <c r="F583" i="6"/>
  <c r="F364" i="6"/>
  <c r="F321" i="6"/>
  <c r="F323" i="6"/>
  <c r="F303" i="6"/>
  <c r="F116" i="5"/>
  <c r="F130" i="5"/>
  <c r="F119" i="5"/>
  <c r="F118" i="5"/>
  <c r="F93" i="5"/>
  <c r="F94" i="5"/>
  <c r="G581" i="6"/>
  <c r="G217" i="12"/>
  <c r="G214" i="12"/>
  <c r="G226" i="12"/>
  <c r="G215" i="12"/>
  <c r="F152" i="5"/>
  <c r="G218" i="12"/>
  <c r="F154" i="5"/>
  <c r="F441" i="6"/>
  <c r="F156" i="5"/>
  <c r="G441" i="6"/>
  <c r="G229" i="12"/>
  <c r="G230" i="12"/>
  <c r="G232" i="12"/>
  <c r="F14" i="6"/>
  <c r="F322" i="6"/>
  <c r="G234" i="12"/>
  <c r="G236" i="12"/>
  <c r="F113" i="5"/>
  <c r="G237" i="12"/>
  <c r="F196" i="5"/>
  <c r="F213" i="5"/>
  <c r="C218" i="5"/>
  <c r="C220" i="5" s="1"/>
  <c r="F195" i="5"/>
  <c r="F208" i="5"/>
  <c r="F203" i="5"/>
  <c r="F204" i="5"/>
  <c r="F207" i="5"/>
  <c r="F214" i="5"/>
  <c r="F215" i="5"/>
  <c r="F211" i="5"/>
  <c r="F193" i="5"/>
  <c r="F185" i="5"/>
  <c r="C56" i="5"/>
  <c r="F10" i="24" s="1"/>
  <c r="F186" i="5"/>
  <c r="F175" i="5"/>
  <c r="F187" i="5"/>
  <c r="F176" i="5"/>
  <c r="F214" i="12"/>
  <c r="G381" i="12"/>
  <c r="F25" i="6"/>
  <c r="F345" i="6"/>
  <c r="F553" i="6"/>
  <c r="F388" i="12"/>
  <c r="G388" i="12"/>
  <c r="F562" i="6"/>
  <c r="G222" i="12"/>
  <c r="F389" i="12"/>
  <c r="F102" i="5"/>
  <c r="G562" i="6"/>
  <c r="G224" i="12"/>
  <c r="F390" i="12"/>
  <c r="G561" i="6"/>
  <c r="F103" i="5"/>
  <c r="F104" i="5"/>
  <c r="F290" i="6"/>
  <c r="F565" i="6"/>
  <c r="F225" i="12"/>
  <c r="G390" i="12"/>
  <c r="F133" i="5"/>
  <c r="F101" i="5"/>
  <c r="F112" i="5"/>
  <c r="F302" i="6"/>
  <c r="F566" i="6"/>
  <c r="G225" i="12"/>
  <c r="G391" i="12"/>
  <c r="F120" i="5"/>
  <c r="F479" i="6"/>
  <c r="F34" i="12"/>
  <c r="F121" i="5"/>
  <c r="F491" i="6"/>
  <c r="F572" i="6"/>
  <c r="F36" i="12"/>
  <c r="F268" i="12"/>
  <c r="G119" i="5"/>
  <c r="F33" i="12"/>
  <c r="F267" i="12"/>
  <c r="F126" i="5"/>
  <c r="G573" i="6"/>
  <c r="F37" i="12"/>
  <c r="G378" i="12"/>
  <c r="F499" i="12"/>
  <c r="G616" i="12"/>
  <c r="G118" i="5"/>
  <c r="F128" i="5"/>
  <c r="F12" i="6"/>
  <c r="F210" i="6"/>
  <c r="F362" i="6"/>
  <c r="G574" i="6"/>
  <c r="G379" i="12"/>
  <c r="F500" i="12"/>
  <c r="G128" i="5"/>
  <c r="F211" i="6"/>
  <c r="F501" i="12"/>
  <c r="G129" i="5"/>
  <c r="F212" i="6"/>
  <c r="F484" i="6"/>
  <c r="F550" i="6"/>
  <c r="G578" i="6"/>
  <c r="G223" i="12"/>
  <c r="G383" i="12"/>
  <c r="F502" i="12"/>
  <c r="F384" i="12"/>
  <c r="F503" i="12"/>
  <c r="F485" i="6"/>
  <c r="F556" i="6"/>
  <c r="G580" i="6"/>
  <c r="G384" i="12"/>
  <c r="F505" i="12"/>
  <c r="G471" i="12"/>
  <c r="F546" i="12"/>
  <c r="F548" i="12"/>
  <c r="G571" i="12"/>
  <c r="G290" i="6"/>
  <c r="G323" i="6"/>
  <c r="F363" i="6"/>
  <c r="F486" i="6"/>
  <c r="G549" i="6"/>
  <c r="G565" i="6"/>
  <c r="F38" i="12"/>
  <c r="F216" i="12"/>
  <c r="F270" i="12"/>
  <c r="G548" i="12"/>
  <c r="G574" i="12"/>
  <c r="G614" i="12"/>
  <c r="G216" i="12"/>
  <c r="G228" i="12"/>
  <c r="G550" i="12"/>
  <c r="F575" i="12"/>
  <c r="G615" i="12"/>
  <c r="G112" i="5"/>
  <c r="G121" i="5"/>
  <c r="G132" i="5"/>
  <c r="G292" i="6"/>
  <c r="G550" i="6"/>
  <c r="F229" i="12"/>
  <c r="F379" i="12"/>
  <c r="G448" i="12"/>
  <c r="F552" i="12"/>
  <c r="G575" i="12"/>
  <c r="G122" i="5"/>
  <c r="F333" i="6"/>
  <c r="G450" i="12"/>
  <c r="F554" i="12"/>
  <c r="G133" i="5"/>
  <c r="F334" i="6"/>
  <c r="F369" i="6"/>
  <c r="F480" i="6"/>
  <c r="F488" i="6"/>
  <c r="G553" i="6"/>
  <c r="F219" i="12"/>
  <c r="F380" i="12"/>
  <c r="G451" i="12"/>
  <c r="G557" i="12"/>
  <c r="G578" i="12"/>
  <c r="G301" i="6"/>
  <c r="G114" i="5"/>
  <c r="F125" i="5"/>
  <c r="G134" i="5"/>
  <c r="G190" i="6"/>
  <c r="G302" i="6"/>
  <c r="F335" i="6"/>
  <c r="F370" i="6"/>
  <c r="F554" i="6"/>
  <c r="F26" i="12"/>
  <c r="G219" i="12"/>
  <c r="F231" i="12"/>
  <c r="G380" i="12"/>
  <c r="G453" i="12"/>
  <c r="F558" i="12"/>
  <c r="G580" i="12"/>
  <c r="G289" i="6"/>
  <c r="G291" i="6"/>
  <c r="G577" i="12"/>
  <c r="G113" i="5"/>
  <c r="G124" i="5"/>
  <c r="F190" i="6"/>
  <c r="F115" i="5"/>
  <c r="G125" i="5"/>
  <c r="F135" i="5"/>
  <c r="F24" i="6"/>
  <c r="F200" i="6"/>
  <c r="F338" i="6"/>
  <c r="F371" i="6"/>
  <c r="F481" i="6"/>
  <c r="F489" i="6"/>
  <c r="F555" i="6"/>
  <c r="F574" i="6"/>
  <c r="F591" i="6"/>
  <c r="F27" i="12"/>
  <c r="G220" i="12"/>
  <c r="G231" i="12"/>
  <c r="F345" i="12"/>
  <c r="F381" i="12"/>
  <c r="G465" i="12"/>
  <c r="G558" i="12"/>
  <c r="F581" i="12"/>
  <c r="G546" i="12"/>
  <c r="F201" i="6"/>
  <c r="G303" i="6"/>
  <c r="F339" i="6"/>
  <c r="G559" i="12"/>
  <c r="G116" i="5"/>
  <c r="F127" i="5"/>
  <c r="F150" i="5"/>
  <c r="F202" i="6"/>
  <c r="F248" i="6"/>
  <c r="G304" i="6"/>
  <c r="F340" i="6"/>
  <c r="F483" i="6"/>
  <c r="F490" i="6"/>
  <c r="G560" i="6"/>
  <c r="F575" i="6"/>
  <c r="F30" i="12"/>
  <c r="F382" i="12"/>
  <c r="G468" i="12"/>
  <c r="F560" i="12"/>
  <c r="G584" i="12"/>
  <c r="F569" i="12"/>
  <c r="G135" i="5"/>
  <c r="F222" i="12"/>
  <c r="F232" i="12"/>
  <c r="G466" i="12"/>
  <c r="G583" i="12"/>
  <c r="G117" i="5"/>
  <c r="G127" i="5"/>
  <c r="F151" i="5"/>
  <c r="G202" i="6"/>
  <c r="F341" i="6"/>
  <c r="G432" i="6"/>
  <c r="F561" i="6"/>
  <c r="F576" i="6"/>
  <c r="F32" i="12"/>
  <c r="F223" i="12"/>
  <c r="F234" i="12"/>
  <c r="F383" i="12"/>
  <c r="G469" i="12"/>
  <c r="G560" i="12"/>
  <c r="G586" i="12"/>
  <c r="F596" i="12"/>
  <c r="G596" i="12"/>
  <c r="F590" i="12"/>
  <c r="F594" i="12"/>
  <c r="F597" i="12"/>
  <c r="F591" i="12"/>
  <c r="G598" i="12"/>
  <c r="G590" i="12"/>
  <c r="G592" i="12"/>
  <c r="F593" i="12"/>
  <c r="F595" i="12"/>
  <c r="F599" i="12"/>
  <c r="F600" i="12"/>
  <c r="F589" i="12"/>
  <c r="F601" i="12"/>
  <c r="G569" i="12"/>
  <c r="G581" i="12"/>
  <c r="G572" i="12"/>
  <c r="G547" i="12"/>
  <c r="G562" i="12"/>
  <c r="G552" i="12"/>
  <c r="G553" i="12"/>
  <c r="G551" i="12"/>
  <c r="G563" i="12"/>
  <c r="G554" i="12"/>
  <c r="G556" i="12"/>
  <c r="G501" i="12"/>
  <c r="G502" i="12"/>
  <c r="G504" i="12"/>
  <c r="G477" i="12"/>
  <c r="G478" i="12"/>
  <c r="F479" i="12"/>
  <c r="G479" i="12"/>
  <c r="G480" i="12"/>
  <c r="F481" i="12"/>
  <c r="G481" i="12"/>
  <c r="F471" i="12"/>
  <c r="C445" i="12"/>
  <c r="G459" i="12"/>
  <c r="F460" i="12"/>
  <c r="G456" i="12"/>
  <c r="G457" i="12"/>
  <c r="G460" i="12"/>
  <c r="G462" i="12"/>
  <c r="F454" i="12"/>
  <c r="G454" i="12"/>
  <c r="G463" i="12"/>
  <c r="F360" i="12"/>
  <c r="G360" i="12"/>
  <c r="F362" i="12"/>
  <c r="G362" i="12"/>
  <c r="F334" i="12"/>
  <c r="F333" i="12"/>
  <c r="F337" i="12"/>
  <c r="F331" i="12"/>
  <c r="F339" i="12"/>
  <c r="F340" i="12"/>
  <c r="F342" i="12"/>
  <c r="F343" i="12"/>
  <c r="G339" i="12"/>
  <c r="G331" i="12"/>
  <c r="G334" i="12"/>
  <c r="G345" i="12"/>
  <c r="F336" i="12"/>
  <c r="F346" i="12"/>
  <c r="G340" i="12"/>
  <c r="G332" i="12"/>
  <c r="G333" i="12"/>
  <c r="G343" i="12"/>
  <c r="G336" i="12"/>
  <c r="G346" i="12"/>
  <c r="F348" i="12"/>
  <c r="F367" i="12"/>
  <c r="G337" i="12"/>
  <c r="G348" i="12"/>
  <c r="G367" i="12"/>
  <c r="G342" i="12"/>
  <c r="G310" i="12"/>
  <c r="G318" i="12"/>
  <c r="G319" i="12"/>
  <c r="G312" i="12"/>
  <c r="F313" i="12"/>
  <c r="F321" i="12"/>
  <c r="F314" i="12"/>
  <c r="G321" i="12"/>
  <c r="G314" i="12"/>
  <c r="F322" i="12"/>
  <c r="F315" i="12"/>
  <c r="G322" i="12"/>
  <c r="F308" i="12"/>
  <c r="G315" i="12"/>
  <c r="G323" i="12"/>
  <c r="G311" i="12"/>
  <c r="F320" i="12"/>
  <c r="G308" i="12"/>
  <c r="F316" i="12"/>
  <c r="F324" i="12"/>
  <c r="F309" i="12"/>
  <c r="G316" i="12"/>
  <c r="G324" i="12"/>
  <c r="F319" i="12"/>
  <c r="F312" i="12"/>
  <c r="G320" i="12"/>
  <c r="G313" i="12"/>
  <c r="G309" i="12"/>
  <c r="G317" i="12"/>
  <c r="F325" i="12"/>
  <c r="F310" i="12"/>
  <c r="F318" i="12"/>
  <c r="G245" i="12"/>
  <c r="G249" i="12"/>
  <c r="G243" i="12"/>
  <c r="G246" i="12"/>
  <c r="G250" i="12"/>
  <c r="G244" i="12"/>
  <c r="G251" i="12" s="1"/>
  <c r="F235" i="12"/>
  <c r="F217" i="12"/>
  <c r="F226" i="12"/>
  <c r="G235" i="12"/>
  <c r="F228" i="12"/>
  <c r="F236" i="12"/>
  <c r="C211" i="12"/>
  <c r="F220" i="12"/>
  <c r="G576" i="6"/>
  <c r="G583" i="6"/>
  <c r="F577" i="6"/>
  <c r="F584" i="6"/>
  <c r="G575" i="6"/>
  <c r="G582" i="6"/>
  <c r="G577" i="6"/>
  <c r="G584" i="6"/>
  <c r="G572" i="6"/>
  <c r="G579" i="6"/>
  <c r="F573" i="6"/>
  <c r="G566" i="6"/>
  <c r="G554" i="6"/>
  <c r="G555" i="6"/>
  <c r="G556" i="6"/>
  <c r="F559" i="6"/>
  <c r="G559" i="6"/>
  <c r="F549" i="6"/>
  <c r="F560" i="6"/>
  <c r="F538" i="6"/>
  <c r="F436" i="6"/>
  <c r="C425" i="6"/>
  <c r="F433" i="6"/>
  <c r="F444" i="6"/>
  <c r="G433" i="6"/>
  <c r="G444" i="6"/>
  <c r="F434" i="6"/>
  <c r="F445" i="6"/>
  <c r="G434" i="6"/>
  <c r="G445" i="6"/>
  <c r="F435" i="6"/>
  <c r="F446" i="6"/>
  <c r="G435" i="6"/>
  <c r="G446" i="6"/>
  <c r="F438" i="6"/>
  <c r="F447" i="6"/>
  <c r="G438" i="6"/>
  <c r="G447" i="6"/>
  <c r="F428" i="6"/>
  <c r="F439" i="6"/>
  <c r="F450" i="6"/>
  <c r="G428" i="6"/>
  <c r="G439" i="6"/>
  <c r="G450" i="6"/>
  <c r="F429" i="6"/>
  <c r="F440" i="6"/>
  <c r="F451" i="6"/>
  <c r="G429" i="6"/>
  <c r="G440" i="6"/>
  <c r="G451" i="6"/>
  <c r="F358" i="6"/>
  <c r="F359" i="6"/>
  <c r="G359" i="6"/>
  <c r="F360" i="6"/>
  <c r="G343" i="6"/>
  <c r="F344" i="6"/>
  <c r="G334" i="6"/>
  <c r="G337" i="6"/>
  <c r="G338" i="6"/>
  <c r="G344" i="6"/>
  <c r="F310" i="6"/>
  <c r="F311" i="6"/>
  <c r="F312" i="6"/>
  <c r="G316" i="6"/>
  <c r="F318" i="6"/>
  <c r="F319" i="6"/>
  <c r="F320" i="6"/>
  <c r="F313" i="6"/>
  <c r="F324" i="6"/>
  <c r="F314" i="6"/>
  <c r="F325" i="6"/>
  <c r="F315" i="6"/>
  <c r="F326" i="6"/>
  <c r="F327" i="6"/>
  <c r="F316" i="6"/>
  <c r="G317" i="6"/>
  <c r="F287" i="6"/>
  <c r="F291" i="6"/>
  <c r="F293" i="6"/>
  <c r="G295" i="6"/>
  <c r="F296" i="6"/>
  <c r="G296" i="6"/>
  <c r="F297" i="6"/>
  <c r="G297" i="6"/>
  <c r="G298" i="6"/>
  <c r="G243" i="6"/>
  <c r="G244" i="6"/>
  <c r="G255" i="6"/>
  <c r="G241" i="6"/>
  <c r="G252" i="6"/>
  <c r="G253" i="6"/>
  <c r="G242" i="6"/>
  <c r="F253" i="6"/>
  <c r="F242" i="6"/>
  <c r="G228" i="6"/>
  <c r="G229" i="6"/>
  <c r="G230" i="6"/>
  <c r="G231" i="6"/>
  <c r="G220" i="6"/>
  <c r="G219" i="6"/>
  <c r="G221" i="6"/>
  <c r="F219" i="6"/>
  <c r="F229" i="6"/>
  <c r="F230" i="6"/>
  <c r="F221" i="6"/>
  <c r="F224" i="6"/>
  <c r="F225" i="6"/>
  <c r="G191" i="6"/>
  <c r="F192" i="6"/>
  <c r="F204" i="6"/>
  <c r="F193" i="6"/>
  <c r="F205" i="6"/>
  <c r="F194" i="6"/>
  <c r="F206" i="6"/>
  <c r="F195" i="6"/>
  <c r="F207" i="6"/>
  <c r="F196" i="6"/>
  <c r="F197" i="6"/>
  <c r="G208" i="6"/>
  <c r="F198" i="6"/>
  <c r="F213" i="6"/>
  <c r="C187" i="6"/>
  <c r="F191" i="6"/>
  <c r="F203" i="6"/>
  <c r="G203" i="6"/>
  <c r="F208" i="6"/>
  <c r="F199" i="6"/>
  <c r="F23" i="6"/>
  <c r="F13" i="6"/>
  <c r="F16" i="6"/>
  <c r="F18" i="6"/>
  <c r="F21" i="6"/>
  <c r="F17" i="6"/>
  <c r="F19" i="6"/>
  <c r="F20" i="6"/>
  <c r="F22" i="6"/>
  <c r="F164" i="5"/>
  <c r="G164" i="5"/>
  <c r="G165" i="5"/>
  <c r="F43" i="24" s="1"/>
  <c r="F166" i="5"/>
  <c r="D157" i="5"/>
  <c r="G161" i="5" s="1"/>
  <c r="F139" i="5"/>
  <c r="F159" i="5"/>
  <c r="F161" i="5"/>
  <c r="F138" i="5"/>
  <c r="F142" i="5"/>
  <c r="F145" i="5"/>
  <c r="F140" i="5"/>
  <c r="F144" i="5"/>
  <c r="F146" i="5"/>
  <c r="F148" i="5"/>
  <c r="F114" i="5"/>
  <c r="F122" i="5"/>
  <c r="G130" i="5"/>
  <c r="G123" i="5"/>
  <c r="G115" i="5"/>
  <c r="F124" i="5"/>
  <c r="F132" i="5"/>
  <c r="G103" i="5"/>
  <c r="G98" i="5"/>
  <c r="F95" i="5"/>
  <c r="F96" i="5"/>
  <c r="F97" i="5"/>
  <c r="F98" i="5"/>
  <c r="F99" i="5"/>
  <c r="G81" i="5"/>
  <c r="G78" i="5"/>
  <c r="G80" i="5"/>
  <c r="G79" i="5"/>
  <c r="G87" i="5"/>
  <c r="G71" i="5"/>
  <c r="G70" i="5"/>
  <c r="G73" i="5"/>
  <c r="G74" i="5"/>
  <c r="G75" i="5"/>
  <c r="G76" i="5"/>
  <c r="F70" i="5"/>
  <c r="F78" i="5"/>
  <c r="F71" i="5"/>
  <c r="F79" i="5"/>
  <c r="F73" i="5"/>
  <c r="F82" i="5"/>
  <c r="C39" i="5"/>
  <c r="F86" i="5"/>
  <c r="F87" i="5"/>
  <c r="F72" i="5"/>
  <c r="F74" i="5"/>
  <c r="F76" i="5"/>
  <c r="G18" i="12"/>
  <c r="F22" i="13"/>
  <c r="G22" i="13"/>
  <c r="G47" i="13"/>
  <c r="F75" i="13"/>
  <c r="F68" i="13"/>
  <c r="F69" i="13"/>
  <c r="F77" i="13"/>
  <c r="F70" i="13"/>
  <c r="F63" i="13"/>
  <c r="F78" i="13" s="1"/>
  <c r="F18" i="12"/>
  <c r="F47" i="13"/>
  <c r="G25" i="7"/>
  <c r="G67" i="13"/>
  <c r="G73" i="13"/>
  <c r="F192" i="13"/>
  <c r="F80" i="13"/>
  <c r="F83" i="13" s="1"/>
  <c r="F198" i="13"/>
  <c r="G64" i="13"/>
  <c r="G78" i="13" s="1"/>
  <c r="G70" i="13"/>
  <c r="G76" i="13"/>
  <c r="G65" i="13"/>
  <c r="G71" i="13"/>
  <c r="F189" i="13"/>
  <c r="F193" i="13" s="1"/>
  <c r="F251" i="12"/>
  <c r="F466" i="12"/>
  <c r="F28" i="12"/>
  <c r="F39" i="12"/>
  <c r="G247" i="12"/>
  <c r="G265" i="12"/>
  <c r="G271" i="12"/>
  <c r="G357" i="12"/>
  <c r="G363" i="12"/>
  <c r="F449" i="12"/>
  <c r="F455" i="12"/>
  <c r="F461" i="12"/>
  <c r="F467" i="12"/>
  <c r="F482" i="12"/>
  <c r="F506" i="12"/>
  <c r="F549" i="12"/>
  <c r="F555" i="12"/>
  <c r="F561" i="12"/>
  <c r="F570" i="12"/>
  <c r="F576" i="12"/>
  <c r="F582" i="12"/>
  <c r="G593" i="12"/>
  <c r="F215" i="12"/>
  <c r="F221" i="12"/>
  <c r="F227" i="12"/>
  <c r="F233" i="12"/>
  <c r="F266" i="12"/>
  <c r="F272" i="12"/>
  <c r="F311" i="12"/>
  <c r="F317" i="12"/>
  <c r="F332" i="12"/>
  <c r="F338" i="12"/>
  <c r="F344" i="12"/>
  <c r="F358" i="12"/>
  <c r="F364" i="12"/>
  <c r="G449" i="12"/>
  <c r="G455" i="12"/>
  <c r="G461" i="12"/>
  <c r="G467" i="12"/>
  <c r="G500" i="12"/>
  <c r="G506" i="12"/>
  <c r="G549" i="12"/>
  <c r="G555" i="12"/>
  <c r="G570" i="12"/>
  <c r="G576" i="12"/>
  <c r="G582" i="12"/>
  <c r="G594" i="12"/>
  <c r="G600" i="12"/>
  <c r="F265" i="12"/>
  <c r="F271" i="12"/>
  <c r="F357" i="12"/>
  <c r="F363" i="12"/>
  <c r="G499" i="12"/>
  <c r="G505" i="12"/>
  <c r="G599" i="12"/>
  <c r="G221" i="12"/>
  <c r="G227" i="12"/>
  <c r="G266" i="12"/>
  <c r="G272" i="12"/>
  <c r="G338" i="12"/>
  <c r="G344" i="12"/>
  <c r="G358" i="12"/>
  <c r="G364" i="12"/>
  <c r="F450" i="12"/>
  <c r="F456" i="12"/>
  <c r="F462" i="12"/>
  <c r="F468" i="12"/>
  <c r="F477" i="12"/>
  <c r="F483" i="12"/>
  <c r="F550" i="12"/>
  <c r="F556" i="12"/>
  <c r="F562" i="12"/>
  <c r="F571" i="12"/>
  <c r="F577" i="12"/>
  <c r="F583" i="12"/>
  <c r="F353" i="12"/>
  <c r="F359" i="12"/>
  <c r="F365" i="12"/>
  <c r="G601" i="12"/>
  <c r="G589" i="12"/>
  <c r="G595" i="12"/>
  <c r="F31" i="12"/>
  <c r="G353" i="12"/>
  <c r="G359" i="12"/>
  <c r="G365" i="12"/>
  <c r="F451" i="12"/>
  <c r="F457" i="12"/>
  <c r="F463" i="12"/>
  <c r="F469" i="12"/>
  <c r="F478" i="12"/>
  <c r="F484" i="12"/>
  <c r="F551" i="12"/>
  <c r="F557" i="12"/>
  <c r="F563" i="12"/>
  <c r="F572" i="12"/>
  <c r="F578" i="12"/>
  <c r="F584" i="12"/>
  <c r="F452" i="12"/>
  <c r="F458" i="12"/>
  <c r="F464" i="12"/>
  <c r="F470" i="12"/>
  <c r="F573" i="12"/>
  <c r="F579" i="12"/>
  <c r="F585" i="12"/>
  <c r="F335" i="12"/>
  <c r="F341" i="12"/>
  <c r="F355" i="12"/>
  <c r="G452" i="12"/>
  <c r="G458" i="12"/>
  <c r="G464" i="12"/>
  <c r="G573" i="12"/>
  <c r="G579" i="12"/>
  <c r="G591" i="12"/>
  <c r="F218" i="12"/>
  <c r="F224" i="12"/>
  <c r="F230" i="12"/>
  <c r="G335" i="12"/>
  <c r="G341" i="12"/>
  <c r="G355" i="12"/>
  <c r="F453" i="12"/>
  <c r="F459" i="12"/>
  <c r="F465" i="12"/>
  <c r="F547" i="12"/>
  <c r="F553" i="12"/>
  <c r="F574" i="12"/>
  <c r="F580" i="12"/>
  <c r="F592" i="12"/>
  <c r="G137" i="8"/>
  <c r="G143" i="8"/>
  <c r="G152" i="8"/>
  <c r="G163" i="8"/>
  <c r="G176" i="8"/>
  <c r="G181" i="8"/>
  <c r="F153" i="8"/>
  <c r="F158" i="8"/>
  <c r="F163" i="8"/>
  <c r="G153" i="8"/>
  <c r="G158" i="8"/>
  <c r="G171" i="8"/>
  <c r="G177" i="8"/>
  <c r="G182" i="8"/>
  <c r="F121" i="8"/>
  <c r="F133" i="8"/>
  <c r="F139" i="8"/>
  <c r="F154" i="8"/>
  <c r="F159" i="8"/>
  <c r="F162" i="8"/>
  <c r="G162" i="8"/>
  <c r="F152" i="8"/>
  <c r="G121" i="8"/>
  <c r="G127" i="8"/>
  <c r="G133" i="8"/>
  <c r="G144" i="8" s="1"/>
  <c r="G139" i="8"/>
  <c r="G154" i="8"/>
  <c r="G159" i="8"/>
  <c r="G172" i="8"/>
  <c r="G178" i="8"/>
  <c r="G183" i="8"/>
  <c r="F127" i="8"/>
  <c r="F122" i="8"/>
  <c r="F128" i="8"/>
  <c r="F134" i="8"/>
  <c r="F140" i="8"/>
  <c r="F144" i="8" s="1"/>
  <c r="F149" i="8"/>
  <c r="F157" i="8" s="1"/>
  <c r="F155" i="8"/>
  <c r="F160" i="8"/>
  <c r="F184" i="8"/>
  <c r="F151" i="8"/>
  <c r="F123" i="8"/>
  <c r="F129" i="8"/>
  <c r="F135" i="8"/>
  <c r="F150" i="8"/>
  <c r="F156" i="8"/>
  <c r="G149" i="8"/>
  <c r="G155" i="8"/>
  <c r="G160" i="8"/>
  <c r="G123" i="8"/>
  <c r="G129" i="8"/>
  <c r="G135" i="8"/>
  <c r="G150" i="8"/>
  <c r="G156" i="8"/>
  <c r="G174" i="8"/>
  <c r="F33" i="7"/>
  <c r="F153" i="7"/>
  <c r="G33" i="7"/>
  <c r="F22" i="7"/>
  <c r="F28" i="7"/>
  <c r="F34" i="7"/>
  <c r="G22" i="7"/>
  <c r="G28" i="7"/>
  <c r="G34" i="7"/>
  <c r="F154" i="7"/>
  <c r="G26" i="7"/>
  <c r="G32" i="7"/>
  <c r="F23" i="7"/>
  <c r="F29" i="7"/>
  <c r="F35" i="7"/>
  <c r="F155" i="7"/>
  <c r="G31" i="7"/>
  <c r="G27" i="7"/>
  <c r="G23" i="7"/>
  <c r="G29" i="7"/>
  <c r="G35" i="7"/>
  <c r="G24" i="7"/>
  <c r="G30" i="7"/>
  <c r="F599" i="6"/>
  <c r="F600" i="6"/>
  <c r="F598" i="6"/>
  <c r="F597" i="6"/>
  <c r="G600" i="6"/>
  <c r="G598" i="6"/>
  <c r="G599" i="6"/>
  <c r="G597" i="6"/>
  <c r="G212" i="6"/>
  <c r="G194" i="6"/>
  <c r="G213" i="6"/>
  <c r="G207" i="6"/>
  <c r="G201" i="6"/>
  <c r="G195" i="6"/>
  <c r="G199" i="6"/>
  <c r="G206" i="6"/>
  <c r="G200" i="6"/>
  <c r="G211" i="6"/>
  <c r="G205" i="6"/>
  <c r="G193" i="6"/>
  <c r="G210" i="6"/>
  <c r="G204" i="6"/>
  <c r="G198" i="6"/>
  <c r="G192" i="6"/>
  <c r="G371" i="6"/>
  <c r="G370" i="6"/>
  <c r="G369" i="6"/>
  <c r="G368" i="6"/>
  <c r="F469" i="6"/>
  <c r="F464" i="6"/>
  <c r="F458" i="6"/>
  <c r="F468" i="6"/>
  <c r="F463" i="6"/>
  <c r="F457" i="6"/>
  <c r="F467" i="6"/>
  <c r="F462" i="6"/>
  <c r="F466" i="6"/>
  <c r="F461" i="6"/>
  <c r="G469" i="6"/>
  <c r="G464" i="6"/>
  <c r="G458" i="6"/>
  <c r="G462" i="6"/>
  <c r="G468" i="6"/>
  <c r="G463" i="6"/>
  <c r="G457" i="6"/>
  <c r="G467" i="6"/>
  <c r="G471" i="6"/>
  <c r="G460" i="6"/>
  <c r="G466" i="6"/>
  <c r="G461" i="6"/>
  <c r="F543" i="6"/>
  <c r="F537" i="6"/>
  <c r="F531" i="6"/>
  <c r="F541" i="6"/>
  <c r="F542" i="6"/>
  <c r="F536" i="6"/>
  <c r="F530" i="6"/>
  <c r="F535" i="6"/>
  <c r="F529" i="6"/>
  <c r="F539" i="6"/>
  <c r="F540" i="6"/>
  <c r="F534" i="6"/>
  <c r="F528" i="6"/>
  <c r="F470" i="6"/>
  <c r="G543" i="6"/>
  <c r="G537" i="6"/>
  <c r="G531" i="6"/>
  <c r="G535" i="6"/>
  <c r="G541" i="6"/>
  <c r="G542" i="6"/>
  <c r="G536" i="6"/>
  <c r="G530" i="6"/>
  <c r="G529" i="6"/>
  <c r="G539" i="6"/>
  <c r="G533" i="6"/>
  <c r="G527" i="6"/>
  <c r="G540" i="6"/>
  <c r="G534" i="6"/>
  <c r="G528" i="6"/>
  <c r="G320" i="6"/>
  <c r="G327" i="6"/>
  <c r="G321" i="6"/>
  <c r="G315" i="6"/>
  <c r="G326" i="6"/>
  <c r="G314" i="6"/>
  <c r="G325" i="6"/>
  <c r="G319" i="6"/>
  <c r="G313" i="6"/>
  <c r="G324" i="6"/>
  <c r="G318" i="6"/>
  <c r="G312" i="6"/>
  <c r="F526" i="6"/>
  <c r="G196" i="6"/>
  <c r="G311" i="6"/>
  <c r="F459" i="6"/>
  <c r="F532" i="6"/>
  <c r="G526" i="6"/>
  <c r="G197" i="6"/>
  <c r="G322" i="6"/>
  <c r="G459" i="6"/>
  <c r="G532" i="6"/>
  <c r="G364" i="6"/>
  <c r="G358" i="6"/>
  <c r="G363" i="6"/>
  <c r="G362" i="6"/>
  <c r="G361" i="6"/>
  <c r="F460" i="6"/>
  <c r="F533" i="6"/>
  <c r="G254" i="6"/>
  <c r="G333" i="6"/>
  <c r="G339" i="6"/>
  <c r="G345" i="6"/>
  <c r="F220" i="6"/>
  <c r="F226" i="6"/>
  <c r="F231" i="6"/>
  <c r="F244" i="6"/>
  <c r="F255" i="6"/>
  <c r="F292" i="6"/>
  <c r="F298" i="6"/>
  <c r="F304" i="6"/>
  <c r="F243" i="6"/>
  <c r="G340" i="6"/>
  <c r="F232" i="6"/>
  <c r="F245" i="6"/>
  <c r="F250" i="6"/>
  <c r="F299" i="6"/>
  <c r="G245" i="6"/>
  <c r="G287" i="6"/>
  <c r="G299" i="6"/>
  <c r="G335" i="6"/>
  <c r="F430" i="6"/>
  <c r="F442" i="6"/>
  <c r="F448" i="6"/>
  <c r="F492" i="6"/>
  <c r="F551" i="6"/>
  <c r="F557" i="6"/>
  <c r="F563" i="6"/>
  <c r="F222" i="6"/>
  <c r="F233" i="6"/>
  <c r="F246" i="6"/>
  <c r="F251" i="6"/>
  <c r="F288" i="6"/>
  <c r="F294" i="6"/>
  <c r="F300" i="6"/>
  <c r="F336" i="6"/>
  <c r="F342" i="6"/>
  <c r="G430" i="6"/>
  <c r="G436" i="6"/>
  <c r="G442" i="6"/>
  <c r="G448" i="6"/>
  <c r="G492" i="6"/>
  <c r="G551" i="6"/>
  <c r="G557" i="6"/>
  <c r="G563" i="6"/>
  <c r="G222" i="6"/>
  <c r="G227" i="6" s="1"/>
  <c r="G233" i="6"/>
  <c r="G246" i="6"/>
  <c r="G251" i="6"/>
  <c r="G288" i="6"/>
  <c r="G294" i="6"/>
  <c r="G300" i="6"/>
  <c r="G336" i="6"/>
  <c r="G342" i="6"/>
  <c r="F431" i="6"/>
  <c r="F437" i="6"/>
  <c r="F443" i="6"/>
  <c r="F449" i="6"/>
  <c r="F482" i="6"/>
  <c r="F552" i="6"/>
  <c r="F558" i="6"/>
  <c r="F254" i="6"/>
  <c r="F223" i="6"/>
  <c r="F241" i="6"/>
  <c r="F247" i="6"/>
  <c r="F289" i="6"/>
  <c r="F295" i="6"/>
  <c r="F337" i="6"/>
  <c r="G431" i="6"/>
  <c r="G437" i="6"/>
  <c r="G443" i="6"/>
  <c r="G482" i="6"/>
  <c r="G487" i="6" s="1"/>
  <c r="G552" i="6"/>
  <c r="G558" i="6"/>
  <c r="G93" i="5"/>
  <c r="G99" i="5"/>
  <c r="G104" i="5"/>
  <c r="F177" i="5"/>
  <c r="F205" i="5"/>
  <c r="F75" i="5"/>
  <c r="F80" i="5"/>
  <c r="F117" i="5"/>
  <c r="F123" i="5"/>
  <c r="F129" i="5"/>
  <c r="F134" i="5"/>
  <c r="F141" i="5"/>
  <c r="F147" i="5"/>
  <c r="F153" i="5"/>
  <c r="F158" i="5"/>
  <c r="F178" i="5"/>
  <c r="F194" i="5"/>
  <c r="F206" i="5"/>
  <c r="G94" i="5"/>
  <c r="G105" i="5"/>
  <c r="G95" i="5"/>
  <c r="F180" i="5"/>
  <c r="F197" i="5"/>
  <c r="F143" i="5"/>
  <c r="F149" i="5"/>
  <c r="F155" i="5"/>
  <c r="F160" i="5"/>
  <c r="F181" i="5"/>
  <c r="F198" i="5"/>
  <c r="G82" i="5"/>
  <c r="G96" i="5"/>
  <c r="G101" i="5"/>
  <c r="G136" i="5"/>
  <c r="F182" i="5"/>
  <c r="F199" i="5"/>
  <c r="F210" i="5"/>
  <c r="F183" i="5"/>
  <c r="G72" i="5"/>
  <c r="G97" i="5"/>
  <c r="G120" i="5"/>
  <c r="F184" i="5"/>
  <c r="F201" i="5"/>
  <c r="F212" i="5"/>
  <c r="F174" i="5"/>
  <c r="F202" i="5"/>
  <c r="F15" i="6" l="1"/>
  <c r="F372" i="6"/>
  <c r="F507" i="12"/>
  <c r="F392" i="12"/>
  <c r="G392" i="12"/>
  <c r="F209" i="5"/>
  <c r="F179" i="5"/>
  <c r="F20" i="24"/>
  <c r="F11" i="24"/>
  <c r="F8" i="24"/>
  <c r="G385" i="12"/>
  <c r="F487" i="6"/>
  <c r="G167" i="5"/>
  <c r="F42" i="24"/>
  <c r="F29" i="12"/>
  <c r="F385" i="12"/>
  <c r="G131" i="5"/>
  <c r="G585" i="6"/>
  <c r="G238" i="12"/>
  <c r="G472" i="12"/>
  <c r="G372" i="6"/>
  <c r="F328" i="6"/>
  <c r="F100" i="5"/>
  <c r="F167" i="5"/>
  <c r="F585" i="6"/>
  <c r="G618" i="12"/>
  <c r="G602" i="12"/>
  <c r="F602" i="12"/>
  <c r="F587" i="12"/>
  <c r="G587" i="12"/>
  <c r="G564" i="12"/>
  <c r="F564" i="12"/>
  <c r="F485" i="12"/>
  <c r="G485" i="12"/>
  <c r="F472" i="12"/>
  <c r="G349" i="12"/>
  <c r="F349" i="12"/>
  <c r="G326" i="12"/>
  <c r="F326" i="12"/>
  <c r="F238" i="12"/>
  <c r="F567" i="6"/>
  <c r="G567" i="6"/>
  <c r="G452" i="6"/>
  <c r="F452" i="6"/>
  <c r="F365" i="6"/>
  <c r="F346" i="6"/>
  <c r="G328" i="6"/>
  <c r="F305" i="6"/>
  <c r="G249" i="6"/>
  <c r="F227" i="6"/>
  <c r="G214" i="6"/>
  <c r="F214" i="6"/>
  <c r="G155" i="5"/>
  <c r="G139" i="5"/>
  <c r="G150" i="5"/>
  <c r="G144" i="5"/>
  <c r="F45" i="24" s="1"/>
  <c r="G158" i="5"/>
  <c r="G160" i="5"/>
  <c r="G156" i="5"/>
  <c r="G146" i="5"/>
  <c r="G143" i="5"/>
  <c r="G138" i="5"/>
  <c r="F46" i="24" s="1"/>
  <c r="G154" i="5"/>
  <c r="G142" i="5"/>
  <c r="G151" i="5"/>
  <c r="G147" i="5"/>
  <c r="G152" i="5"/>
  <c r="F157" i="5"/>
  <c r="G159" i="5"/>
  <c r="G145" i="5"/>
  <c r="G149" i="5"/>
  <c r="G140" i="5"/>
  <c r="G153" i="5"/>
  <c r="G162" i="5"/>
  <c r="G148" i="5"/>
  <c r="G141" i="5"/>
  <c r="F131" i="5"/>
  <c r="G77" i="5"/>
  <c r="C53" i="5"/>
  <c r="C38" i="5"/>
  <c r="G224" i="5"/>
  <c r="G218" i="5"/>
  <c r="G223" i="5"/>
  <c r="G221" i="5"/>
  <c r="G222" i="5"/>
  <c r="G225" i="5"/>
  <c r="G227" i="5"/>
  <c r="G219" i="5"/>
  <c r="G226" i="5"/>
  <c r="G217" i="5"/>
  <c r="F77" i="5"/>
  <c r="F366" i="12"/>
  <c r="G273" i="12"/>
  <c r="G507" i="12"/>
  <c r="F273" i="12"/>
  <c r="G366" i="12"/>
  <c r="G157" i="8"/>
  <c r="G179" i="8"/>
  <c r="G37" i="7"/>
  <c r="F37" i="7"/>
  <c r="F601" i="6"/>
  <c r="G365" i="6"/>
  <c r="G305" i="6"/>
  <c r="F465" i="6"/>
  <c r="G346" i="6"/>
  <c r="F544" i="6"/>
  <c r="G465" i="6"/>
  <c r="G544" i="6"/>
  <c r="F249" i="6"/>
  <c r="G601" i="6"/>
  <c r="G100" i="5"/>
  <c r="G220" i="5" l="1"/>
  <c r="G157" i="5"/>
  <c r="F217" i="5"/>
  <c r="F224" i="5"/>
  <c r="D45" i="5"/>
  <c r="F223" i="5"/>
  <c r="F218" i="5"/>
  <c r="F222" i="5"/>
  <c r="F226" i="5"/>
  <c r="C47" i="5"/>
  <c r="F225" i="5"/>
  <c r="F221" i="5"/>
  <c r="F227" i="5"/>
  <c r="F219" i="5"/>
  <c r="C58" i="5"/>
  <c r="F59" i="5" l="1"/>
  <c r="F60" i="5"/>
  <c r="F62" i="5"/>
  <c r="F64" i="5"/>
  <c r="F57" i="5"/>
  <c r="F54" i="5"/>
  <c r="F56" i="5"/>
  <c r="F55" i="5"/>
  <c r="F53" i="5"/>
  <c r="F63" i="5"/>
  <c r="F61" i="5"/>
  <c r="F220" i="5"/>
  <c r="F58"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<sst xmlns="http://schemas.openxmlformats.org/spreadsheetml/2006/main" count="18681" uniqueCount="3597">
  <si>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</si>
  <si>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</si>
  <si>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</si>
  <si>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</si>
  <si>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</si>
  <si>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</si>
  <si>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</si>
  <si>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</si>
  <si>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</si>
  <si>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</si>
  <si>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</si>
  <si>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</si>
  <si>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</si>
  <si>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</si>
  <si>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</si>
  <si>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</si>
  <si>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</si>
  <si>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</si>
  <si>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</si>
  <si>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</si>
  <si>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</si>
  <si>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</si>
  <si>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</si>
  <si>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</si>
  <si>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</si>
  <si>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</si>
  <si>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</si>
  <si>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</si>
  <si>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</si>
  <si>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</si>
  <si>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</si>
  <si>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</si>
  <si>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</si>
  <si>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</si>
  <si>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</si>
  <si>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</si>
  <si>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</si>
  <si>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</si>
  <si>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</si>
  <si>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</si>
  <si>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</si>
  <si>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</si>
  <si>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</si>
  <si>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</si>
  <si>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</si>
  <si>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</si>
  <si>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</si>
  <si>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</si>
  <si>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</si>
  <si>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</si>
  <si>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</si>
  <si>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</si>
  <si>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</si>
  <si>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</si>
  <si>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</si>
  <si>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</si>
  <si>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</si>
  <si>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</si>
  <si>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</si>
  <si>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</si>
  <si>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</si>
  <si>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</si>
  <si>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</si>
  <si>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</si>
  <si>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</si>
  <si>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</si>
  <si>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</si>
  <si>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</si>
  <si>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</si>
  <si>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</si>
  <si>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</si>
  <si>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</si>
  <si>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</si>
  <si>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</si>
  <si>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</si>
  <si>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</si>
  <si>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</si>
  <si>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</si>
  <si>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</si>
  <si>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</si>
  <si>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</si>
  <si>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</si>
  <si>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</si>
  <si>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</si>
  <si>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</si>
  <si>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</si>
  <si>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</si>
  <si>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</si>
  <si>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</si>
  <si>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</si>
  <si>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</si>
  <si>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</si>
  <si>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</si>
  <si>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</si>
  <si>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</si>
  <si>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</si>
  <si>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</si>
  <si>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</si>
  <si>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</si>
  <si>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</si>
  <si>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</si>
  <si>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</si>
  <si>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</si>
  <si>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</si>
  <si>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</si>
  <si>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</si>
  <si>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</si>
  <si>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</si>
  <si>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</si>
  <si>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</si>
  <si>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</si>
  <si>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</si>
  <si>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</si>
  <si>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</si>
  <si>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</si>
  <si>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</si>
  <si>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</si>
  <si>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</si>
  <si>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</si>
  <si>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</si>
  <si>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</si>
  <si>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</si>
  <si>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</si>
  <si>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</si>
  <si>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</si>
  <si>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</si>
  <si>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</si>
  <si>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</si>
  <si>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</si>
  <si>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</si>
  <si>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</si>
  <si>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</si>
  <si>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</si>
  <si>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</si>
  <si>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</si>
  <si>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</si>
  <si>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</si>
  <si>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</si>
  <si>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</si>
  <si>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</si>
  <si>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</si>
  <si>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</si>
  <si>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</si>
  <si>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</si>
  <si>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</si>
  <si>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</si>
  <si>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</si>
  <si>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</si>
  <si>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</si>
  <si>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</si>
  <si>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</si>
  <si>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</si>
  <si>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</si>
  <si>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</si>
  <si>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</si>
  <si>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</si>
  <si>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</si>
  <si>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</si>
  <si>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</si>
  <si>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</si>
  <si>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</si>
  <si>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Harmonised Transparency Template</t>
  </si>
  <si>
    <t>2026  Version</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</si>
  <si>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</si>
  <si>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</si>
  <si>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</si>
  <si>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</si>
  <si>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</si>
  <si>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</si>
  <si>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</si>
  <si>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</si>
  <si>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</si>
  <si>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</si>
  <si>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</si>
  <si>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Completion Instructions</t>
  </si>
  <si>
    <t>Please delete this tab once you have completed this file</t>
  </si>
  <si>
    <t>1. Every pool has one separate HTT. Issuers with more than one cover pool have to present as many separate HTTs as the number of pools.</t>
  </si>
  <si>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</si>
  <si>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</si>
  <si>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</si>
  <si>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</si>
  <si>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</si>
  <si>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</si>
  <si>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</si>
  <si>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</si>
  <si>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</si>
  <si>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</si>
  <si>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</si>
  <si>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</si>
  <si>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</si>
  <si>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</si>
  <si>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</si>
  <si>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</si>
  <si>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</si>
  <si>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</si>
  <si>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</si>
  <si>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</si>
  <si>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</si>
  <si>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</si>
  <si>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</si>
  <si>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</si>
  <si>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</si>
  <si>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</si>
  <si>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</si>
  <si>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</si>
  <si>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</si>
  <si>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2026</t>
  </si>
  <si>
    <r>
      <rPr>
        <sz val="11"/>
        <color rgb="FF000000"/>
        <rFont val="Calibri"/>
        <family val="2"/>
      </rPr>
      <t>2.  All cells that include “[For completion]” and “[Mark as ND if not relevant]” needs to be completed</t>
    </r>
  </si>
  <si>
    <r>
      <t>0. All worksheets:</t>
    </r>
    <r>
      <rPr>
        <sz val="10"/>
        <color rgb="FF000000"/>
        <rFont val="Calibri"/>
        <family val="2"/>
      </rPr>
      <t xml:space="preserve"> Update the year of the HTT template next to the title of each</t>
    </r>
  </si>
  <si>
    <r>
      <t>1. All worksheets:</t>
    </r>
    <r>
      <rPr>
        <sz val="10"/>
        <color rgb="FF000000"/>
        <rFont val="Calibri"/>
        <family val="2"/>
      </rPr>
      <t xml:space="preserve"> Highlight the locked cells in orange in order to see which cells are to be filled in</t>
    </r>
  </si>
  <si>
    <r>
      <t>2. Worksheet “A. HTT General”:</t>
    </r>
    <r>
      <rPr>
        <sz val="10"/>
        <color rgb="FF000000"/>
        <rFont val="Calibri"/>
        <family val="2"/>
      </rPr>
      <t xml:space="preserve"> Harmonisation of all cells showing one decimal</t>
    </r>
  </si>
  <si>
    <r>
      <t>3. Worksheet “A. HTT General":</t>
    </r>
    <r>
      <rPr>
        <sz val="10"/>
        <color rgb="FF000000"/>
        <rFont val="Calibri"/>
        <family val="2"/>
      </rPr>
      <t xml:space="preserve"> cell C58: appartition of an error message if the values between cells C38 and C58 are different</t>
    </r>
  </si>
  <si>
    <r>
      <t xml:space="preserve">4. Worksheet “A. HTT General”: </t>
    </r>
    <r>
      <rPr>
        <sz val="10"/>
        <color rgb="FF000000"/>
        <rFont val="Calibri"/>
        <family val="2"/>
      </rPr>
      <t>cell D157: a formula has been added that warns the issuer when the Nominal after hedging is different than the nominal before hedging.</t>
    </r>
  </si>
  <si>
    <r>
      <t>5. Worksheet “A. HTT General”:</t>
    </r>
    <r>
      <rPr>
        <sz val="10"/>
        <color rgb="FF000000"/>
        <rFont val="Calibri"/>
        <family val="2"/>
      </rPr>
      <t xml:space="preserve"> add cell that asks "OC in accordance with the National Legal Framework"</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</si>
  <si>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</si>
  <si>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</si>
  <si>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</si>
  <si>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</si>
  <si>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</si>
  <si>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</si>
  <si>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</si>
  <si>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</si>
  <si>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</si>
  <si>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</si>
  <si>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</si>
  <si>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</si>
  <si>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</si>
  <si>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</si>
  <si>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</si>
  <si>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</si>
  <si>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</si>
  <si>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</si>
  <si>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</si>
  <si>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</si>
  <si>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</si>
  <si>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</si>
  <si>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</si>
  <si>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</si>
  <si>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</si>
  <si>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</si>
  <si>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</si>
  <si>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</si>
  <si>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</si>
  <si>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</si>
  <si>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</si>
  <si>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</si>
  <si>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</si>
  <si>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</si>
  <si>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</si>
  <si>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</si>
  <si>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</si>
  <si>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</si>
  <si>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</si>
  <si>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</si>
  <si>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</si>
  <si>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</si>
  <si>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</si>
  <si>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</si>
  <si>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</si>
  <si>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</si>
  <si>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</si>
  <si>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</si>
  <si>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r>
      <t>The HTT shoul</t>
    </r>
    <r>
      <rPr>
        <sz val="11"/>
        <rFont val="Calibri"/>
        <family val="2"/>
      </rPr>
      <t>d be posted in the same location as the National Transparency Template (NTT) is currently posted, i.e. on the issuer's website. There is no common platform for the HTT.</t>
    </r>
  </si>
  <si>
    <t xml:space="preserve">A. Harmonised Transparency Template - General Information </t>
  </si>
  <si>
    <t>HTT 2026</t>
  </si>
  <si>
    <t>Reporting in Domestic Currency</t>
  </si>
  <si>
    <t>[Please insert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</si>
  <si>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</si>
  <si>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</si>
  <si>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</si>
  <si>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</si>
  <si>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</si>
  <si>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</si>
  <si>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</si>
  <si>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</si>
  <si>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</si>
  <si>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</si>
  <si>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</si>
  <si>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</si>
  <si>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</si>
  <si>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</si>
  <si>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</si>
  <si>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</si>
  <si>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</si>
  <si>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</si>
  <si>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</si>
  <si>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</si>
  <si>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</si>
  <si>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</si>
  <si>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</si>
  <si>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</si>
  <si>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</si>
  <si>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</si>
  <si>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</si>
  <si>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</si>
  <si>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</si>
  <si>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</si>
  <si>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</si>
  <si>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</si>
  <si>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</si>
  <si>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</si>
  <si>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</si>
  <si>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</si>
  <si>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</si>
  <si>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</si>
  <si>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</si>
  <si>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</si>
  <si>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</si>
  <si>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</si>
  <si>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</si>
  <si>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</si>
  <si>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</si>
  <si>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</si>
  <si>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</si>
  <si>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</si>
  <si>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</si>
  <si>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</si>
  <si>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</si>
  <si>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</si>
  <si>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</si>
  <si>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</si>
  <si>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</si>
  <si>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</si>
  <si>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</si>
  <si>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</si>
  <si>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</si>
  <si>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</si>
  <si>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</si>
  <si>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</si>
  <si>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</si>
  <si>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</si>
  <si>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</si>
  <si>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</si>
  <si>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</si>
  <si>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</si>
  <si>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</si>
  <si>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</si>
  <si>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</si>
  <si>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</si>
  <si>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</si>
  <si>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OC in accordance with the National Legal Framework</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</si>
  <si>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</si>
  <si>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</si>
  <si>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</si>
  <si>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</si>
  <si>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</si>
  <si>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</si>
  <si>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</si>
  <si>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</si>
  <si>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</si>
  <si>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</si>
  <si>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</si>
  <si>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</si>
  <si>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</si>
  <si>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</si>
  <si>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</si>
  <si>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</si>
  <si>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</si>
  <si>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</si>
  <si>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</si>
  <si>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</si>
  <si>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</si>
  <si>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</si>
  <si>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</si>
  <si>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</si>
  <si>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</si>
  <si>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</si>
  <si>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</si>
  <si>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</si>
  <si>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</si>
  <si>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</si>
  <si>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</si>
  <si>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</si>
  <si>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</si>
  <si>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</si>
  <si>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</si>
  <si>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</si>
  <si>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</si>
  <si>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</si>
  <si>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</si>
  <si>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</si>
  <si>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</si>
  <si>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</si>
  <si>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</si>
  <si>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</si>
  <si>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</si>
  <si>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</si>
  <si>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</si>
  <si>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</si>
  <si>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</si>
  <si>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</si>
  <si>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</si>
  <si>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</si>
  <si>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</si>
  <si>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</si>
  <si>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</si>
  <si>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</si>
  <si>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</si>
  <si>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</si>
  <si>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</si>
  <si>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</si>
  <si>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</si>
  <si>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</si>
  <si>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</si>
  <si>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</si>
  <si>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</si>
  <si>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</si>
  <si>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</si>
  <si>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</si>
  <si>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</si>
  <si>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</si>
  <si>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</si>
  <si>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</si>
  <si>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</si>
  <si>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</si>
  <si>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</si>
  <si>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</si>
  <si>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</si>
  <si>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</si>
  <si>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</si>
  <si>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</si>
  <si>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</si>
  <si>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</si>
  <si>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</si>
  <si>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</si>
  <si>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</si>
  <si>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</si>
  <si>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</si>
  <si>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</si>
  <si>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</si>
  <si>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</si>
  <si>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</si>
  <si>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</si>
  <si>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</si>
  <si>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</si>
  <si>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</si>
  <si>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</si>
  <si>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</si>
  <si>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</si>
  <si>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</si>
  <si>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</si>
  <si>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</si>
  <si>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</si>
  <si>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</si>
  <si>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</si>
  <si>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</si>
  <si>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</si>
  <si>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</si>
  <si>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</si>
  <si>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</si>
  <si>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</si>
  <si>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</si>
  <si>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</si>
  <si>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</si>
  <si>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</si>
  <si>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</si>
  <si>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</si>
  <si>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</si>
  <si>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</si>
  <si>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</si>
  <si>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</si>
  <si>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</si>
  <si>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</si>
  <si>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</si>
  <si>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</si>
  <si>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</si>
  <si>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</si>
  <si>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</si>
  <si>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</si>
  <si>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</si>
  <si>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</si>
  <si>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</si>
  <si>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</si>
  <si>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</si>
  <si>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</si>
  <si>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</si>
  <si>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</si>
  <si>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</si>
  <si>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</si>
  <si>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</si>
  <si>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</si>
  <si>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</si>
  <si>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</si>
  <si>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</si>
  <si>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</si>
  <si>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</si>
  <si>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</si>
  <si>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</si>
  <si>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</si>
  <si>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</si>
  <si>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</si>
  <si>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</si>
  <si>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</si>
  <si>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</si>
  <si>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</si>
  <si>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</si>
  <si>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</si>
  <si>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</si>
  <si>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</si>
  <si>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</si>
  <si>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</si>
  <si>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</si>
  <si>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</si>
  <si>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</si>
  <si>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</si>
  <si>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</si>
  <si>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</si>
  <si>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</si>
  <si>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</si>
  <si>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</si>
  <si>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</si>
  <si>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</si>
  <si>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</si>
  <si>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</si>
  <si>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</si>
  <si>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</si>
  <si>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</si>
  <si>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</si>
  <si>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</si>
  <si>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</si>
  <si>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</si>
  <si>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</si>
  <si>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</si>
  <si>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</si>
  <si>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</si>
  <si>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</si>
  <si>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</si>
  <si>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</si>
  <si>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</si>
  <si>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</si>
  <si>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</si>
  <si>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</si>
  <si>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</si>
  <si>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</si>
  <si>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</si>
  <si>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</si>
  <si>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</si>
  <si>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</si>
  <si>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</si>
  <si>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</si>
  <si>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</si>
  <si>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</si>
  <si>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</si>
  <si>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</si>
  <si>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</si>
  <si>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</si>
  <si>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</si>
  <si>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</si>
  <si>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</si>
  <si>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</si>
  <si>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</si>
  <si>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</si>
  <si>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</si>
  <si>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</si>
  <si>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</si>
  <si>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</si>
  <si>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</si>
  <si>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</si>
  <si>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</si>
  <si>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</si>
  <si>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</si>
  <si>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</si>
  <si>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</si>
  <si>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</si>
  <si>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</si>
  <si>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</si>
  <si>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</si>
  <si>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</si>
  <si>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</si>
  <si>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</si>
  <si>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</si>
  <si>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</si>
  <si>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</si>
  <si>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</si>
  <si>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</si>
  <si>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</si>
  <si>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</si>
  <si>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</si>
  <si>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</si>
  <si>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</si>
  <si>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</si>
  <si>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</si>
  <si>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</si>
  <si>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</si>
  <si>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</si>
  <si>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</si>
  <si>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</si>
  <si>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</si>
  <si>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</si>
  <si>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</si>
  <si>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</si>
  <si>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</si>
  <si>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</si>
  <si>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</si>
  <si>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</si>
  <si>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</si>
  <si>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</si>
  <si>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</si>
  <si>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</si>
  <si>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</si>
  <si>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</si>
  <si>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</si>
  <si>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</si>
  <si>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</si>
  <si>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</si>
  <si>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</si>
  <si>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</si>
  <si>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</si>
  <si>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</si>
  <si>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</si>
  <si>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</si>
  <si>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</si>
  <si>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</si>
  <si>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</si>
  <si>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</si>
  <si>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</si>
  <si>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</si>
  <si>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</si>
  <si>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</si>
  <si>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</si>
  <si>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</si>
  <si>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t>[Yes/No]</t>
  </si>
  <si>
    <t>G.3.14.2</t>
  </si>
  <si>
    <t>Who has provided Second Party Opinion</t>
  </si>
  <si>
    <t>G.3.14.3</t>
  </si>
  <si>
    <t xml:space="preserve">Further details on proceeds strategy </t>
  </si>
  <si>
    <t>G.3.14.4</t>
  </si>
  <si>
    <t>G.3.14.5</t>
  </si>
  <si>
    <t>If yes. Further details are available in Tab F</t>
  </si>
  <si>
    <t>F1. Tab</t>
  </si>
  <si>
    <t>F2. Tab</t>
  </si>
  <si>
    <t>G.3.14.6</t>
  </si>
  <si>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</si>
  <si>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</si>
  <si>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</si>
  <si>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</si>
  <si>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</si>
  <si>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</si>
  <si>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</si>
  <si>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</si>
  <si>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</si>
  <si>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</si>
  <si>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</si>
  <si>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</si>
  <si>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</si>
  <si>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</si>
  <si>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</si>
  <si>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</si>
  <si>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</si>
  <si>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</si>
  <si>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</si>
  <si>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</si>
  <si>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</si>
  <si>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</si>
  <si>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</si>
  <si>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</si>
  <si>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</si>
  <si>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</si>
  <si>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</si>
  <si>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</si>
  <si>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</si>
  <si>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</si>
  <si>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</si>
  <si>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</si>
  <si>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</si>
  <si>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</si>
  <si>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</si>
  <si>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</si>
  <si>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</si>
  <si>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</si>
  <si>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</si>
  <si>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</si>
  <si>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</si>
  <si>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</si>
  <si>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</si>
  <si>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</si>
  <si>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</si>
  <si>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</si>
  <si>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</si>
  <si>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</si>
  <si>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</si>
  <si>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</si>
  <si>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</si>
  <si>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</si>
  <si>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</si>
  <si>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</si>
  <si>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</si>
  <si>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</si>
  <si>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</si>
  <si>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</si>
  <si>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</si>
  <si>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</si>
  <si>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</si>
  <si>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</si>
  <si>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</si>
  <si>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</si>
  <si>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</si>
  <si>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</si>
  <si>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</si>
  <si>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</si>
  <si>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</si>
  <si>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</si>
  <si>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</si>
  <si>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</si>
  <si>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</si>
  <si>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</si>
  <si>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</si>
  <si>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</si>
  <si>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</si>
  <si>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</si>
  <si>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</si>
  <si>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</si>
  <si>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</si>
  <si>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</si>
  <si>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</si>
  <si>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</si>
  <si>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</si>
  <si>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</si>
  <si>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</si>
  <si>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</si>
  <si>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</si>
  <si>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</si>
  <si>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</si>
  <si>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</si>
  <si>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</si>
  <si>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</si>
  <si>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</si>
  <si>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</si>
  <si>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</si>
  <si>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</si>
  <si>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</si>
  <si>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</si>
  <si>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</si>
  <si>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</si>
  <si>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</si>
  <si>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</si>
  <si>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</si>
  <si>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</si>
  <si>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</si>
  <si>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</si>
  <si>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</si>
  <si>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</si>
  <si>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</si>
  <si>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</si>
  <si>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</si>
  <si>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</si>
  <si>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</si>
  <si>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</si>
  <si>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</si>
  <si>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</si>
  <si>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</si>
  <si>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</si>
  <si>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</si>
  <si>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</si>
  <si>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</si>
  <si>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</si>
  <si>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</si>
  <si>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</si>
  <si>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</si>
  <si>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</si>
  <si>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</si>
  <si>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</si>
  <si>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</si>
  <si>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</si>
  <si>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</si>
  <si>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</si>
  <si>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</si>
  <si>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</si>
  <si>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</si>
  <si>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</si>
  <si>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</si>
  <si>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</si>
  <si>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</si>
  <si>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</si>
  <si>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</si>
  <si>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</si>
  <si>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</si>
  <si>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</si>
  <si>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</si>
  <si>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</si>
  <si>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</si>
  <si>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</si>
  <si>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</si>
  <si>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</si>
  <si>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</si>
  <si>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</si>
  <si>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</si>
  <si>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</si>
  <si>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</si>
  <si>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</si>
  <si>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</si>
  <si>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</si>
  <si>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</si>
  <si>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</si>
  <si>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r>
      <t>Is sustainability based on s</t>
    </r>
    <r>
      <rPr>
        <b/>
        <sz val="11"/>
        <rFont val="Calibri"/>
        <family val="2"/>
      </rPr>
      <t>ustainable assets not present in the cover pool</t>
    </r>
    <r>
      <rPr>
        <sz val="11"/>
        <rFont val="Calibri"/>
        <family val="2"/>
      </rPr>
      <t>?</t>
    </r>
  </si>
  <si>
    <r>
      <t xml:space="preserve">Is sustainability based on </t>
    </r>
    <r>
      <rPr>
        <b/>
        <sz val="11"/>
        <rFont val="Calibri"/>
        <family val="2"/>
      </rPr>
      <t>sustainable collateral assets present in the cover pool</t>
    </r>
    <r>
      <rPr>
        <sz val="11"/>
        <rFont val="Calibri"/>
        <family val="2"/>
      </rPr>
      <t>?</t>
    </r>
  </si>
  <si>
    <r>
      <t xml:space="preserve">Is sustainability based on </t>
    </r>
    <r>
      <rPr>
        <b/>
        <sz val="11"/>
        <rFont val="Calibri"/>
        <family val="2"/>
      </rPr>
      <t>other criteria</t>
    </r>
    <r>
      <rPr>
        <sz val="11"/>
        <rFont val="Calibri"/>
        <family val="2"/>
      </rPr>
      <t>?</t>
    </r>
  </si>
  <si>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</si>
  <si>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</si>
  <si>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</si>
  <si>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</si>
  <si>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</si>
  <si>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</si>
  <si>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</si>
  <si>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</si>
  <si>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</si>
  <si>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</si>
  <si>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</si>
  <si>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</si>
  <si>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</si>
  <si>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</si>
  <si>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</si>
  <si>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</si>
  <si>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</si>
  <si>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</si>
  <si>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</si>
  <si>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</si>
  <si>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</si>
  <si>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</si>
  <si>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</si>
  <si>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</si>
  <si>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</si>
  <si>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</si>
  <si>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</si>
  <si>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</si>
  <si>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</si>
  <si>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</si>
  <si>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</si>
  <si>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</si>
  <si>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</si>
  <si>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</si>
  <si>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</si>
  <si>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</si>
  <si>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</si>
  <si>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</si>
  <si>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</si>
  <si>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</si>
  <si>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</si>
  <si>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</si>
  <si>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</si>
  <si>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</si>
  <si>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</si>
  <si>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</si>
  <si>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</si>
  <si>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</si>
  <si>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</si>
  <si>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</si>
  <si>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</si>
  <si>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</si>
  <si>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</si>
  <si>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</si>
  <si>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</si>
  <si>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</si>
  <si>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</si>
  <si>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</si>
  <si>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</si>
  <si>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</si>
  <si>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</si>
  <si>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</si>
  <si>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</si>
  <si>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</si>
  <si>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</si>
  <si>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</si>
  <si>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</si>
  <si>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</si>
  <si>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</si>
  <si>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</si>
  <si>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</si>
  <si>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</si>
  <si>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</si>
  <si>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</si>
  <si>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</si>
  <si>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</si>
  <si>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</si>
  <si>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</si>
  <si>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</si>
  <si>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</si>
  <si>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</si>
  <si>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</si>
  <si>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</si>
  <si>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</si>
  <si>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</si>
  <si>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</si>
  <si>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</si>
  <si>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</si>
  <si>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</si>
  <si>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</si>
  <si>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</si>
  <si>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</si>
  <si>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</si>
  <si>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</si>
  <si>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</si>
  <si>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</si>
  <si>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</si>
  <si>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</si>
  <si>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</si>
  <si>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</si>
  <si>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</si>
  <si>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</si>
  <si>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</si>
  <si>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</si>
  <si>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</si>
  <si>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</si>
  <si>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</si>
  <si>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</si>
  <si>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</si>
  <si>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</si>
  <si>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</si>
  <si>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</si>
  <si>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</si>
  <si>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</si>
  <si>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</si>
  <si>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</si>
  <si>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</si>
  <si>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</si>
  <si>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</si>
  <si>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</si>
  <si>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</si>
  <si>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</si>
  <si>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</si>
  <si>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</si>
  <si>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</si>
  <si>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</si>
  <si>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</si>
  <si>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</si>
  <si>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</si>
  <si>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</si>
  <si>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</si>
  <si>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</si>
  <si>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</si>
  <si>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</si>
  <si>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</si>
  <si>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</si>
  <si>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</si>
  <si>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the main country of origin</t>
  </si>
  <si>
    <t>M.7.5.1</t>
  </si>
  <si>
    <t>M.7.5.2</t>
  </si>
  <si>
    <t>TBC at a country level</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</si>
  <si>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</si>
  <si>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</si>
  <si>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</si>
  <si>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</si>
  <si>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</si>
  <si>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</si>
  <si>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</si>
  <si>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</si>
  <si>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</si>
  <si>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</si>
  <si>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</si>
  <si>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</si>
  <si>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</si>
  <si>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</si>
  <si>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</si>
  <si>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</si>
  <si>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</si>
  <si>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</si>
  <si>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</si>
  <si>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</si>
  <si>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</si>
  <si>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</si>
  <si>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</si>
  <si>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</si>
  <si>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</si>
  <si>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</si>
  <si>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</si>
  <si>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</si>
  <si>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</si>
  <si>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</si>
  <si>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</si>
  <si>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</si>
  <si>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</si>
  <si>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</si>
  <si>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</si>
  <si>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</si>
  <si>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</si>
  <si>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</si>
  <si>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</si>
  <si>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</si>
  <si>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</si>
  <si>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</si>
  <si>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</si>
  <si>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</si>
  <si>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</si>
  <si>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</si>
  <si>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</si>
  <si>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</si>
  <si>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</si>
  <si>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</si>
  <si>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</si>
  <si>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</si>
  <si>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</si>
  <si>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</si>
  <si>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</si>
  <si>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</si>
  <si>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</si>
  <si>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</si>
  <si>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</si>
  <si>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</si>
  <si>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</si>
  <si>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</si>
  <si>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</si>
  <si>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</si>
  <si>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</si>
  <si>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</si>
  <si>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</si>
  <si>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</si>
  <si>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</si>
  <si>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</si>
  <si>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</si>
  <si>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</si>
  <si>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</si>
  <si>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</si>
  <si>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</si>
  <si>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</si>
  <si>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&gt;  12 - ≤ 24 months</t>
  </si>
  <si>
    <t>M.7.8.3</t>
  </si>
  <si>
    <t>&gt; 24 - ≤ 36 months</t>
  </si>
  <si>
    <t>M.7.8.4</t>
  </si>
  <si>
    <t>&gt; 36 - ≤ 60 months</t>
  </si>
  <si>
    <t>M.7.8.5</t>
  </si>
  <si>
    <t>&gt;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</si>
  <si>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</si>
  <si>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</si>
  <si>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</si>
  <si>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</si>
  <si>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</si>
  <si>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</si>
  <si>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</si>
  <si>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</si>
  <si>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</si>
  <si>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</si>
  <si>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</si>
  <si>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</si>
  <si>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</si>
  <si>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</si>
  <si>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</si>
  <si>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</si>
  <si>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</si>
  <si>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</si>
  <si>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</si>
  <si>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</si>
  <si>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</si>
  <si>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</si>
  <si>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</si>
  <si>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</si>
  <si>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</si>
  <si>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</si>
  <si>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</si>
  <si>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</si>
  <si>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</si>
  <si>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</si>
  <si>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</si>
  <si>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</si>
  <si>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</si>
  <si>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</si>
  <si>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</si>
  <si>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</si>
  <si>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</si>
  <si>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</si>
  <si>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</si>
  <si>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</si>
  <si>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</si>
  <si>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</si>
  <si>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</si>
  <si>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</si>
  <si>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</si>
  <si>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</si>
  <si>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</si>
  <si>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</si>
  <si>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</si>
  <si>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</si>
  <si>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</si>
  <si>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</si>
  <si>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</si>
  <si>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</si>
  <si>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</si>
  <si>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</si>
  <si>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</si>
  <si>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</si>
  <si>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</si>
  <si>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</si>
  <si>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</si>
  <si>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</si>
  <si>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</si>
  <si>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</si>
  <si>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</si>
  <si>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</si>
  <si>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</si>
  <si>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</si>
  <si>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</si>
  <si>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</si>
  <si>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</si>
  <si>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</si>
  <si>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</si>
  <si>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</si>
  <si>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</si>
  <si>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</si>
  <si>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</si>
  <si>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</si>
  <si>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</si>
  <si>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</si>
  <si>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</si>
  <si>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</si>
  <si>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</si>
  <si>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</si>
  <si>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</si>
  <si>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</si>
  <si>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</si>
  <si>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</si>
  <si>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</si>
  <si>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</si>
  <si>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</si>
  <si>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</si>
  <si>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</si>
  <si>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</si>
  <si>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</si>
  <si>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</si>
  <si>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</si>
  <si>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</si>
  <si>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</si>
  <si>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</si>
  <si>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</si>
  <si>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</si>
  <si>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</si>
  <si>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</si>
  <si>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</si>
  <si>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</si>
  <si>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</si>
  <si>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</si>
  <si>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</si>
  <si>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</si>
  <si>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</si>
  <si>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</si>
  <si>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</si>
  <si>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</si>
  <si>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</si>
  <si>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</si>
  <si>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</si>
  <si>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</si>
  <si>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</si>
  <si>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</si>
  <si>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</si>
  <si>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</si>
  <si>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</si>
  <si>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</si>
  <si>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</si>
  <si>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</si>
  <si>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</si>
  <si>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</si>
  <si>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</si>
  <si>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</si>
  <si>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</si>
  <si>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</si>
  <si>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</si>
  <si>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</si>
  <si>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</si>
  <si>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</si>
  <si>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</si>
  <si>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</si>
  <si>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</si>
  <si>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</si>
  <si>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</si>
  <si>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</si>
  <si>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</si>
  <si>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</si>
  <si>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</si>
  <si>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</si>
  <si>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</si>
  <si>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</si>
  <si>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</si>
  <si>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</si>
  <si>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</si>
  <si>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</si>
  <si>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</si>
  <si>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</si>
  <si>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</si>
  <si>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</si>
  <si>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</si>
  <si>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</si>
  <si>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</si>
  <si>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</si>
  <si>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</si>
  <si>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</si>
  <si>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</si>
  <si>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</si>
  <si>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</si>
  <si>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</si>
  <si>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</si>
  <si>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</si>
  <si>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</si>
  <si>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</si>
  <si>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</si>
  <si>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</si>
  <si>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</si>
  <si>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</si>
  <si>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</si>
  <si>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</si>
  <si>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</si>
  <si>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</si>
  <si>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</si>
  <si>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</si>
  <si>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</si>
  <si>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</si>
  <si>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</si>
  <si>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</si>
  <si>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</si>
  <si>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</si>
  <si>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</si>
  <si>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</si>
  <si>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</si>
  <si>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</si>
  <si>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</si>
  <si>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</si>
  <si>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</si>
  <si>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</si>
  <si>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</si>
  <si>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</si>
  <si>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</si>
  <si>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</si>
  <si>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</si>
  <si>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</si>
  <si>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</si>
  <si>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</si>
  <si>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</si>
  <si>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</si>
  <si>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</si>
  <si>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</si>
  <si>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</si>
  <si>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</si>
  <si>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</si>
  <si>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</si>
  <si>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</si>
  <si>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</si>
  <si>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</si>
  <si>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</si>
  <si>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</si>
  <si>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</si>
  <si>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</si>
  <si>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</si>
  <si>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</si>
  <si>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</si>
  <si>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</si>
  <si>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</si>
  <si>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</si>
  <si>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</si>
  <si>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</si>
  <si>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</si>
  <si>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</si>
  <si>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</si>
  <si>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</si>
  <si>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</si>
  <si>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</si>
  <si>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</si>
  <si>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</si>
  <si>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</si>
  <si>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</si>
  <si>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</si>
  <si>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</si>
  <si>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</si>
  <si>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</si>
  <si>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</si>
  <si>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</si>
  <si>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</si>
  <si>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Under Construction</t>
  </si>
  <si>
    <t>M.7A.19.2</t>
  </si>
  <si>
    <t>Existing property</t>
  </si>
  <si>
    <t>M.7A.19.3</t>
  </si>
  <si>
    <t>M.7A.19.4</t>
  </si>
  <si>
    <t>M.7A.19.5</t>
  </si>
  <si>
    <t>M.7A.19.6</t>
  </si>
  <si>
    <t>Ton CO2 (per year)</t>
  </si>
  <si>
    <t>Ton CO2 (per year) (LTV adjusted)</t>
  </si>
  <si>
    <t>kg CO2/m2 (per year)</t>
  </si>
  <si>
    <t>% No. of Dwellings with no CO2 data</t>
  </si>
  <si>
    <t>M.7A.20.1</t>
  </si>
  <si>
    <t>M.7A.20.2</t>
  </si>
  <si>
    <t>M.7A.20.3</t>
  </si>
  <si>
    <t>M.7A.20.4</t>
  </si>
  <si>
    <t>M.7A.20.5</t>
  </si>
  <si>
    <t>M.7A.20.6</t>
  </si>
  <si>
    <t>M.7A.20.7</t>
  </si>
  <si>
    <t>M.7A.20.8</t>
  </si>
  <si>
    <t>M.7A.20.9</t>
  </si>
  <si>
    <t>Weighted Average</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</si>
  <si>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</si>
  <si>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</si>
  <si>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</si>
  <si>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</si>
  <si>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</si>
  <si>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</si>
  <si>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</si>
  <si>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</si>
  <si>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</si>
  <si>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</si>
  <si>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</si>
  <si>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</si>
  <si>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</si>
  <si>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</si>
  <si>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</si>
  <si>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</si>
  <si>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</si>
  <si>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</si>
  <si>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</si>
  <si>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</si>
  <si>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</si>
  <si>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</si>
  <si>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</si>
  <si>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</si>
  <si>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</si>
  <si>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</si>
  <si>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</si>
  <si>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</si>
  <si>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</si>
  <si>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</si>
  <si>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</si>
  <si>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</si>
  <si>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</si>
  <si>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</si>
  <si>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</si>
  <si>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</si>
  <si>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</si>
  <si>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</si>
  <si>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</si>
  <si>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</si>
  <si>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</si>
  <si>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</si>
  <si>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</si>
  <si>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</si>
  <si>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</si>
  <si>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</si>
  <si>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</si>
  <si>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</si>
  <si>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</si>
  <si>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</si>
  <si>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</si>
  <si>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</si>
  <si>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</si>
  <si>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</si>
  <si>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</si>
  <si>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</si>
  <si>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</si>
  <si>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</si>
  <si>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</si>
  <si>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</si>
  <si>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</si>
  <si>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</si>
  <si>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</si>
  <si>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</si>
  <si>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</si>
  <si>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</si>
  <si>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</si>
  <si>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</si>
  <si>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</si>
  <si>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</si>
  <si>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</si>
  <si>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</si>
  <si>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</si>
  <si>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</si>
  <si>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</si>
  <si>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</si>
  <si>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</si>
  <si>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</si>
  <si>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</si>
  <si>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</si>
  <si>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</si>
  <si>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</si>
  <si>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</si>
  <si>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</si>
  <si>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</si>
  <si>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</si>
  <si>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</si>
  <si>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</si>
  <si>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</si>
  <si>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</si>
  <si>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</si>
  <si>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</si>
  <si>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</si>
  <si>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</si>
  <si>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</si>
  <si>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</si>
  <si>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</si>
  <si>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</si>
  <si>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</si>
  <si>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</si>
  <si>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</si>
  <si>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</si>
  <si>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</si>
  <si>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</si>
  <si>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</si>
  <si>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</si>
  <si>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</si>
  <si>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</si>
  <si>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</si>
  <si>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</si>
  <si>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</si>
  <si>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</si>
  <si>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</si>
  <si>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</si>
  <si>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</si>
  <si>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</si>
  <si>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</si>
  <si>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</si>
  <si>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</si>
  <si>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</si>
  <si>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</si>
  <si>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</si>
  <si>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</si>
  <si>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</si>
  <si>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</si>
  <si>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</si>
  <si>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</si>
  <si>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</si>
  <si>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</si>
  <si>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</si>
  <si>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</si>
  <si>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Building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</si>
  <si>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</si>
  <si>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</si>
  <si>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</si>
  <si>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</si>
  <si>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</si>
  <si>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</si>
  <si>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</si>
  <si>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</si>
  <si>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</si>
  <si>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</si>
  <si>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</si>
  <si>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</si>
  <si>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</si>
  <si>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</si>
  <si>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</si>
  <si>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</si>
  <si>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</si>
  <si>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</si>
  <si>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</si>
  <si>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</si>
  <si>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</si>
  <si>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</si>
  <si>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</si>
  <si>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</si>
  <si>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</si>
  <si>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</si>
  <si>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</si>
  <si>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</si>
  <si>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</si>
  <si>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</si>
  <si>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</si>
  <si>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</si>
  <si>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</si>
  <si>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</si>
  <si>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</si>
  <si>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</si>
  <si>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</si>
  <si>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</si>
  <si>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</si>
  <si>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</si>
  <si>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</si>
  <si>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</si>
  <si>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</si>
  <si>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</si>
  <si>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</si>
  <si>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</si>
  <si>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</si>
  <si>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</si>
  <si>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</si>
  <si>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</si>
  <si>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</si>
  <si>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</si>
  <si>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</si>
  <si>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</si>
  <si>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</si>
  <si>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</si>
  <si>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</si>
  <si>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</si>
  <si>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</si>
  <si>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</si>
  <si>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</si>
  <si>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</si>
  <si>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</si>
  <si>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</si>
  <si>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</si>
  <si>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</si>
  <si>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</si>
  <si>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</si>
  <si>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</si>
  <si>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</si>
  <si>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</si>
  <si>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</si>
  <si>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</si>
  <si>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</si>
  <si>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</si>
  <si>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</si>
  <si>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</si>
  <si>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</si>
  <si>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</si>
  <si>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</si>
  <si>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</si>
  <si>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</si>
  <si>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</si>
  <si>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</si>
  <si>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</si>
  <si>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</si>
  <si>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</si>
  <si>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</si>
  <si>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</si>
  <si>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</si>
  <si>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</si>
  <si>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</si>
  <si>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</si>
  <si>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</si>
  <si>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</si>
  <si>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</si>
  <si>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</si>
  <si>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</si>
  <si>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</si>
  <si>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</si>
  <si>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</si>
  <si>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</si>
  <si>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</si>
  <si>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</si>
  <si>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</si>
  <si>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</si>
  <si>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</si>
  <si>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</si>
  <si>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</si>
  <si>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</si>
  <si>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</si>
  <si>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</si>
  <si>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</si>
  <si>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</si>
  <si>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</si>
  <si>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</si>
  <si>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 xml:space="preserve">20. CO2 emission - by dwelling type </t>
    </r>
    <r>
      <rPr>
        <b/>
        <i/>
        <sz val="10"/>
        <rFont val="Calibri"/>
        <family val="2"/>
      </rPr>
      <t>- as per national availability</t>
    </r>
  </si>
  <si>
    <r>
      <t xml:space="preserve">29. CO2 emission related to CRE </t>
    </r>
    <r>
      <rPr>
        <b/>
        <i/>
        <sz val="10"/>
        <rFont val="Calibri"/>
        <family val="2"/>
      </rPr>
      <t>- as per national availability</t>
    </r>
  </si>
  <si>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</si>
  <si>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</si>
  <si>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</si>
  <si>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</si>
  <si>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</si>
  <si>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</si>
  <si>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</si>
  <si>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</si>
  <si>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</si>
  <si>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</si>
  <si>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</si>
  <si>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</si>
  <si>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</si>
  <si>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</si>
  <si>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</si>
  <si>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</si>
  <si>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</si>
  <si>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</si>
  <si>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</si>
  <si>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</si>
  <si>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</si>
  <si>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</si>
  <si>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</si>
  <si>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</si>
  <si>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</si>
  <si>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</si>
  <si>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</si>
  <si>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</si>
  <si>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</si>
  <si>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</si>
  <si>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</si>
  <si>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</si>
  <si>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</si>
  <si>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</si>
  <si>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</si>
  <si>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</si>
  <si>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</si>
  <si>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</si>
  <si>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</si>
  <si>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</si>
  <si>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</si>
  <si>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</si>
  <si>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</si>
  <si>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</si>
  <si>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</si>
  <si>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</si>
  <si>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</si>
  <si>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</si>
  <si>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</si>
  <si>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</si>
  <si>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</si>
  <si>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</si>
  <si>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</si>
  <si>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</si>
  <si>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</si>
  <si>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</si>
  <si>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</si>
  <si>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</si>
  <si>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</si>
  <si>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</si>
  <si>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</si>
  <si>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</si>
  <si>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</si>
  <si>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</si>
  <si>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</si>
  <si>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</si>
  <si>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</si>
  <si>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</si>
  <si>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</si>
  <si>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</si>
  <si>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</si>
  <si>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</si>
  <si>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</si>
  <si>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</si>
  <si>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</si>
  <si>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</si>
  <si>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</si>
  <si>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</si>
  <si>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</si>
  <si>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</si>
  <si>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</si>
  <si>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</si>
  <si>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</si>
  <si>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</si>
  <si>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</si>
  <si>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</si>
  <si>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</si>
  <si>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</si>
  <si>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</si>
  <si>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</si>
  <si>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</si>
  <si>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</si>
  <si>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</si>
  <si>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</si>
  <si>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</si>
  <si>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</si>
  <si>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</si>
  <si>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</si>
  <si>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</si>
  <si>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</si>
  <si>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</si>
  <si>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5. Breakdown by regions of main country of origin</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</si>
  <si>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</si>
  <si>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</si>
  <si>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</si>
  <si>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</si>
  <si>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</si>
  <si>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</si>
  <si>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</si>
  <si>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</si>
  <si>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</si>
  <si>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</si>
  <si>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</si>
  <si>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</si>
  <si>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</si>
  <si>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</si>
  <si>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</si>
  <si>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</si>
  <si>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</si>
  <si>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</si>
  <si>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</si>
  <si>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</si>
  <si>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</si>
  <si>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</si>
  <si>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</si>
  <si>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</si>
  <si>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</si>
  <si>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</si>
  <si>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</si>
  <si>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</si>
  <si>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</si>
  <si>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</si>
  <si>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</si>
  <si>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</si>
  <si>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</si>
  <si>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</si>
  <si>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</si>
  <si>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</si>
  <si>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</si>
  <si>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</si>
  <si>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</si>
  <si>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</si>
  <si>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</si>
  <si>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</si>
  <si>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</si>
  <si>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</si>
  <si>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</si>
  <si>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</si>
  <si>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</si>
  <si>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</si>
  <si>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</si>
  <si>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</si>
  <si>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</si>
  <si>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</si>
  <si>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</si>
  <si>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</si>
  <si>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</si>
  <si>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</si>
  <si>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</si>
  <si>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</si>
  <si>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</si>
  <si>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</si>
  <si>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</si>
  <si>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</si>
  <si>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</si>
  <si>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</si>
  <si>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 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</si>
  <si>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</si>
  <si>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</si>
  <si>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</si>
  <si>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</si>
  <si>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</si>
  <si>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</si>
  <si>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</si>
  <si>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</si>
  <si>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</si>
  <si>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</si>
  <si>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</si>
  <si>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</si>
  <si>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</si>
  <si>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</si>
  <si>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</si>
  <si>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</si>
  <si>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</si>
  <si>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</si>
  <si>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</si>
  <si>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</si>
  <si>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</si>
  <si>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</si>
  <si>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</si>
  <si>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</si>
  <si>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</si>
  <si>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</si>
  <si>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</si>
  <si>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</si>
  <si>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</si>
  <si>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</si>
  <si>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</si>
  <si>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</si>
  <si>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</si>
  <si>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</si>
  <si>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</si>
  <si>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</si>
  <si>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</si>
  <si>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</si>
  <si>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</si>
  <si>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</si>
  <si>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</si>
  <si>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</si>
  <si>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</si>
  <si>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</si>
  <si>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</si>
  <si>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</si>
  <si>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</si>
  <si>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</si>
  <si>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</si>
  <si>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</si>
  <si>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</si>
  <si>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</si>
  <si>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</si>
  <si>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</si>
  <si>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</si>
  <si>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</si>
  <si>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</si>
  <si>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</si>
  <si>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</si>
  <si>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</si>
  <si>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</si>
  <si>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</si>
  <si>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</si>
  <si>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</si>
  <si>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</si>
  <si>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</si>
  <si>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</si>
  <si>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</si>
  <si>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</si>
  <si>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</si>
  <si>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</si>
  <si>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</si>
  <si>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</si>
  <si>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</si>
  <si>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</si>
  <si>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</si>
  <si>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</si>
  <si>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</si>
  <si>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</si>
  <si>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</si>
  <si>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</si>
  <si>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</si>
  <si>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</si>
  <si>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</si>
  <si>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</si>
  <si>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</si>
  <si>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</si>
  <si>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</si>
  <si>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</si>
  <si>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</si>
  <si>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</si>
  <si>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</si>
  <si>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</si>
  <si>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</si>
  <si>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</si>
  <si>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</si>
  <si>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</si>
  <si>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</si>
  <si>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</si>
  <si>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</si>
  <si>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</si>
  <si>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</si>
  <si>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</si>
  <si>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</si>
  <si>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</si>
  <si>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</si>
  <si>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</si>
  <si>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</si>
  <si>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</si>
  <si>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</si>
  <si>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</si>
  <si>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</si>
  <si>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</si>
  <si>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</si>
  <si>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</si>
  <si>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</si>
  <si>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</si>
  <si>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</si>
  <si>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</si>
  <si>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</si>
  <si>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</si>
  <si>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</si>
  <si>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</si>
  <si>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</si>
  <si>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</si>
  <si>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</si>
  <si>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</si>
  <si>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</si>
  <si>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</si>
  <si>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</si>
  <si>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</si>
  <si>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</si>
  <si>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</si>
  <si>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</si>
  <si>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</si>
  <si>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</si>
  <si>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</si>
  <si>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</si>
  <si>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</si>
  <si>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</si>
  <si>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</si>
  <si>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</si>
  <si>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</si>
  <si>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</si>
  <si>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</si>
  <si>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</si>
  <si>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</si>
  <si>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</si>
  <si>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</si>
  <si>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</si>
  <si>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</si>
  <si>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</si>
  <si>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</si>
  <si>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</si>
  <si>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</si>
  <si>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</si>
  <si>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</si>
  <si>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</si>
  <si>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</si>
  <si>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</si>
  <si>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</si>
  <si>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</si>
  <si>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</si>
  <si>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</si>
  <si>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</si>
  <si>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</si>
  <si>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</si>
  <si>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</si>
  <si>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</si>
  <si>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</si>
  <si>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</si>
  <si>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</si>
  <si>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</si>
  <si>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</si>
  <si>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</si>
  <si>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</si>
  <si>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</si>
  <si>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</si>
  <si>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</si>
  <si>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</si>
  <si>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</si>
  <si>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</si>
  <si>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</si>
  <si>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</si>
  <si>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</si>
  <si>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</si>
  <si>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</si>
  <si>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</si>
  <si>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</si>
  <si>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</si>
  <si>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</si>
  <si>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</si>
  <si>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</si>
  <si>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</si>
  <si>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</si>
  <si>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</si>
  <si>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</si>
  <si>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</si>
  <si>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</si>
  <si>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</si>
  <si>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</si>
  <si>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</si>
  <si>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</si>
  <si>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</si>
  <si>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</si>
  <si>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</si>
  <si>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</si>
  <si>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</si>
  <si>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</si>
  <si>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</si>
  <si>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</si>
  <si>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</si>
  <si>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</si>
  <si>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</si>
  <si>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</si>
  <si>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</si>
  <si>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</si>
  <si>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</si>
  <si>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</si>
  <si>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</si>
  <si>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</si>
  <si>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</si>
  <si>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</si>
  <si>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</si>
  <si>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</si>
  <si>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</si>
  <si>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</si>
  <si>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</si>
  <si>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</si>
  <si>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</si>
  <si>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</si>
  <si>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</si>
  <si>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</si>
  <si>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</si>
  <si>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</si>
  <si>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</si>
  <si>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</si>
  <si>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</si>
  <si>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</si>
  <si>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</si>
  <si>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</si>
  <si>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</si>
  <si>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</si>
  <si>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</si>
  <si>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</si>
  <si>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</si>
  <si>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</si>
  <si>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</si>
  <si>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</si>
  <si>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</si>
  <si>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</si>
  <si>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</si>
  <si>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</si>
  <si>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</si>
  <si>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</si>
  <si>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</si>
  <si>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</si>
  <si>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</si>
  <si>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</si>
  <si>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</si>
  <si>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</si>
  <si>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</si>
  <si>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</si>
  <si>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</si>
  <si>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</si>
  <si>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</si>
  <si>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</si>
  <si>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</si>
  <si>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</si>
  <si>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</si>
  <si>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</si>
  <si>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</si>
  <si>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</si>
  <si>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</si>
  <si>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</si>
  <si>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</si>
  <si>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</si>
  <si>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</si>
  <si>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</si>
  <si>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</si>
  <si>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</si>
  <si>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</si>
  <si>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</si>
  <si>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</si>
  <si>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</si>
  <si>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</si>
  <si>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Life of cover assets: how is it calculated? Does it only consider the final date of redemption or does it take into account scheduled  redemptions for amortising assets? Is is calculated by reference to the next interest reset dates or by reference to the redemption dates ?  If assets have a floating or resettable rate, which assumption do you make regarding the future applicable rate?</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</si>
  <si>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</si>
  <si>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</si>
  <si>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</si>
  <si>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</si>
  <si>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</si>
  <si>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</si>
  <si>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</si>
  <si>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</si>
  <si>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</si>
  <si>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</si>
  <si>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</si>
  <si>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</si>
  <si>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</si>
  <si>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</si>
  <si>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</si>
  <si>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</si>
  <si>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</si>
  <si>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</si>
  <si>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</si>
  <si>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</si>
  <si>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</si>
  <si>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</si>
  <si>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</si>
  <si>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</si>
  <si>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</si>
  <si>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</si>
  <si>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</si>
  <si>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</si>
  <si>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</si>
  <si>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</si>
  <si>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</si>
  <si>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</si>
  <si>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</si>
  <si>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</si>
  <si>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</si>
  <si>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</si>
  <si>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</si>
  <si>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</si>
  <si>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</si>
  <si>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</si>
  <si>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</si>
  <si>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</si>
  <si>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</si>
  <si>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</si>
  <si>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</si>
  <si>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</si>
  <si>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</si>
  <si>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</si>
  <si>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</si>
  <si>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</si>
  <si>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</si>
  <si>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</si>
  <si>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</si>
  <si>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</si>
  <si>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</si>
  <si>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</si>
  <si>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</si>
  <si>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</si>
  <si>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</si>
  <si>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</si>
  <si>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</si>
  <si>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</si>
  <si>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</si>
  <si>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</si>
  <si>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</si>
  <si>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</si>
  <si>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</si>
  <si>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</si>
  <si>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</si>
  <si>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</si>
  <si>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</si>
  <si>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</si>
  <si>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</si>
  <si>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</si>
  <si>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</si>
  <si>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</si>
  <si>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</si>
  <si>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</si>
  <si>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</si>
  <si>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</si>
  <si>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</si>
  <si>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</si>
  <si>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</si>
  <si>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</si>
  <si>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</si>
  <si>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</si>
  <si>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</si>
  <si>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</si>
  <si>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</si>
  <si>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</si>
  <si>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</si>
  <si>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</si>
  <si>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</si>
  <si>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</si>
  <si>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</si>
  <si>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</si>
  <si>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</si>
  <si>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</si>
  <si>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</si>
  <si>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</si>
  <si>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</si>
  <si>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</si>
  <si>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</si>
  <si>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</si>
  <si>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</si>
  <si>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</si>
  <si>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</si>
  <si>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</si>
  <si>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</si>
  <si>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</si>
  <si>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</si>
  <si>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</si>
  <si>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</si>
  <si>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</si>
  <si>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</si>
  <si>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</si>
  <si>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</si>
  <si>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</si>
  <si>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</si>
  <si>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</si>
  <si>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</si>
  <si>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</si>
  <si>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</si>
  <si>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</si>
  <si>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</si>
  <si>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</si>
  <si>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</si>
  <si>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</si>
  <si>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</si>
  <si>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</si>
  <si>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</si>
  <si>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</si>
  <si>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</si>
  <si>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</si>
  <si>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</si>
  <si>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</si>
  <si>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</si>
  <si>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</si>
  <si>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</si>
  <si>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</si>
  <si>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</si>
  <si>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</si>
  <si>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</si>
  <si>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</si>
  <si>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</si>
  <si>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</si>
  <si>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</si>
  <si>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</si>
  <si>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</si>
  <si>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</si>
  <si>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</si>
  <si>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</si>
  <si>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</si>
  <si>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Residential Assets</t>
  </si>
  <si>
    <t>Commercial Assets</t>
  </si>
  <si>
    <t>Public Sector Assets</t>
  </si>
  <si>
    <t>Shipping Assets</t>
  </si>
  <si>
    <t>Total Assets</t>
  </si>
  <si>
    <t>E.3.1.1</t>
  </si>
  <si>
    <t>Weighted Average Seasoning (years)</t>
  </si>
  <si>
    <t>E.3.1.2</t>
  </si>
  <si>
    <t>Weighted Average Maturity (years)</t>
  </si>
  <si>
    <t>OE.3.1.1</t>
  </si>
  <si>
    <t>When this equals C66 in A. HTT General, please explain in the Glossary (HG 1.5)  the different calculations of the cover assets' weighted average life and maturity.</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</si>
  <si>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</si>
  <si>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</si>
  <si>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</si>
  <si>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</si>
  <si>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</si>
  <si>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</si>
  <si>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</si>
  <si>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</si>
  <si>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</si>
  <si>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</si>
  <si>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</si>
  <si>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</si>
  <si>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</si>
  <si>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</si>
  <si>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</si>
  <si>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</si>
  <si>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</si>
  <si>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</si>
  <si>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</si>
  <si>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</si>
  <si>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</si>
  <si>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</si>
  <si>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</si>
  <si>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</si>
  <si>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</si>
  <si>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</si>
  <si>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</si>
  <si>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</si>
  <si>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</si>
  <si>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</si>
  <si>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</si>
  <si>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</si>
  <si>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</si>
  <si>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</si>
  <si>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</si>
  <si>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</si>
  <si>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</si>
  <si>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SM. 1.1.5</t>
  </si>
  <si>
    <t>Outstanding Sustainable Covered Bonds</t>
  </si>
  <si>
    <t>OSM.1.1.1</t>
  </si>
  <si>
    <t>OSM.1.1.2</t>
  </si>
  <si>
    <t>OSM.1.1.3</t>
  </si>
  <si>
    <t>OSM.1.1.4</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</si>
  <si>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</si>
  <si>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</si>
  <si>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</si>
  <si>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</si>
  <si>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</si>
  <si>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</si>
  <si>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</si>
  <si>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</si>
  <si>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</si>
  <si>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</si>
  <si>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</si>
  <si>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</si>
  <si>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</si>
  <si>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</si>
  <si>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</si>
  <si>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</si>
  <si>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</si>
  <si>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</si>
  <si>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</si>
  <si>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</si>
  <si>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</si>
  <si>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</si>
  <si>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</si>
  <si>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</si>
  <si>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</si>
  <si>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</si>
  <si>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</si>
  <si>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</si>
  <si>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</si>
  <si>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</si>
  <si>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</si>
  <si>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</si>
  <si>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</si>
  <si>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</si>
  <si>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</si>
  <si>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</si>
  <si>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</si>
  <si>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</si>
  <si>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</si>
  <si>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</si>
  <si>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</si>
  <si>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</si>
  <si>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</si>
  <si>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</si>
  <si>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</si>
  <si>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</si>
  <si>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</si>
  <si>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</si>
  <si>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</si>
  <si>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</si>
  <si>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</si>
  <si>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</si>
  <si>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</si>
  <si>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</si>
  <si>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</si>
  <si>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</si>
  <si>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</si>
  <si>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</si>
  <si>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</si>
  <si>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</si>
  <si>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</si>
  <si>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</si>
  <si>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</si>
  <si>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</si>
  <si>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</si>
  <si>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</si>
  <si>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</si>
  <si>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</si>
  <si>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</si>
  <si>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</si>
  <si>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</si>
  <si>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</si>
  <si>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</si>
  <si>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</si>
  <si>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</si>
  <si>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</si>
  <si>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</si>
  <si>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</si>
  <si>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</si>
  <si>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</si>
  <si>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</si>
  <si>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</si>
  <si>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</si>
  <si>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</si>
  <si>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</si>
  <si>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</si>
  <si>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</si>
  <si>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</si>
  <si>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</si>
  <si>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</si>
  <si>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</si>
  <si>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</si>
  <si>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</si>
  <si>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</si>
  <si>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</si>
  <si>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</si>
  <si>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</si>
  <si>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</si>
  <si>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</si>
  <si>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</si>
  <si>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</si>
  <si>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</si>
  <si>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</si>
  <si>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</si>
  <si>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</si>
  <si>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</si>
  <si>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</si>
  <si>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</si>
  <si>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</si>
  <si>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</si>
  <si>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</si>
  <si>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</si>
  <si>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</si>
  <si>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</si>
  <si>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</si>
  <si>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</si>
  <si>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</si>
  <si>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</si>
  <si>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</si>
  <si>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</si>
  <si>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</si>
  <si>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</si>
  <si>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</si>
  <si>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</si>
  <si>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</si>
  <si>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</si>
  <si>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</si>
  <si>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</si>
  <si>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</si>
  <si>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</si>
  <si>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</si>
  <si>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</si>
  <si>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</si>
  <si>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</si>
  <si>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</si>
  <si>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</si>
  <si>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</si>
  <si>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</si>
  <si>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</si>
  <si>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</si>
  <si>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</si>
  <si>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</si>
  <si>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</si>
  <si>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</si>
  <si>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</si>
  <si>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</si>
  <si>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</si>
  <si>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</si>
  <si>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</si>
  <si>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</si>
  <si>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</si>
  <si>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</si>
  <si>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</si>
  <si>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</si>
  <si>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</si>
  <si>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</si>
  <si>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</si>
  <si>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</si>
  <si>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</si>
  <si>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</si>
  <si>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</si>
  <si>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</si>
  <si>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</si>
  <si>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</si>
  <si>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</si>
  <si>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</si>
  <si>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</si>
  <si>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</si>
  <si>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</si>
  <si>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</si>
  <si>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</si>
  <si>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</si>
  <si>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</si>
  <si>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</si>
  <si>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</si>
  <si>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</si>
  <si>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</si>
  <si>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</si>
  <si>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</si>
  <si>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</si>
  <si>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</si>
  <si>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</si>
  <si>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</si>
  <si>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 Defaulted Loans pursuant Art 178 CRR</t>
  </si>
  <si>
    <t>OSM.2.9.2</t>
  </si>
  <si>
    <t>OSM.2.9.3</t>
  </si>
  <si>
    <t>OSM.2.9.4</t>
  </si>
  <si>
    <t>OSM.2.9.5</t>
  </si>
  <si>
    <t>OSM.2.9.6</t>
  </si>
  <si>
    <t>OSM.2.9.7</t>
  </si>
  <si>
    <t>2.A Residential Cover Pool</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</si>
  <si>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</si>
  <si>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</si>
  <si>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</si>
  <si>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</si>
  <si>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</si>
  <si>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</si>
  <si>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</si>
  <si>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</si>
  <si>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</si>
  <si>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</si>
  <si>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</si>
  <si>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</si>
  <si>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</si>
  <si>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</si>
  <si>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</si>
  <si>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</si>
  <si>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</si>
  <si>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</si>
  <si>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</si>
  <si>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</si>
  <si>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</si>
  <si>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</si>
  <si>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</si>
  <si>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</si>
  <si>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</si>
  <si>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</si>
  <si>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</si>
  <si>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</si>
  <si>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</si>
  <si>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</si>
  <si>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</si>
  <si>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</si>
  <si>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</si>
  <si>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</si>
  <si>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</si>
  <si>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</si>
  <si>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</si>
  <si>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</si>
  <si>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</si>
  <si>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</si>
  <si>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</si>
  <si>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</si>
  <si>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</si>
  <si>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</si>
  <si>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</si>
  <si>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</si>
  <si>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</si>
  <si>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</si>
  <si>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</si>
  <si>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</si>
  <si>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</si>
  <si>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</si>
  <si>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</si>
  <si>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</si>
  <si>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</si>
  <si>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</si>
  <si>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</si>
  <si>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</si>
  <si>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</si>
  <si>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</si>
  <si>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</si>
  <si>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</si>
  <si>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</si>
  <si>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</si>
  <si>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</si>
  <si>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</si>
  <si>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</si>
  <si>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</si>
  <si>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</si>
  <si>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</si>
  <si>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</si>
  <si>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</si>
  <si>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</si>
  <si>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</si>
  <si>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</si>
  <si>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</si>
  <si>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</si>
  <si>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</si>
  <si>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</si>
  <si>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</si>
  <si>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</si>
  <si>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</si>
  <si>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</si>
  <si>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</si>
  <si>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</si>
  <si>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</si>
  <si>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</si>
  <si>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</si>
  <si>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</si>
  <si>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</si>
  <si>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</si>
  <si>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</si>
  <si>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</si>
  <si>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</si>
  <si>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</si>
  <si>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</si>
  <si>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</si>
  <si>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</si>
  <si>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</si>
  <si>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</si>
  <si>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</si>
  <si>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</si>
  <si>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</si>
  <si>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</si>
  <si>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</si>
  <si>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</si>
  <si>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</si>
  <si>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</si>
  <si>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</si>
  <si>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</si>
  <si>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</si>
  <si>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</si>
  <si>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</si>
  <si>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</si>
  <si>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</si>
  <si>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</si>
  <si>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</si>
  <si>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</si>
  <si>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</si>
  <si>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</si>
  <si>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</si>
  <si>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</si>
  <si>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</si>
  <si>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</si>
  <si>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</si>
  <si>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</si>
  <si>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</si>
  <si>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</si>
  <si>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</si>
  <si>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</si>
  <si>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</si>
  <si>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</si>
  <si>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</si>
  <si>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</si>
  <si>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</si>
  <si>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</si>
  <si>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</si>
  <si>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</si>
  <si>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</si>
  <si>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</si>
  <si>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</si>
  <si>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</si>
  <si>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</si>
  <si>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</si>
  <si>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</si>
  <si>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</si>
  <si>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</si>
  <si>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</si>
  <si>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</si>
  <si>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</si>
  <si>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</si>
  <si>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</si>
  <si>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</si>
  <si>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</si>
  <si>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</si>
  <si>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</si>
  <si>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</si>
  <si>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</si>
  <si>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</si>
  <si>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</si>
  <si>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</si>
  <si>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</si>
  <si>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</si>
  <si>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</si>
  <si>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</si>
  <si>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</si>
  <si>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</si>
  <si>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</si>
  <si>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</si>
  <si>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</si>
  <si>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</si>
  <si>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SM.2A.19.2</t>
  </si>
  <si>
    <t>SM.2A.19.3</t>
  </si>
  <si>
    <t>SM.2A.19.4</t>
  </si>
  <si>
    <t>SM.2A.19.5</t>
  </si>
  <si>
    <t>OSM.2A.19.1</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</si>
  <si>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</si>
  <si>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</si>
  <si>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</si>
  <si>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</si>
  <si>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</si>
  <si>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</si>
  <si>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</si>
  <si>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</si>
  <si>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</si>
  <si>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</si>
  <si>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</si>
  <si>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</si>
  <si>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</si>
  <si>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</si>
  <si>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</si>
  <si>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</si>
  <si>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</si>
  <si>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</si>
  <si>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</si>
  <si>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</si>
  <si>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</si>
  <si>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</si>
  <si>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</si>
  <si>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</si>
  <si>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</si>
  <si>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</si>
  <si>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</si>
  <si>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</si>
  <si>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</si>
  <si>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</si>
  <si>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</si>
  <si>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</si>
  <si>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</si>
  <si>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</si>
  <si>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</si>
  <si>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</si>
  <si>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</si>
  <si>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</si>
  <si>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</si>
  <si>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</si>
  <si>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</si>
  <si>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</si>
  <si>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</si>
  <si>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</si>
  <si>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</si>
  <si>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</si>
  <si>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</si>
  <si>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</si>
  <si>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2.B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</si>
  <si>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</si>
  <si>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</si>
  <si>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</si>
  <si>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</si>
  <si>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</si>
  <si>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</si>
  <si>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</si>
  <si>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</si>
  <si>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</si>
  <si>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</si>
  <si>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</si>
  <si>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</si>
  <si>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</si>
  <si>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</si>
  <si>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</si>
  <si>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</si>
  <si>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</si>
  <si>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</si>
  <si>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</si>
  <si>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</si>
  <si>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</si>
  <si>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</si>
  <si>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</si>
  <si>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</si>
  <si>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</si>
  <si>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</si>
  <si>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</si>
  <si>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</si>
  <si>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</si>
  <si>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</si>
  <si>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</si>
  <si>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</si>
  <si>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</si>
  <si>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</si>
  <si>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</si>
  <si>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</si>
  <si>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</si>
  <si>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</si>
  <si>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</si>
  <si>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</si>
  <si>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</si>
  <si>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</si>
  <si>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</si>
  <si>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</si>
  <si>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</si>
  <si>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</si>
  <si>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</si>
  <si>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</si>
  <si>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</si>
  <si>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</si>
  <si>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</si>
  <si>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</si>
  <si>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</si>
  <si>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</si>
  <si>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</si>
  <si>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</si>
  <si>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</si>
  <si>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</si>
  <si>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</si>
  <si>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</si>
  <si>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</si>
  <si>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</si>
  <si>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</si>
  <si>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</si>
  <si>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</si>
  <si>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</si>
  <si>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</si>
  <si>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</si>
  <si>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</si>
  <si>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</si>
  <si>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</si>
  <si>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</si>
  <si>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</si>
  <si>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</si>
  <si>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</si>
  <si>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</si>
  <si>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</si>
  <si>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</si>
  <si>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</si>
  <si>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</si>
  <si>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</si>
  <si>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</si>
  <si>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</si>
  <si>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</si>
  <si>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</si>
  <si>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</si>
  <si>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</si>
  <si>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</si>
  <si>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</si>
  <si>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</si>
  <si>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</si>
  <si>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</si>
  <si>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</si>
  <si>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</si>
  <si>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</si>
  <si>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</si>
  <si>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</si>
  <si>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</si>
  <si>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</si>
  <si>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</si>
  <si>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</si>
  <si>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</si>
  <si>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</si>
  <si>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</si>
  <si>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</si>
  <si>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</si>
  <si>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</si>
  <si>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</si>
  <si>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</si>
  <si>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</si>
  <si>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</si>
  <si>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</si>
  <si>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</si>
  <si>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</si>
  <si>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</si>
  <si>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</si>
  <si>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</si>
  <si>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</si>
  <si>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</si>
  <si>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</si>
  <si>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</si>
  <si>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</si>
  <si>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</si>
  <si>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</si>
  <si>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</si>
  <si>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</si>
  <si>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</si>
  <si>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</si>
  <si>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</si>
  <si>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</si>
  <si>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</si>
  <si>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</si>
  <si>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</si>
  <si>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</si>
  <si>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</si>
  <si>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</si>
  <si>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</si>
  <si>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</si>
  <si>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</si>
  <si>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</si>
  <si>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</si>
  <si>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</si>
  <si>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</si>
  <si>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</si>
  <si>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</si>
  <si>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</si>
  <si>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</si>
  <si>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</si>
  <si>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</si>
  <si>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</si>
  <si>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</si>
  <si>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</si>
  <si>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</si>
  <si>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</si>
  <si>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</si>
  <si>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</si>
  <si>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</si>
  <si>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</si>
  <si>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</si>
  <si>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</si>
  <si>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</si>
  <si>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</si>
  <si>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</si>
  <si>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</si>
  <si>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</si>
  <si>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</si>
  <si>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</si>
  <si>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</si>
  <si>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</si>
  <si>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</si>
  <si>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</si>
  <si>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</si>
  <si>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</si>
  <si>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</si>
  <si>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</si>
  <si>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</si>
  <si>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</si>
  <si>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</si>
  <si>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</si>
  <si>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</si>
  <si>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</si>
  <si>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</si>
  <si>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</si>
  <si>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</si>
  <si>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</si>
  <si>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r>
      <t xml:space="preserve">20. CO2 emission - by dwelling type </t>
    </r>
    <r>
      <rPr>
        <b/>
        <sz val="10"/>
        <rFont val="Calibri"/>
        <family val="2"/>
      </rPr>
      <t>- as per national availability</t>
    </r>
  </si>
  <si>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</si>
  <si>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</si>
  <si>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</si>
  <si>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</si>
  <si>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</si>
  <si>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</si>
  <si>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</si>
  <si>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</si>
  <si>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</si>
  <si>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</si>
  <si>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</si>
  <si>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</si>
  <si>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</si>
  <si>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</si>
  <si>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</si>
  <si>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</si>
  <si>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</si>
  <si>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</si>
  <si>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</si>
  <si>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</si>
  <si>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</si>
  <si>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</si>
  <si>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</si>
  <si>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</si>
  <si>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</si>
  <si>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</si>
  <si>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</si>
  <si>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</si>
  <si>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</si>
  <si>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</si>
  <si>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</si>
  <si>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</si>
  <si>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</si>
  <si>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</si>
  <si>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</si>
  <si>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</si>
  <si>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</si>
  <si>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</si>
  <si>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</si>
  <si>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</si>
  <si>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</si>
  <si>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</si>
  <si>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</si>
  <si>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</si>
  <si>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</si>
  <si>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</si>
  <si>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</si>
  <si>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</si>
  <si>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</si>
  <si>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</si>
  <si>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</si>
  <si>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</si>
  <si>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</si>
  <si>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</si>
  <si>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</si>
  <si>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</si>
  <si>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</si>
  <si>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</si>
  <si>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</si>
  <si>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</si>
  <si>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</si>
  <si>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Access to healthcare services</t>
  </si>
  <si>
    <t>SPS.1.2.17</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</si>
  <si>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</si>
  <si>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</si>
  <si>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</si>
  <si>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</si>
  <si>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</si>
  <si>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</si>
  <si>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</si>
  <si>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</si>
  <si>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</si>
  <si>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</si>
  <si>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</si>
  <si>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</si>
  <si>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</si>
  <si>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</si>
  <si>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</si>
  <si>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</si>
  <si>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</si>
  <si>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</si>
  <si>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</si>
  <si>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</si>
  <si>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</si>
  <si>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</si>
  <si>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</si>
  <si>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</si>
  <si>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</si>
  <si>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</si>
  <si>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</si>
  <si>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</si>
  <si>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</si>
  <si>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</si>
  <si>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</si>
  <si>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</si>
  <si>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</si>
  <si>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</si>
  <si>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</si>
  <si>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</si>
  <si>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</si>
  <si>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</si>
  <si>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</si>
  <si>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</si>
  <si>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</si>
  <si>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</si>
  <si>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</si>
  <si>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</si>
  <si>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</si>
  <si>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</si>
  <si>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</si>
  <si>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</si>
  <si>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</si>
  <si>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</si>
  <si>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</si>
  <si>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</si>
  <si>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</si>
  <si>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</si>
  <si>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</si>
  <si>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</si>
  <si>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</si>
  <si>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</si>
  <si>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</si>
  <si>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</si>
  <si>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</si>
  <si>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</si>
  <si>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</si>
  <si>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</si>
  <si>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</si>
  <si>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</si>
  <si>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</si>
  <si>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</si>
  <si>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</si>
  <si>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</si>
  <si>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</si>
  <si>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</si>
  <si>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</si>
  <si>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</si>
  <si>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</si>
  <si>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</si>
  <si>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</si>
  <si>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</si>
  <si>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</si>
  <si>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</si>
  <si>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</si>
  <si>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</si>
  <si>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</si>
  <si>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</si>
  <si>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</si>
  <si>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</si>
  <si>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</si>
  <si>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</si>
  <si>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</si>
  <si>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</si>
  <si>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</si>
  <si>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</si>
  <si>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</si>
  <si>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</si>
  <si>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</si>
  <si>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</si>
  <si>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</si>
  <si>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</si>
  <si>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</si>
  <si>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</si>
  <si>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</si>
  <si>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</si>
  <si>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</si>
  <si>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</si>
  <si>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</si>
  <si>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</si>
  <si>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</si>
  <si>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</si>
  <si>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</si>
  <si>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</si>
  <si>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</si>
  <si>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</si>
  <si>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</si>
  <si>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</si>
  <si>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</si>
  <si>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</si>
  <si>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</si>
  <si>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</si>
  <si>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</si>
  <si>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</si>
  <si>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</si>
  <si>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</si>
  <si>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</si>
  <si>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</si>
  <si>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</si>
  <si>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</si>
  <si>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</si>
  <si>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</si>
  <si>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</si>
  <si>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</si>
  <si>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</si>
  <si>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</si>
  <si>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</si>
  <si>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</si>
  <si>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</si>
  <si>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</si>
  <si>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</si>
  <si>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</si>
  <si>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</si>
  <si>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</si>
  <si>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</si>
  <si>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</si>
  <si>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</si>
  <si>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</si>
  <si>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</si>
  <si>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</si>
  <si>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</si>
  <si>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</si>
  <si>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</si>
  <si>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</si>
  <si>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</si>
  <si>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</si>
  <si>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</si>
  <si>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</si>
  <si>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</si>
  <si>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</si>
  <si>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</si>
  <si>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</si>
  <si>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</si>
  <si>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r>
      <t>6. Worksheet “B1. HTT Mortgage Assets”:</t>
    </r>
    <r>
      <rPr>
        <sz val="10"/>
        <color rgb="FF000000"/>
        <rFont val="Calibri"/>
        <family val="2"/>
      </rPr>
      <t xml:space="preserve"> Change the name of the cells C238 to C248 from “[Mark as ND1 if not relevant]” to “[For completion]”</t>
    </r>
  </si>
  <si>
    <r>
      <t>7. Worksheet “B1. HTT Mortgage Assets”:</t>
    </r>
    <r>
      <rPr>
        <sz val="10"/>
        <color rgb="FF000000"/>
        <rFont val="Calibri"/>
        <family val="2"/>
      </rPr>
      <t xml:space="preserve"> Change the name of the cell B368 from “New Property” to “Under Construction”</t>
    </r>
  </si>
  <si>
    <r>
      <t>8. Worksheet “B1. HTT Mortgage Assets”:</t>
    </r>
    <r>
      <rPr>
        <sz val="10"/>
        <color rgb="FF000000"/>
        <rFont val="Calibri"/>
        <family val="2"/>
      </rPr>
      <t xml:space="preserve"> Change the name of the cell B597 from “New Property” to “Under Construction”</t>
    </r>
  </si>
  <si>
    <r>
      <t>9. Worksheet “F1. Sustainable M data”:</t>
    </r>
    <r>
      <rPr>
        <sz val="10"/>
        <color rgb="FF000000"/>
        <rFont val="Calibri"/>
        <family val="2"/>
      </rPr>
      <t xml:space="preserve">  Formula added in cell 49 for Consistency with cell with Tab B1 Cell C28</t>
    </r>
  </si>
  <si>
    <r>
      <t>10. Worksheet “F1. Sustainable M data”:</t>
    </r>
    <r>
      <rPr>
        <sz val="10"/>
        <color rgb="FF000000"/>
        <rFont val="Calibri"/>
        <family val="2"/>
      </rPr>
      <t xml:space="preserve"> Change the name of the cell B388 from “New Property” to “Under Construction”</t>
    </r>
  </si>
  <si>
    <r>
      <t>11. Worksheet “F1. Sustainable M data”::</t>
    </r>
    <r>
      <rPr>
        <sz val="10"/>
        <color rgb="FF000000"/>
        <rFont val="Calibri"/>
        <family val="2"/>
      </rPr>
      <t xml:space="preserve"> Change the name of the cell B614 from “New Property” to “Under Construction”</t>
    </r>
  </si>
  <si>
    <r>
      <t>12. Worksheet “F1. Sustainable M data”:</t>
    </r>
    <r>
      <rPr>
        <sz val="10"/>
        <color rgb="FF000000"/>
        <rFont val="Calibri"/>
        <family val="2"/>
      </rPr>
      <t xml:space="preserve"> Harmonisation between the country sub-sections</t>
    </r>
  </si>
  <si>
    <r>
      <t>13. Worksheet “C. HTT Harmonised Glossary”:</t>
    </r>
    <r>
      <rPr>
        <sz val="10"/>
        <color rgb="FF000000"/>
        <rFont val="Calibri"/>
        <family val="2"/>
      </rPr>
      <t xml:space="preserve"> Added further precision in the definition of "Life of cover assets"</t>
    </r>
  </si>
  <si>
    <r>
      <t>14. Worksheet “E. Optional ECB-ECAIs Data”:</t>
    </r>
    <r>
      <rPr>
        <sz val="10"/>
        <color rgb="FF000000"/>
        <rFont val="Calibri"/>
        <family val="2"/>
      </rPr>
      <t xml:space="preserve"> Under "</t>
    </r>
    <r>
      <rPr>
        <i/>
        <sz val="10"/>
        <color rgb="FF000000"/>
        <rFont val="Calibri"/>
        <family val="2"/>
      </rPr>
      <t>3.  Additional information on the asset distribution</t>
    </r>
    <r>
      <rPr>
        <sz val="10"/>
        <color rgb="FF000000"/>
        <rFont val="Calibri"/>
        <family val="2"/>
      </rPr>
      <t>" addition of a breakdown of Weighted average seasoning and maturity based on the kind of asset (Residential, Commercial, Public Sector and Shipping)</t>
    </r>
    <r>
      <rPr>
        <i/>
        <sz val="10"/>
        <color rgb="FF000000"/>
        <rFont val="Calibri"/>
        <family val="2"/>
      </rPr>
      <t xml:space="preserve"> maturity.</t>
    </r>
  </si>
  <si>
    <r>
      <t>15. Worksheet “E. Optional ECB-ECAIs Data”:</t>
    </r>
    <r>
      <rPr>
        <sz val="10"/>
        <color rgb="FF000000"/>
        <rFont val="Calibri"/>
        <family val="2"/>
      </rPr>
      <t xml:space="preserve"> remove the *</t>
    </r>
  </si>
  <si>
    <r>
      <t>16. Worksheet “E. Optional ECB-ECAIs Data”:</t>
    </r>
    <r>
      <rPr>
        <sz val="10"/>
        <color rgb="FF000000"/>
        <rFont val="Calibri"/>
        <family val="2"/>
      </rPr>
      <t xml:space="preserve"> Warning cell that says: </t>
    </r>
    <r>
      <rPr>
        <i/>
        <sz val="10"/>
        <color rgb="FF000000"/>
        <rFont val="Calibri"/>
        <family val="2"/>
      </rPr>
      <t>When this equals C66 in A. HTT General, please explain in the Glossary (HG 1.5)  the different calculations of the cover assets' weighted average life and maturity.</t>
    </r>
  </si>
  <si>
    <r>
      <t>17. Worksheet “F2. Sustainable PS data”:</t>
    </r>
    <r>
      <rPr>
        <sz val="10"/>
        <color rgb="FF000000"/>
        <rFont val="Calibri"/>
        <family val="2"/>
      </rPr>
      <t xml:space="preserve"> Addition of a cell "Access to healthcare services", row 47</t>
    </r>
  </si>
  <si>
    <r>
      <t>18. Worksheet “G1. Crisis M Payment Holidays”:</t>
    </r>
    <r>
      <rPr>
        <sz val="10"/>
        <color rgb="FF000000"/>
        <rFont val="Calibri"/>
        <family val="2"/>
      </rPr>
      <t xml:space="preserve"> tab deleted</t>
    </r>
  </si>
  <si>
    <t>Nykredit Realkredit A/S</t>
  </si>
  <si>
    <t>Investor Relations (nykredit.com)</t>
  </si>
  <si>
    <t>Y</t>
  </si>
  <si>
    <t>Nykredit Realkredit A/S :: Covered Bond Label</t>
  </si>
  <si>
    <t xml:space="preserve">No </t>
  </si>
  <si>
    <t>kapitalcenter</t>
  </si>
  <si>
    <t>field_number</t>
  </si>
  <si>
    <t>kolonne1</t>
  </si>
  <si>
    <t>D</t>
  </si>
  <si>
    <t>E</t>
  </si>
  <si>
    <t>G</t>
  </si>
  <si>
    <t>H</t>
  </si>
  <si>
    <t>I</t>
  </si>
  <si>
    <t>Residual</t>
  </si>
  <si>
    <t>kolonne2</t>
  </si>
  <si>
    <t>kolonne3</t>
  </si>
  <si>
    <t>by_variable</t>
  </si>
  <si>
    <t>vaerdi</t>
  </si>
  <si>
    <t>M5.8</t>
  </si>
  <si>
    <t>Eastern Jutland (Region Midtjylland)</t>
  </si>
  <si>
    <t>Greater Copenhagen area (Region Hovedstaden)</t>
  </si>
  <si>
    <t>Northern Jutland (Region Nordjylland)</t>
  </si>
  <si>
    <t>Remaining Zealand &amp; Bornholm (Region Sjælland)</t>
  </si>
  <si>
    <t>Southern Jutland &amp; Funen (Region Syddanmark)</t>
  </si>
  <si>
    <t>M5.4</t>
  </si>
  <si>
    <t>Outside Denmark</t>
  </si>
  <si>
    <t>M5.2</t>
  </si>
  <si>
    <t>M5.6</t>
  </si>
  <si>
    <t>M5.7</t>
  </si>
  <si>
    <t>M5.10</t>
  </si>
  <si>
    <t>M5.1</t>
  </si>
  <si>
    <t>M5.5</t>
  </si>
  <si>
    <t>M5.9</t>
  </si>
  <si>
    <t>M5.3</t>
  </si>
  <si>
    <t>M5a.4</t>
  </si>
  <si>
    <t>GRØNLAND</t>
  </si>
  <si>
    <t>M5a.6</t>
  </si>
  <si>
    <t>Storbritannien</t>
  </si>
  <si>
    <t>Sverige</t>
  </si>
  <si>
    <t>M5a.1</t>
  </si>
  <si>
    <t>Frankrig</t>
  </si>
  <si>
    <t>Spanien</t>
  </si>
  <si>
    <t>Tyskland</t>
  </si>
  <si>
    <t>M5a.5</t>
  </si>
  <si>
    <t>M5a.7</t>
  </si>
  <si>
    <t>M5a.10</t>
  </si>
  <si>
    <t>M5a.8</t>
  </si>
  <si>
    <t>M5a.2</t>
  </si>
  <si>
    <t>M5a.9</t>
  </si>
  <si>
    <t>G2.4.2</t>
  </si>
  <si>
    <t>Annuity</t>
  </si>
  <si>
    <t>G2.4.1</t>
  </si>
  <si>
    <t>Bullet</t>
  </si>
  <si>
    <t>G2.3.7</t>
  </si>
  <si>
    <t>Maturity of issued CBs</t>
  </si>
  <si>
    <t>G2.3.8</t>
  </si>
  <si>
    <t>G2.3.4</t>
  </si>
  <si>
    <t>G2.3.5</t>
  </si>
  <si>
    <t>G2.3.6</t>
  </si>
  <si>
    <t>G2.3.2</t>
  </si>
  <si>
    <t>G2.3.3</t>
  </si>
  <si>
    <t>M2</t>
  </si>
  <si>
    <t>M1</t>
  </si>
  <si>
    <t>Cooperative Housing</t>
  </si>
  <si>
    <t>Holiday houses</t>
  </si>
  <si>
    <t>Manufacturing and Manual Industries</t>
  </si>
  <si>
    <t>Office and Business</t>
  </si>
  <si>
    <t>Owner-occupied homes</t>
  </si>
  <si>
    <t>Private rental</t>
  </si>
  <si>
    <t>Social and cultural purposes</t>
  </si>
  <si>
    <t>Subsidised Housing</t>
  </si>
  <si>
    <t>M3</t>
  </si>
  <si>
    <t>Mellem 2 og 5 mio</t>
  </si>
  <si>
    <t>Mellem 20 og 50 mio</t>
  </si>
  <si>
    <t>Mellem 5 og 20 mio</t>
  </si>
  <si>
    <t>Mellem 50 og 100 mio</t>
  </si>
  <si>
    <t>Over 100 mio</t>
  </si>
  <si>
    <t>Under 2 mio</t>
  </si>
  <si>
    <t>M4a.8</t>
  </si>
  <si>
    <t>0 - 19,9</t>
  </si>
  <si>
    <t>20 - 39,9</t>
  </si>
  <si>
    <t>40 - 59,9</t>
  </si>
  <si>
    <t>60 - 69,9</t>
  </si>
  <si>
    <t>70 - 79,9</t>
  </si>
  <si>
    <t>80 - 84,9</t>
  </si>
  <si>
    <t>85 - 89,9</t>
  </si>
  <si>
    <t>90 - 94,9</t>
  </si>
  <si>
    <t>95 - 100</t>
  </si>
  <si>
    <t>100 &lt;</t>
  </si>
  <si>
    <t>M4a.4</t>
  </si>
  <si>
    <t>M4a.2</t>
  </si>
  <si>
    <t>M4a.6</t>
  </si>
  <si>
    <t>M4a.7</t>
  </si>
  <si>
    <t>M4a.10</t>
  </si>
  <si>
    <t>M4a.1</t>
  </si>
  <si>
    <t>M4a.5</t>
  </si>
  <si>
    <t>M4a.9</t>
  </si>
  <si>
    <t>M4a.3</t>
  </si>
  <si>
    <t>M4c.8</t>
  </si>
  <si>
    <t>M4c.4</t>
  </si>
  <si>
    <t>M4c.2</t>
  </si>
  <si>
    <t>M4c.6</t>
  </si>
  <si>
    <t>M4c.7</t>
  </si>
  <si>
    <t>M4c.10</t>
  </si>
  <si>
    <t>M4c.1</t>
  </si>
  <si>
    <t>M4c.5</t>
  </si>
  <si>
    <t>M4c.9</t>
  </si>
  <si>
    <t>M4c.3</t>
  </si>
  <si>
    <t>Avg. LTV</t>
  </si>
  <si>
    <t>M4c</t>
  </si>
  <si>
    <t>M6.3.1</t>
  </si>
  <si>
    <t>M6.4.1</t>
  </si>
  <si>
    <t>M6.4.2</t>
  </si>
  <si>
    <t>M7.2</t>
  </si>
  <si>
    <t>M7.3.1</t>
  </si>
  <si>
    <t>M7.4.1</t>
  </si>
  <si>
    <t>M7.4.2</t>
  </si>
  <si>
    <t>M6.2</t>
  </si>
  <si>
    <t>M6.3.2</t>
  </si>
  <si>
    <t>M6.3.3</t>
  </si>
  <si>
    <t>M7.3.2</t>
  </si>
  <si>
    <t>M7.3.3</t>
  </si>
  <si>
    <t>M6.3.4</t>
  </si>
  <si>
    <t>M7.3.4</t>
  </si>
  <si>
    <t>M7.1</t>
  </si>
  <si>
    <t>M9.5</t>
  </si>
  <si>
    <t>M9.2</t>
  </si>
  <si>
    <t>M9.3</t>
  </si>
  <si>
    <t>M9.4</t>
  </si>
  <si>
    <t>M9.1</t>
  </si>
  <si>
    <t>M10.1</t>
  </si>
  <si>
    <t>M10.2</t>
  </si>
  <si>
    <t>M10.3</t>
  </si>
  <si>
    <t>M10.4</t>
  </si>
  <si>
    <t>M10.5</t>
  </si>
  <si>
    <t>M10.6</t>
  </si>
  <si>
    <t>M11b.1</t>
  </si>
  <si>
    <t>M11b.2</t>
  </si>
  <si>
    <t>M11b.3</t>
  </si>
  <si>
    <t>M11b.4</t>
  </si>
  <si>
    <t>M11b.5</t>
  </si>
  <si>
    <t>M11b.6</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</si>
  <si>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</si>
  <si>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</si>
  <si>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</si>
  <si>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</si>
  <si>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</si>
  <si>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</si>
  <si>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</si>
  <si>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</si>
  <si>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</si>
  <si>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</si>
  <si>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</si>
  <si>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</si>
  <si>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</si>
  <si>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</si>
  <si>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</si>
  <si>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</si>
  <si>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</si>
  <si>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</si>
  <si>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</si>
  <si>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</si>
  <si>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</si>
  <si>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</si>
  <si>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</si>
  <si>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</si>
  <si>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</si>
  <si>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</si>
  <si>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</si>
  <si>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</si>
  <si>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</si>
  <si>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</si>
  <si>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</si>
  <si>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</si>
  <si>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</si>
  <si>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</si>
  <si>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</si>
  <si>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</si>
  <si>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</si>
  <si>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Aptos Narrow"/>
        <family val="2"/>
        <scheme val="minor"/>
      </rPr>
      <t xml:space="preserve">Index Loans: </t>
    </r>
    <r>
      <rPr>
        <sz val="9"/>
        <rFont val="Aptos Narrow"/>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Aptos Narrow"/>
        <family val="2"/>
        <scheme val="minor"/>
      </rPr>
      <t>Fixed-rate loans:</t>
    </r>
    <r>
      <rPr>
        <sz val="9"/>
        <rFont val="Aptos Narrow"/>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Aptos Narrow"/>
        <family val="2"/>
        <scheme val="minor"/>
      </rPr>
      <t xml:space="preserve">Adjustable Rate Mortgages: </t>
    </r>
    <r>
      <rPr>
        <sz val="9"/>
        <rFont val="Aptos Narrow"/>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Aptos Narrow"/>
        <family val="2"/>
        <scheme val="minor"/>
      </rPr>
      <t xml:space="preserve">Money market based loans: </t>
    </r>
    <r>
      <rPr>
        <sz val="9"/>
        <rFont val="Aptos Narrow"/>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Aptos Narrow"/>
        <family val="2"/>
        <scheme val="minor"/>
      </rPr>
      <t>Non Capped floaters:</t>
    </r>
    <r>
      <rPr>
        <sz val="9"/>
        <rFont val="Aptos Narrow"/>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Aptos Narrow"/>
        <family val="2"/>
        <scheme val="minor"/>
      </rPr>
      <t xml:space="preserve">Other: </t>
    </r>
    <r>
      <rPr>
        <sz val="9"/>
        <rFont val="Aptos Narrow"/>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</si>
  <si>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</si>
  <si>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</si>
  <si>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</si>
  <si>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</si>
  <si>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</si>
  <si>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</si>
  <si>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</si>
  <si>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</si>
  <si>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</si>
  <si>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</si>
  <si>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</si>
  <si>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</si>
  <si>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</si>
  <si>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</si>
  <si>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</si>
  <si>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</si>
  <si>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</si>
  <si>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</si>
  <si>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</si>
  <si>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</si>
  <si>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</si>
  <si>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</si>
  <si>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</si>
  <si>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</si>
  <si>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</si>
  <si>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</si>
  <si>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</si>
  <si>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</si>
  <si>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</si>
  <si>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</si>
  <si>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</si>
  <si>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</si>
  <si>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</si>
  <si>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</si>
  <si>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</si>
  <si>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</si>
  <si>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</si>
  <si>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</si>
  <si>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</si>
  <si>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</si>
  <si>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</si>
  <si>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</si>
  <si>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</si>
  <si>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</si>
  <si>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</si>
  <si>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</si>
  <si>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</si>
  <si>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</si>
  <si>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</si>
  <si>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</si>
  <si>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</si>
  <si>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</si>
  <si>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</si>
  <si>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</si>
  <si>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</si>
  <si>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</si>
  <si>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</si>
  <si>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</si>
  <si>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</si>
  <si>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</si>
  <si>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</si>
  <si>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</si>
  <si>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</si>
  <si>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</si>
  <si>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</si>
  <si>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</si>
  <si>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</si>
  <si>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</si>
  <si>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</si>
  <si>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</si>
  <si>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</si>
  <si>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</si>
  <si>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</si>
  <si>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</si>
  <si>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</si>
  <si>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</si>
  <si>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</si>
  <si>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</si>
  <si>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</si>
  <si>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</si>
  <si>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</si>
  <si>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</si>
  <si>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</si>
  <si>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</si>
  <si>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</si>
  <si>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</si>
  <si>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</si>
  <si>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</si>
  <si>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</si>
  <si>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</si>
  <si>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</si>
  <si>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</si>
  <si>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</si>
  <si>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</si>
  <si>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</si>
  <si>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</si>
  <si>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</si>
  <si>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</si>
  <si>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</si>
  <si>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</si>
  <si>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</si>
  <si>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</si>
  <si>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</si>
  <si>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</si>
  <si>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</si>
  <si>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</si>
  <si>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</si>
  <si>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</si>
  <si>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</si>
  <si>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</si>
  <si>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</si>
  <si>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</si>
  <si>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</si>
  <si>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</si>
  <si>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</si>
  <si>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</si>
  <si>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</si>
  <si>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</si>
  <si>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</si>
  <si>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Aptos Narrow"/>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</si>
  <si>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</si>
  <si>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</si>
  <si>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</si>
  <si>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</si>
  <si>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</si>
  <si>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</si>
  <si>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</si>
  <si>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</si>
  <si>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</si>
  <si>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</si>
  <si>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</si>
  <si>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</si>
  <si>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</si>
  <si>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</si>
  <si>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</si>
  <si>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</si>
  <si>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</si>
  <si>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</si>
  <si>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</si>
  <si>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</si>
  <si>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0-1 day</t>
  </si>
  <si>
    <t>1 day – &lt; 1 year</t>
  </si>
  <si>
    <t>G2.3.1</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</si>
  <si>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</si>
  <si>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</si>
  <si>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</si>
  <si>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</si>
  <si>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</si>
  <si>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</si>
  <si>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</si>
  <si>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</si>
  <si>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</si>
  <si>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</si>
  <si>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</si>
  <si>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</si>
  <si>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</si>
  <si>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</si>
  <si>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</si>
  <si>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</si>
  <si>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</si>
  <si>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</si>
  <si>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</si>
  <si>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</si>
  <si>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</si>
  <si>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</si>
  <si>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</si>
  <si>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</si>
  <si>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</si>
  <si>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</si>
  <si>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</si>
  <si>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</si>
  <si>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</si>
  <si>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</si>
  <si>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</si>
  <si>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</si>
  <si>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</si>
  <si>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</si>
  <si>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</si>
  <si>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Aptos Narrow"/>
        <family val="2"/>
        <scheme val="minor"/>
      </rPr>
      <t>&lt;</t>
    </r>
    <r>
      <rPr>
        <sz val="11"/>
        <color theme="1"/>
        <rFont val="Aptos Narrow"/>
        <family val="2"/>
        <scheme val="minor"/>
      </rPr>
      <t>1 year</t>
    </r>
  </si>
  <si>
    <t>G2.1a.2</t>
  </si>
  <si>
    <r>
      <t xml:space="preserve">&gt;1- </t>
    </r>
    <r>
      <rPr>
        <u/>
        <sz val="11"/>
        <color theme="1"/>
        <rFont val="Aptos Narrow"/>
        <family val="2"/>
        <scheme val="minor"/>
      </rPr>
      <t xml:space="preserve">&lt; </t>
    </r>
    <r>
      <rPr>
        <sz val="11"/>
        <color theme="1"/>
        <rFont val="Aptos Narrow"/>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</si>
  <si>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</si>
  <si>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</si>
  <si>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</si>
  <si>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</si>
  <si>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</si>
  <si>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</si>
  <si>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</si>
  <si>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</si>
  <si>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</si>
  <si>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</si>
  <si>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</si>
  <si>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</si>
  <si>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</si>
  <si>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</si>
  <si>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</si>
  <si>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</si>
  <si>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</si>
  <si>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</si>
  <si>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</si>
  <si>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Aptos Narrow"/>
        <family val="2"/>
        <scheme val="minor"/>
      </rPr>
      <t>&lt;</t>
    </r>
    <r>
      <rPr>
        <sz val="11"/>
        <rFont val="Aptos Narrow"/>
        <family val="2"/>
        <scheme val="minor"/>
      </rPr>
      <t>1 year</t>
    </r>
  </si>
  <si>
    <r>
      <t xml:space="preserve">&gt;1- </t>
    </r>
    <r>
      <rPr>
        <u/>
        <sz val="11"/>
        <rFont val="Aptos Narrow"/>
        <family val="2"/>
        <scheme val="minor"/>
      </rPr>
      <t xml:space="preserve">&lt; </t>
    </r>
    <r>
      <rPr>
        <sz val="11"/>
        <rFont val="Aptos Narrow"/>
        <family val="2"/>
        <scheme val="minor"/>
      </rPr>
      <t>5 years</t>
    </r>
  </si>
  <si>
    <t>Table G2.1f - Other Derivatives  (subordinated)</t>
  </si>
  <si>
    <t>Table G2.2 – Interest and currency risk</t>
  </si>
  <si>
    <r>
      <t xml:space="preserve">Total  value of loans </t>
    </r>
    <r>
      <rPr>
        <b/>
        <sz val="11"/>
        <color theme="1"/>
        <rFont val="Aptos Narrow"/>
        <family val="2"/>
        <scheme val="minor"/>
      </rPr>
      <t>funded</t>
    </r>
    <r>
      <rPr>
        <sz val="11"/>
        <color theme="1"/>
        <rFont val="Aptos Narrow"/>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</si>
  <si>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</si>
  <si>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</si>
  <si>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</si>
  <si>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</si>
  <si>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Aptos Narrow"/>
        <family val="2"/>
        <scheme val="minor"/>
      </rPr>
      <t>Of which  EUR</t>
    </r>
  </si>
  <si>
    <r>
      <t>-</t>
    </r>
    <r>
      <rPr>
        <sz val="7"/>
        <color theme="1"/>
        <rFont val="Times New Roman"/>
        <family val="1"/>
      </rPr>
      <t xml:space="preserve">          </t>
    </r>
    <r>
      <rPr>
        <sz val="11"/>
        <color theme="1"/>
        <rFont val="Aptos Narrow"/>
        <family val="2"/>
        <scheme val="minor"/>
      </rPr>
      <t>Of which DKK</t>
    </r>
  </si>
  <si>
    <r>
      <t>-</t>
    </r>
    <r>
      <rPr>
        <sz val="7"/>
        <color theme="1"/>
        <rFont val="Times New Roman"/>
        <family val="1"/>
      </rPr>
      <t xml:space="preserve">          </t>
    </r>
    <r>
      <rPr>
        <sz val="11"/>
        <color theme="1"/>
        <rFont val="Aptos Narrow"/>
        <family val="2"/>
        <scheme val="minor"/>
      </rPr>
      <t xml:space="preserve">Of which… </t>
    </r>
  </si>
  <si>
    <r>
      <t>Table G3 – Legal ALM (balance principle) adherence</t>
    </r>
    <r>
      <rPr>
        <b/>
        <vertAlign val="superscript"/>
        <sz val="12"/>
        <color theme="1"/>
        <rFont val="Aptos Narrow"/>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</si>
  <si>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</si>
  <si>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</si>
  <si>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</si>
  <si>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</si>
  <si>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</si>
  <si>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</si>
  <si>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</si>
  <si>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</si>
  <si>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</si>
  <si>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</si>
  <si>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</si>
  <si>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In %</t>
  </si>
  <si>
    <t>Table M2/B2</t>
  </si>
  <si>
    <t>Table M3/B3</t>
  </si>
  <si>
    <t>Table M4a/B4a</t>
  </si>
  <si>
    <t>Per cent</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</si>
  <si>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</si>
  <si>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</si>
  <si>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</si>
  <si>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</si>
  <si>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</si>
  <si>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</si>
  <si>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</si>
  <si>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Table M4d/B4d</t>
  </si>
  <si>
    <t>Lending, by-loan to-value (LTV), current property value, PER CENT (Entire loan entered in the top LTV bracket)</t>
  </si>
  <si>
    <t>Table M5/B5 - Total</t>
  </si>
  <si>
    <t>Agricultural properties</t>
  </si>
  <si>
    <t>Tables M5x below are distributed by issuer's choice. Must sum to column "Outside Denmark" in table M5</t>
  </si>
  <si>
    <r>
      <t xml:space="preserve">Table M5a </t>
    </r>
    <r>
      <rPr>
        <b/>
        <i/>
        <sz val="12"/>
        <rFont val="Aptos Narrow"/>
        <family val="2"/>
        <scheme val="minor"/>
      </rPr>
      <t>- Outside Denmark</t>
    </r>
  </si>
  <si>
    <t>Greenland &amp; Faroe Islands</t>
  </si>
  <si>
    <t>M5a.3</t>
  </si>
  <si>
    <r>
      <t xml:space="preserve">Table M5b </t>
    </r>
    <r>
      <rPr>
        <b/>
        <i/>
        <sz val="12"/>
        <rFont val="Aptos Narrow"/>
        <family val="2"/>
        <scheme val="minor"/>
      </rPr>
      <t>- Norway</t>
    </r>
  </si>
  <si>
    <t>Oslo og Akershus</t>
  </si>
  <si>
    <t>Hedmark og Oppland</t>
  </si>
  <si>
    <t>Sør-Østlandet</t>
  </si>
  <si>
    <t>Agder og Rogaland</t>
  </si>
  <si>
    <t>Vestlandet</t>
  </si>
  <si>
    <t>Trøndelag</t>
  </si>
  <si>
    <t>Nord-Norge</t>
  </si>
  <si>
    <t>Table M6/B6</t>
  </si>
  <si>
    <t>M6.1</t>
  </si>
  <si>
    <t>Index Loans</t>
  </si>
  <si>
    <t>Fixed-rate loans</t>
  </si>
  <si>
    <t>M6.3</t>
  </si>
  <si>
    <t>Fixed-rate shorter period than maturity (ARM's etc.)</t>
  </si>
  <si>
    <t>- rate fixed ≤ 1 year</t>
  </si>
  <si>
    <t>- rate fixed &gt; 1 and ≤ 3 years</t>
  </si>
  <si>
    <t>- rate fixed &gt; 3 and ≤ 5 years</t>
  </si>
  <si>
    <t>- rate fixed &gt; 5 years</t>
  </si>
  <si>
    <t>M6.4</t>
  </si>
  <si>
    <t>Money market based loans</t>
  </si>
  <si>
    <t>Non Capped floaters</t>
  </si>
  <si>
    <t>Capped floaters</t>
  </si>
  <si>
    <t>M6.5</t>
  </si>
  <si>
    <t xml:space="preserve">* Interest-only loans at time of compilation. Interest-only is typically limited to a maximum of 10 years. </t>
  </si>
  <si>
    <t>Table M7/B7</t>
  </si>
  <si>
    <t>M7.3</t>
  </si>
  <si>
    <t>M7.4</t>
  </si>
  <si>
    <t>M7.5</t>
  </si>
  <si>
    <t xml:space="preserve">Other </t>
  </si>
  <si>
    <t>Table M8/B8</t>
  </si>
  <si>
    <t>Not Capped floaters</t>
  </si>
  <si>
    <t>Table M9/B9</t>
  </si>
  <si>
    <t>&lt; 12 months</t>
  </si>
  <si>
    <t>≥ 12 - ≤ 24 months</t>
  </si>
  <si>
    <t>≥ 24 - ≤ 36 months</t>
  </si>
  <si>
    <t>≥ 36 - ≤ 60 months</t>
  </si>
  <si>
    <t>≥ 60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</si>
  <si>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</si>
  <si>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</si>
  <si>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</si>
  <si>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</si>
  <si>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</si>
  <si>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</si>
  <si>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</si>
  <si>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</si>
  <si>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</si>
  <si>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</si>
  <si>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</si>
  <si>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</si>
  <si>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</si>
  <si>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</si>
  <si>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</si>
  <si>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</si>
  <si>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</si>
  <si>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</si>
  <si>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</si>
  <si>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</si>
  <si>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</si>
  <si>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</si>
  <si>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</si>
  <si>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</si>
  <si>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</si>
  <si>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</si>
  <si>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</si>
  <si>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</si>
  <si>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</si>
  <si>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</si>
  <si>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</si>
  <si>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</si>
  <si>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</si>
  <si>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</si>
  <si>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</si>
  <si>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</si>
  <si>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</si>
  <si>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</si>
  <si>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</si>
  <si>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</si>
  <si>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</si>
  <si>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</si>
  <si>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</si>
  <si>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</si>
  <si>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</si>
  <si>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</si>
  <si>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</si>
  <si>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</si>
  <si>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</si>
  <si>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</si>
  <si>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</si>
  <si>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</si>
  <si>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</si>
  <si>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</si>
  <si>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</si>
  <si>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</si>
  <si>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</si>
  <si>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</si>
  <si>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</si>
  <si>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</si>
  <si>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</si>
  <si>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</si>
  <si>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</si>
  <si>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</si>
  <si>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</si>
  <si>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</si>
  <si>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</si>
  <si>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</si>
  <si>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</si>
  <si>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</si>
  <si>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</si>
  <si>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LIU16F6VZJSD6UKHD557</t>
  </si>
  <si>
    <t>Nykredit Bank A/S</t>
  </si>
  <si>
    <t>52965FONQ5NZKP0WZL45</t>
  </si>
  <si>
    <t>Counterparty 1</t>
  </si>
  <si>
    <t>Danner HTT-indberetningen</t>
  </si>
  <si>
    <t>Årstal</t>
  </si>
  <si>
    <t>Kvartal</t>
  </si>
  <si>
    <t>Kapitalcenter</t>
  </si>
  <si>
    <t>Måned</t>
  </si>
  <si>
    <t>Rapporteringsdato</t>
  </si>
  <si>
    <t>Q3</t>
  </si>
  <si>
    <t>09</t>
  </si>
  <si>
    <t>Format-eksempel:</t>
  </si>
  <si>
    <t>31/03/24</t>
  </si>
  <si>
    <t>Danner NTT-indberetningen</t>
  </si>
  <si>
    <t>Sti til HTT-rapporting</t>
  </si>
  <si>
    <t xml:space="preserve">Mulige kapitalcentre </t>
  </si>
  <si>
    <t>Mulige kvartaler</t>
  </si>
  <si>
    <t>Q1</t>
  </si>
  <si>
    <t>Q2</t>
  </si>
  <si>
    <t>Q4</t>
  </si>
  <si>
    <t>Mulige måneder</t>
  </si>
  <si>
    <t>03</t>
  </si>
  <si>
    <t>06</t>
  </si>
  <si>
    <t>12</t>
  </si>
  <si>
    <t>30/01/26</t>
  </si>
  <si>
    <t>31/12/25</t>
  </si>
  <si>
    <t>31 December 2025</t>
  </si>
  <si>
    <t>2026</t>
  </si>
  <si>
    <t>Q4 2025</t>
  </si>
  <si>
    <t>Nykredit Realkredit - Capital Center I</t>
  </si>
  <si>
    <t>Reporting Date: 30/01/26</t>
  </si>
  <si>
    <t>Cut-off Date: 31/12/25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</si>
</sst>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0"/>
    <numFmt numFmtId="167" formatCode="dd/mmm/yyyy"/>
    <numFmt numFmtId="168" formatCode="_ * #,##0.00_ ;_ * \-#,##0.00_ ;_ * &quot;-&quot;??_ ;_ @_ "/>
    <numFmt numFmtId="169" formatCode="_ * #,##0_ ;_ * \-#,##0_ ;_ * &quot;-&quot;??_ ;_ @_ "/>
    <numFmt numFmtId="170" formatCode="_ * #,##0.0_ ;_ * \-#,##0.0_ ;_ * &quot;-&quot;??_ ;_ @_ "/>
    <numFmt numFmtId="171" formatCode="_ * #,##0.0_ ;_ * \-#,##0.0_ ;_ * &quot;-&quot;?_ ;_ @_ "/>
  </numFmts>
  <fonts count="108" x14ac:knownFonts="1">
    <font>
      <sz val="11"/>
      <color theme="1"/>
      <name val="Aptos Narrow"/>
      <family val="2"/>
      <scheme val="minor"/>
    </font>
    <font>
      <sz val="11"/>
      <color theme="1"/>
      <name val="Aptos Narrow"/>
      <family val="2"/>
      <scheme val="minor"/>
    </font>
    <font>
      <b/>
      <sz val="24"/>
      <color rgb="FF000000"/>
      <name val="Calibri"/>
      <family val="2"/>
    </font>
    <font>
      <sz val="11"/>
      <color theme="1"/>
      <name val="Calibri"/>
      <family val="2"/>
    </font>
    <font>
      <b/>
      <sz val="11.5"/>
      <color rgb="FF1E1B1D"/>
      <name val="Calibri"/>
      <family val="2"/>
    </font>
    <font>
      <sz val="13"/>
      <color rgb="FF1E1B1D"/>
      <name val="Calibri"/>
      <family val="2"/>
    </font>
    <font>
      <b/>
      <sz val="14"/>
      <name val="Calibri"/>
      <family val="2"/>
    </font>
    <font>
      <sz val="13"/>
      <color rgb="FF000000"/>
      <name val="Calibri"/>
      <family val="2"/>
    </font>
    <font>
      <b/>
      <sz val="13"/>
      <color rgb="FF1E1B1D"/>
      <name val="Calibri"/>
      <family val="2"/>
    </font>
    <font>
      <b/>
      <sz val="13"/>
      <name val="Calibri"/>
      <family val="2"/>
    </font>
    <font>
      <sz val="13"/>
      <name val="Calibri"/>
      <family val="2"/>
    </font>
    <font>
      <b/>
      <sz val="13"/>
      <color rgb="FF333333"/>
      <name val="Calibri"/>
      <family val="2"/>
    </font>
    <font>
      <i/>
      <sz val="13"/>
      <name val="Calibri"/>
      <family val="2"/>
    </font>
    <font>
      <u/>
      <sz val="11"/>
      <color theme="10"/>
      <name val="Aptos Narrow"/>
      <family val="2"/>
      <scheme val="minor"/>
    </font>
    <font>
      <sz val="9"/>
      <color rgb="FF000000"/>
      <name val="Calibri"/>
      <family val="2"/>
    </font>
    <font>
      <b/>
      <sz val="14"/>
      <color rgb="FF000000"/>
      <name val="Calibri"/>
      <family val="2"/>
    </font>
    <font>
      <b/>
      <sz val="24"/>
      <color rgb="FFE26B0A"/>
      <name val="Calibri"/>
      <family val="2"/>
    </font>
    <font>
      <b/>
      <sz val="20"/>
      <color rgb="FF000000"/>
      <name val="Calibri"/>
      <family val="2"/>
    </font>
    <font>
      <b/>
      <sz val="16"/>
      <color rgb="FF000000"/>
      <name val="Calibri"/>
      <family val="2"/>
    </font>
    <font>
      <b/>
      <sz val="10"/>
      <name val="Calibri"/>
      <family val="2"/>
    </font>
    <font>
      <sz val="10"/>
      <name val="Calibri"/>
      <family val="2"/>
    </font>
    <font>
      <u/>
      <sz val="11"/>
      <color rgb="FF0000FF"/>
      <name val="Calibri"/>
      <family val="2"/>
    </font>
    <font>
      <sz val="11"/>
      <color rgb="FFFFFFFF"/>
      <name val="Calibri"/>
      <family val="2"/>
    </font>
    <font>
      <sz val="11"/>
      <color rgb="FF000000"/>
      <name val="Calibri"/>
      <family val="2"/>
    </font>
    <font>
      <b/>
      <sz val="11"/>
      <color rgb="FF000000"/>
      <name val="Calibri"/>
      <family val="2"/>
    </font>
    <font>
      <b/>
      <sz val="10"/>
      <color rgb="FF000000"/>
      <name val="Calibri"/>
      <family val="2"/>
    </font>
    <font>
      <sz val="10"/>
      <color rgb="FF000000"/>
      <name val="Calibri"/>
      <family val="2"/>
    </font>
    <font>
      <sz val="14"/>
      <color rgb="FF000000"/>
      <name val="Calibri"/>
      <family val="2"/>
    </font>
    <font>
      <b/>
      <sz val="9"/>
      <color rgb="FF000000"/>
      <name val="Verdana"/>
      <family val="2"/>
    </font>
    <font>
      <i/>
      <sz val="10"/>
      <color rgb="FF000000"/>
      <name val="Calibri"/>
      <family val="2"/>
    </font>
    <font>
      <sz val="24"/>
      <color rgb="FF000000"/>
      <name val="Calibri"/>
      <family val="2"/>
    </font>
    <font>
      <sz val="9"/>
      <color rgb="FF000000"/>
      <name val="Verdana"/>
      <family val="2"/>
    </font>
    <font>
      <b/>
      <sz val="14"/>
      <color rgb="FFFFFFFF"/>
      <name val="Calibri"/>
      <family val="2"/>
    </font>
    <font>
      <b/>
      <i/>
      <sz val="14"/>
      <color rgb="FFFFFFFF"/>
      <name val="Calibri"/>
      <family val="2"/>
    </font>
    <font>
      <b/>
      <i/>
      <sz val="11"/>
      <name val="Calibri"/>
      <family val="2"/>
    </font>
    <font>
      <b/>
      <sz val="11"/>
      <color rgb="FFFFFFFF"/>
      <name val="Calibri"/>
      <family val="2"/>
    </font>
    <font>
      <sz val="11"/>
      <name val="Calibri"/>
      <family val="2"/>
    </font>
    <font>
      <b/>
      <i/>
      <sz val="11"/>
      <color rgb="FFFFFFFF"/>
      <name val="Calibri"/>
      <family val="2"/>
    </font>
    <font>
      <sz val="10"/>
      <name val="Arial"/>
      <family val="2"/>
    </font>
    <font>
      <sz val="10"/>
      <color rgb="FF000000"/>
      <name val="Arial"/>
      <family val="2"/>
    </font>
    <font>
      <b/>
      <u/>
      <sz val="11"/>
      <name val="Calibri"/>
      <family val="2"/>
    </font>
    <font>
      <b/>
      <sz val="11"/>
      <name val="Calibri"/>
      <family val="2"/>
    </font>
    <font>
      <i/>
      <sz val="11"/>
      <name val="Calibri"/>
      <family val="2"/>
    </font>
    <font>
      <b/>
      <u/>
      <sz val="11"/>
      <color rgb="FF0000FF"/>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0"/>
      <name val="Calibri"/>
      <family val="2"/>
    </font>
    <font>
      <b/>
      <sz val="11"/>
      <color rgb="FFFF0000"/>
      <name val="Calibri"/>
      <family val="2"/>
    </font>
    <font>
      <i/>
      <sz val="11"/>
      <color rgb="FF0070C0"/>
      <name val="Calibri"/>
      <family val="2"/>
    </font>
    <font>
      <sz val="11"/>
      <color rgb="FFFF0000"/>
      <name val="Aptos Narrow"/>
      <family val="2"/>
      <scheme val="minor"/>
    </font>
    <font>
      <b/>
      <sz val="11"/>
      <color theme="1"/>
      <name val="Aptos Narrow"/>
      <family val="2"/>
      <scheme val="minor"/>
    </font>
    <font>
      <sz val="11"/>
      <color theme="0"/>
      <name val="Aptos Narrow"/>
      <family val="2"/>
      <scheme val="minor"/>
    </font>
    <font>
      <sz val="11"/>
      <name val="Aptos Narrow"/>
      <family val="2"/>
      <scheme val="minor"/>
    </font>
    <font>
      <u/>
      <sz val="11"/>
      <name val="Aptos Narrow"/>
      <family val="2"/>
      <scheme val="minor"/>
    </font>
    <font>
      <i/>
      <sz val="11"/>
      <name val="Aptos Narrow"/>
      <family val="2"/>
      <scheme val="minor"/>
    </font>
    <font>
      <sz val="9"/>
      <name val="Aptos Narrow"/>
      <family val="2"/>
      <scheme val="minor"/>
    </font>
    <font>
      <b/>
      <sz val="9"/>
      <name val="Aptos Narrow"/>
      <family val="2"/>
      <scheme val="minor"/>
    </font>
    <font>
      <b/>
      <sz val="14"/>
      <color theme="0" tint="-0.499984740745262"/>
      <name val="Arial"/>
      <family val="2"/>
    </font>
    <font>
      <sz val="8"/>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Aptos Narrow"/>
      <family val="2"/>
      <scheme val="minor"/>
    </font>
    <font>
      <b/>
      <i/>
      <sz val="11"/>
      <name val="Arial"/>
      <family val="2"/>
    </font>
    <font>
      <b/>
      <sz val="12"/>
      <color rgb="FF000000"/>
      <name val="Aptos Narrow"/>
      <family val="2"/>
      <scheme val="minor"/>
    </font>
    <font>
      <i/>
      <sz val="11"/>
      <color rgb="FF000000"/>
      <name val="Aptos Narrow"/>
      <family val="2"/>
      <scheme val="minor"/>
    </font>
    <font>
      <b/>
      <sz val="11"/>
      <color rgb="FF000000"/>
      <name val="Aptos Narrow"/>
      <family val="2"/>
      <scheme val="minor"/>
    </font>
    <font>
      <b/>
      <sz val="11"/>
      <color rgb="FF000000"/>
      <name val="Arial"/>
      <family val="2"/>
    </font>
    <font>
      <sz val="11"/>
      <color rgb="FF000000"/>
      <name val="Aptos Narrow"/>
      <family val="2"/>
      <scheme val="minor"/>
    </font>
    <font>
      <b/>
      <sz val="12"/>
      <color theme="0" tint="-0.499984740745262"/>
      <name val="Arial"/>
      <family val="2"/>
    </font>
    <font>
      <b/>
      <i/>
      <sz val="11"/>
      <color rgb="FF000000"/>
      <name val="Arial"/>
      <family val="2"/>
    </font>
    <font>
      <b/>
      <sz val="12"/>
      <color theme="1"/>
      <name val="Aptos Narrow"/>
      <family val="2"/>
      <scheme val="minor"/>
    </font>
    <font>
      <u/>
      <sz val="11"/>
      <color theme="1"/>
      <name val="Aptos Narrow"/>
      <family val="2"/>
      <scheme val="minor"/>
    </font>
    <font>
      <i/>
      <sz val="10"/>
      <color theme="0"/>
      <name val="Aptos Narrow"/>
      <family val="2"/>
      <scheme val="minor"/>
    </font>
    <font>
      <i/>
      <sz val="10"/>
      <color theme="1"/>
      <name val="Aptos Narrow"/>
      <family val="2"/>
      <scheme val="minor"/>
    </font>
    <font>
      <b/>
      <sz val="11"/>
      <name val="Aptos Narrow"/>
      <family val="2"/>
      <scheme val="minor"/>
    </font>
    <font>
      <sz val="7"/>
      <color theme="1"/>
      <name val="Times New Roman"/>
      <family val="1"/>
    </font>
    <font>
      <b/>
      <vertAlign val="superscript"/>
      <sz val="12"/>
      <color theme="1"/>
      <name val="Aptos Narrow"/>
      <family val="2"/>
      <scheme val="minor"/>
    </font>
    <font>
      <sz val="12"/>
      <color theme="1"/>
      <name val="Aptos Narrow"/>
      <family val="2"/>
      <scheme val="minor"/>
    </font>
    <font>
      <sz val="8"/>
      <color theme="1"/>
      <name val="Aptos Narrow"/>
      <family val="2"/>
      <scheme val="minor"/>
    </font>
    <font>
      <i/>
      <sz val="11"/>
      <color theme="1"/>
      <name val="Aptos Narrow"/>
      <family val="2"/>
      <scheme val="minor"/>
    </font>
    <font>
      <b/>
      <i/>
      <sz val="11"/>
      <color theme="1"/>
      <name val="Aptos Narrow"/>
      <family val="2"/>
      <scheme val="minor"/>
    </font>
    <font>
      <b/>
      <i/>
      <sz val="11"/>
      <name val="Aptos Narrow"/>
      <family val="2"/>
      <scheme val="minor"/>
    </font>
    <font>
      <b/>
      <sz val="12"/>
      <name val="Aptos Narrow"/>
      <family val="2"/>
      <scheme val="minor"/>
    </font>
    <font>
      <b/>
      <i/>
      <sz val="12"/>
      <name val="Aptos Narrow"/>
      <family val="2"/>
      <scheme val="minor"/>
    </font>
    <font>
      <b/>
      <sz val="9"/>
      <color rgb="FF000000"/>
      <name val="Arial"/>
      <family val="2"/>
    </font>
    <font>
      <b/>
      <sz val="12"/>
      <color theme="0" tint="-0.34998626667073579"/>
      <name val="Aptos Narrow"/>
      <family val="2"/>
      <scheme val="minor"/>
    </font>
    <font>
      <sz val="11"/>
      <color theme="0" tint="-0.34998626667073579"/>
      <name val="Aptos Narrow"/>
      <family val="2"/>
      <scheme val="minor"/>
    </font>
    <font>
      <b/>
      <i/>
      <sz val="11"/>
      <color theme="0" tint="-0.34998626667073579"/>
      <name val="Aptos Narrow"/>
      <family val="2"/>
      <scheme val="minor"/>
    </font>
    <font>
      <b/>
      <sz val="11"/>
      <color theme="0" tint="-0.34998626667073579"/>
      <name val="Aptos Narrow"/>
      <family val="2"/>
      <scheme val="minor"/>
    </font>
    <font>
      <sz val="11"/>
      <color theme="0" tint="-0.34998626667073579"/>
      <name val="Calibri"/>
      <family val="2"/>
    </font>
    <font>
      <sz val="9"/>
      <color theme="0" tint="-0.34998626667073579"/>
      <name val="Aptos Narrow"/>
      <family val="2"/>
      <scheme val="minor"/>
    </font>
    <font>
      <u/>
      <sz val="11"/>
      <color theme="0" tint="-0.34998626667073579"/>
      <name val="Aptos Narrow"/>
      <family val="2"/>
      <scheme val="minor"/>
    </font>
    <font>
      <sz val="11"/>
      <color rgb="FF000000"/>
      <name val="Nykredit Sans"/>
    </font>
    <font>
      <sz val="14"/>
      <color theme="0"/>
      <name val="Aptos Narrow"/>
      <family val="2"/>
      <scheme val="minor"/>
    </font>
  </fonts>
  <fills count="15">
    <fill>
      <patternFill patternType="none"/>
    </fill>
    <fill>
      <patternFill patternType="gray125"/>
    </fill>
    <fill>
      <patternFill patternType="solid">
        <fgColor rgb="FFE36E00"/>
        <bgColor rgb="FF000000"/>
      </patternFill>
    </fill>
    <fill>
      <patternFill patternType="solid">
        <fgColor rgb="FF243386"/>
        <bgColor rgb="FF000000"/>
      </patternFill>
    </fill>
    <fill>
      <patternFill patternType="solid">
        <fgColor rgb="FFFFFFFF"/>
        <bgColor rgb="FF000000"/>
      </patternFill>
    </fill>
    <fill>
      <patternFill patternType="solid">
        <fgColor rgb="FF847A75"/>
        <bgColor rgb="FF000000"/>
      </patternFill>
    </fill>
    <fill>
      <patternFill patternType="solid">
        <fgColor rgb="FFFABF8F"/>
        <bgColor rgb="FF000000"/>
      </patternFill>
    </fill>
    <fill>
      <patternFill patternType="solid">
        <fgColor rgb="FFFDE9D9"/>
        <bgColor rgb="FF000000"/>
      </patternFill>
    </fill>
    <fill>
      <patternFill patternType="solid">
        <fgColor rgb="FFBFBFBF"/>
        <bgColor rgb="FF000000"/>
      </patternFill>
    </fill>
    <fill>
      <patternFill patternType="solid">
        <fgColor rgb="FFFFC000"/>
        <bgColor rgb="FF000000"/>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243386"/>
        <bgColor indexed="64"/>
      </pattern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E26B0A"/>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rgb="FFE26B0A"/>
      </left>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style="medium">
        <color rgb="FFE26B0A"/>
      </left>
      <right style="medium">
        <color rgb="FFE26B0A"/>
      </right>
      <top style="medium">
        <color rgb="FFE26B0A"/>
      </top>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right/>
      <top/>
      <bottom style="thin">
        <color indexed="64"/>
      </bottom>
      <diagonal/>
    </border>
    <border>
      <left/>
      <right/>
      <top style="thin">
        <color indexed="64"/>
      </top>
      <bottom/>
      <diagonal/>
    </border>
  </borders>
  <cellStyleXfs count="7">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61" fillId="0" borderId="0"/>
    <xf numFmtId="0" fontId="73" fillId="0" borderId="0" applyNumberFormat="0" applyFill="0" applyBorder="0" applyAlignment="0" applyProtection="0">
      <alignment vertical="top"/>
      <protection locked="0"/>
    </xf>
    <xf numFmtId="168" fontId="1" fillId="0" borderId="0" applyFont="0" applyFill="0" applyBorder="0" applyAlignment="0" applyProtection="0"/>
    <xf numFmtId="168" fontId="1" fillId="0" borderId="0" applyFont="0" applyFill="0" applyBorder="0" applyAlignment="0" applyProtection="0"/>
  </cellStyleXfs>
  <cellXfs count="542">
    <xf numFmtId="0" fontId="0" fillId="0" borderId="0" xfId="0"/>
    <xf numFmtId="0" fontId="2" fillId="0" borderId="0" xfId="0" applyFont="1" applyAlignment="1">
      <alignment horizontal="left" vertical="center"/>
    </xf>
    <xf numFmtId="0" fontId="3" fillId="0" borderId="0" xfId="0" applyFont="1"/>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horizontal="left" vertical="center" wrapText="1"/>
    </xf>
    <xf numFmtId="0" fontId="7" fillId="0" borderId="0" xfId="0" applyFont="1" applyAlignment="1">
      <alignment wrapText="1"/>
    </xf>
    <xf numFmtId="0" fontId="5"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wrapText="1"/>
    </xf>
    <xf numFmtId="0" fontId="7"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0" xfId="0" applyFont="1"/>
    <xf numFmtId="0" fontId="14" fillId="0" borderId="5" xfId="0" applyFont="1" applyBorder="1"/>
    <xf numFmtId="0" fontId="15" fillId="0" borderId="0" xfId="0" applyFont="1" applyAlignment="1">
      <alignment horizontal="center"/>
    </xf>
    <xf numFmtId="0" fontId="2"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xf>
    <xf numFmtId="0" fontId="20" fillId="0" borderId="0" xfId="0" applyFont="1"/>
    <xf numFmtId="0" fontId="14" fillId="0" borderId="6" xfId="0" applyFont="1" applyBorder="1"/>
    <xf numFmtId="0" fontId="14" fillId="0" borderId="7" xfId="0" applyFont="1" applyBorder="1"/>
    <xf numFmtId="0" fontId="14" fillId="0" borderId="8" xfId="0" applyFont="1" applyBorder="1"/>
    <xf numFmtId="0" fontId="3" fillId="4" borderId="0" xfId="0" applyFont="1" applyFill="1"/>
    <xf numFmtId="17" fontId="19" fillId="0" borderId="0" xfId="0" applyNumberFormat="1" applyFont="1" applyAlignment="1">
      <alignment horizontal="center"/>
    </xf>
    <xf numFmtId="0" fontId="3" fillId="0" borderId="4" xfId="0" applyFont="1" applyBorder="1"/>
    <xf numFmtId="0" fontId="3" fillId="0" borderId="5" xfId="0" applyFont="1" applyBorder="1"/>
    <xf numFmtId="0" fontId="3" fillId="0" borderId="0" xfId="0" applyFont="1" applyAlignment="1">
      <alignment horizontal="left" wrapText="1"/>
    </xf>
    <xf numFmtId="0" fontId="3" fillId="0" borderId="0" xfId="0" applyFont="1" applyAlignment="1">
      <alignment horizontal="left"/>
    </xf>
    <xf numFmtId="0" fontId="3" fillId="0" borderId="7" xfId="0" applyFont="1" applyBorder="1"/>
    <xf numFmtId="0" fontId="24" fillId="0" borderId="0" xfId="0" applyFont="1"/>
    <xf numFmtId="0" fontId="14" fillId="0" borderId="0" xfId="0" quotePrefix="1" applyFont="1" applyAlignment="1">
      <alignment horizontal="right"/>
    </xf>
    <xf numFmtId="0" fontId="19" fillId="0" borderId="7" xfId="0" applyFont="1" applyBorder="1" applyAlignment="1">
      <alignment horizontal="center"/>
    </xf>
    <xf numFmtId="0" fontId="3" fillId="0" borderId="1" xfId="0" applyFont="1" applyBorder="1"/>
    <xf numFmtId="0" fontId="3" fillId="0" borderId="2" xfId="0" applyFont="1" applyBorder="1"/>
    <xf numFmtId="0" fontId="3" fillId="0" borderId="3" xfId="0" applyFont="1" applyBorder="1"/>
    <xf numFmtId="0" fontId="15" fillId="0" borderId="0" xfId="0" applyFont="1"/>
    <xf numFmtId="0" fontId="25" fillId="0" borderId="0" xfId="0" applyFont="1" applyAlignment="1">
      <alignment horizontal="left" vertical="center" indent="1"/>
    </xf>
    <xf numFmtId="0" fontId="27" fillId="0" borderId="0" xfId="0" applyFont="1" applyAlignment="1">
      <alignment wrapText="1"/>
    </xf>
    <xf numFmtId="0" fontId="28" fillId="0" borderId="0" xfId="0" applyFont="1" applyAlignment="1">
      <alignment vertical="center" wrapText="1"/>
    </xf>
    <xf numFmtId="0" fontId="28" fillId="0" borderId="0" xfId="0" applyFont="1" applyAlignment="1">
      <alignment horizontal="left" vertical="center" indent="1"/>
    </xf>
    <xf numFmtId="0" fontId="3" fillId="0" borderId="6" xfId="0" applyFont="1" applyBorder="1"/>
    <xf numFmtId="0" fontId="3" fillId="0" borderId="8" xfId="0" applyFont="1" applyBorder="1"/>
    <xf numFmtId="0" fontId="30" fillId="0" borderId="0" xfId="0" applyFont="1" applyAlignment="1">
      <alignment horizontal="left"/>
    </xf>
    <xf numFmtId="0" fontId="31" fillId="0" borderId="0" xfId="0" applyFont="1"/>
    <xf numFmtId="0" fontId="17" fillId="0" borderId="0" xfId="0" applyFont="1" applyAlignment="1">
      <alignment horizontal="left" vertical="center"/>
    </xf>
    <xf numFmtId="0" fontId="31" fillId="0" borderId="0" xfId="0" applyFont="1" applyAlignment="1">
      <alignment horizontal="center" vertical="center"/>
    </xf>
    <xf numFmtId="0" fontId="31" fillId="0" borderId="0" xfId="0" applyFont="1" applyAlignment="1">
      <alignment vertical="center" wrapText="1"/>
    </xf>
    <xf numFmtId="0" fontId="28" fillId="0" borderId="10" xfId="0" applyFont="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28" fillId="0" borderId="0" xfId="0" applyFont="1"/>
    <xf numFmtId="0" fontId="33" fillId="5" borderId="11" xfId="0" quotePrefix="1" applyFont="1" applyFill="1" applyBorder="1" applyAlignment="1">
      <alignment horizontal="left" vertical="center"/>
    </xf>
    <xf numFmtId="0" fontId="33" fillId="5" borderId="13" xfId="0" quotePrefix="1" applyFont="1" applyFill="1" applyBorder="1" applyAlignment="1">
      <alignment horizontal="center" vertical="center" wrapText="1"/>
    </xf>
    <xf numFmtId="0" fontId="33" fillId="5" borderId="12" xfId="0" quotePrefix="1" applyFont="1" applyFill="1" applyBorder="1" applyAlignment="1">
      <alignment horizontal="center" vertical="center" wrapText="1"/>
    </xf>
    <xf numFmtId="0" fontId="34" fillId="6" borderId="11" xfId="0" quotePrefix="1" applyFont="1" applyFill="1" applyBorder="1" applyAlignment="1">
      <alignment horizontal="left" vertical="center"/>
    </xf>
    <xf numFmtId="0" fontId="34" fillId="6" borderId="14" xfId="0" quotePrefix="1" applyFont="1" applyFill="1" applyBorder="1" applyAlignment="1">
      <alignment horizontal="left" vertical="center"/>
    </xf>
    <xf numFmtId="0" fontId="31" fillId="0" borderId="14" xfId="0" applyFont="1" applyBorder="1" applyAlignment="1">
      <alignment horizontal="center" vertical="center" wrapText="1"/>
    </xf>
    <xf numFmtId="0" fontId="35" fillId="2" borderId="11" xfId="0" applyFont="1" applyFill="1" applyBorder="1" applyAlignment="1">
      <alignment horizontal="center" vertical="center" wrapText="1"/>
    </xf>
    <xf numFmtId="0" fontId="3" fillId="0" borderId="14" xfId="0" applyFont="1" applyBorder="1" applyAlignment="1">
      <alignment vertical="center" wrapText="1"/>
    </xf>
    <xf numFmtId="0" fontId="31" fillId="0" borderId="14" xfId="0" applyFont="1" applyBorder="1" applyAlignment="1">
      <alignment horizontal="center" vertical="center"/>
    </xf>
    <xf numFmtId="0" fontId="36" fillId="0" borderId="14" xfId="0" applyFont="1" applyBorder="1" applyAlignment="1">
      <alignment vertical="center" wrapText="1"/>
    </xf>
    <xf numFmtId="0" fontId="37" fillId="5" borderId="12" xfId="0" quotePrefix="1" applyFont="1" applyFill="1" applyBorder="1" applyAlignment="1">
      <alignment horizontal="center" vertical="center" wrapText="1"/>
    </xf>
    <xf numFmtId="0" fontId="31" fillId="0" borderId="0" xfId="0" applyFont="1" applyAlignment="1">
      <alignment horizontal="center" vertical="center" wrapText="1"/>
    </xf>
    <xf numFmtId="164" fontId="36" fillId="0" borderId="0" xfId="0" applyNumberFormat="1" applyFont="1" applyAlignment="1">
      <alignment horizontal="center" vertical="center" wrapText="1"/>
    </xf>
    <xf numFmtId="0" fontId="38" fillId="0" borderId="0" xfId="0" applyFont="1" applyAlignment="1">
      <alignment horizontal="center" vertical="center" wrapText="1"/>
    </xf>
    <xf numFmtId="0" fontId="3" fillId="0" borderId="0" xfId="0" applyFont="1" applyAlignment="1">
      <alignment horizontal="center" vertical="center" wrapText="1"/>
    </xf>
    <xf numFmtId="0" fontId="39" fillId="0" borderId="0" xfId="0" applyFont="1" applyAlignment="1">
      <alignment horizontal="center" vertical="center" wrapText="1"/>
    </xf>
    <xf numFmtId="0" fontId="3" fillId="0" borderId="15" xfId="0" applyFont="1" applyBorder="1" applyAlignment="1">
      <alignment horizontal="center" vertical="center" wrapText="1"/>
    </xf>
    <xf numFmtId="0" fontId="36" fillId="0" borderId="0" xfId="0" applyFont="1" applyAlignment="1">
      <alignment horizontal="center" vertical="center" wrapText="1"/>
    </xf>
    <xf numFmtId="0" fontId="32" fillId="0" borderId="0" xfId="0" applyFont="1" applyAlignment="1">
      <alignment vertical="center" wrapText="1"/>
    </xf>
    <xf numFmtId="0" fontId="32" fillId="3" borderId="0" xfId="0" applyFont="1" applyFill="1" applyAlignment="1">
      <alignment horizontal="center" vertical="center" wrapText="1"/>
    </xf>
    <xf numFmtId="0" fontId="32" fillId="0" borderId="0" xfId="0" applyFont="1" applyAlignment="1">
      <alignment horizontal="center" vertical="center" wrapText="1"/>
    </xf>
    <xf numFmtId="0" fontId="32" fillId="2" borderId="17" xfId="0" applyFont="1" applyFill="1" applyBorder="1" applyAlignment="1">
      <alignment horizontal="center" vertical="center" wrapText="1"/>
    </xf>
    <xf numFmtId="0" fontId="40" fillId="0" borderId="0" xfId="0" applyFont="1" applyAlignment="1">
      <alignment horizontal="center" vertical="center" wrapText="1"/>
    </xf>
    <xf numFmtId="0" fontId="21" fillId="0" borderId="18" xfId="2" quotePrefix="1" applyFont="1" applyFill="1" applyBorder="1" applyAlignment="1">
      <alignment horizontal="center" vertical="center" wrapText="1"/>
    </xf>
    <xf numFmtId="0" fontId="21" fillId="0" borderId="18" xfId="2" applyFont="1" applyFill="1" applyBorder="1" applyAlignment="1">
      <alignment horizontal="center" vertical="center" wrapText="1"/>
    </xf>
    <xf numFmtId="0" fontId="21" fillId="0" borderId="19" xfId="2" quotePrefix="1"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32" fillId="2" borderId="0" xfId="0" applyFont="1" applyFill="1" applyAlignment="1">
      <alignment horizontal="center" vertical="center" wrapText="1"/>
    </xf>
    <xf numFmtId="0" fontId="40" fillId="2" borderId="0" xfId="0" applyFont="1" applyFill="1" applyAlignment="1">
      <alignment horizontal="center" vertical="center" wrapText="1"/>
    </xf>
    <xf numFmtId="0" fontId="3" fillId="2" borderId="0" xfId="0" applyFont="1" applyFill="1" applyAlignment="1">
      <alignment horizontal="center" vertical="center" wrapText="1"/>
    </xf>
    <xf numFmtId="0" fontId="36" fillId="7" borderId="0" xfId="0" applyFont="1" applyFill="1" applyAlignment="1">
      <alignment horizontal="center" vertical="center" wrapText="1"/>
    </xf>
    <xf numFmtId="0" fontId="41" fillId="7" borderId="0" xfId="0" applyFont="1" applyFill="1" applyAlignment="1">
      <alignment horizontal="center" vertical="center" wrapText="1"/>
    </xf>
    <xf numFmtId="0" fontId="42" fillId="0" borderId="0" xfId="0" applyFont="1" applyAlignment="1">
      <alignment horizontal="center" vertical="center" wrapText="1"/>
    </xf>
    <xf numFmtId="0" fontId="43" fillId="7" borderId="0" xfId="2" quotePrefix="1" applyFont="1" applyFill="1" applyBorder="1" applyAlignment="1">
      <alignment horizontal="center" vertical="center" wrapText="1"/>
    </xf>
    <xf numFmtId="0" fontId="36" fillId="0" borderId="0" xfId="0" quotePrefix="1" applyFont="1" applyAlignment="1">
      <alignment horizontal="center" vertical="center" wrapText="1"/>
    </xf>
    <xf numFmtId="0" fontId="43" fillId="7" borderId="0" xfId="2" applyFont="1" applyFill="1" applyBorder="1" applyAlignment="1">
      <alignment horizontal="center" vertical="center" wrapText="1"/>
    </xf>
    <xf numFmtId="0" fontId="36" fillId="0" borderId="0" xfId="0" applyFont="1" applyAlignment="1" applyProtection="1">
      <alignment horizontal="center" vertical="center" wrapText="1"/>
      <protection locked="0"/>
    </xf>
    <xf numFmtId="0" fontId="43" fillId="0" borderId="0" xfId="2" quotePrefix="1" applyFont="1" applyFill="1" applyBorder="1" applyAlignment="1">
      <alignment horizontal="center" vertical="center" wrapText="1"/>
    </xf>
    <xf numFmtId="0" fontId="41" fillId="0" borderId="0" xfId="0" quotePrefix="1" applyFont="1" applyAlignment="1">
      <alignment horizontal="center" vertical="center" wrapText="1"/>
    </xf>
    <xf numFmtId="0" fontId="41" fillId="6" borderId="0" xfId="0" applyFont="1" applyFill="1" applyAlignment="1">
      <alignment horizontal="center" vertical="center" wrapText="1"/>
    </xf>
    <xf numFmtId="0" fontId="34" fillId="6" borderId="0" xfId="0" quotePrefix="1" applyFont="1" applyFill="1" applyAlignment="1">
      <alignment horizontal="center" vertical="center" wrapText="1"/>
    </xf>
    <xf numFmtId="0" fontId="40" fillId="6" borderId="0" xfId="0" applyFont="1" applyFill="1" applyAlignment="1">
      <alignment horizontal="center" vertical="center" wrapText="1"/>
    </xf>
    <xf numFmtId="0" fontId="24" fillId="6" borderId="0" xfId="0" applyFont="1" applyFill="1" applyAlignment="1">
      <alignment horizontal="center" vertical="center" wrapText="1"/>
    </xf>
    <xf numFmtId="0" fontId="36" fillId="7" borderId="0" xfId="0" quotePrefix="1" applyFont="1" applyFill="1" applyAlignment="1">
      <alignment horizontal="center" vertical="center" wrapText="1"/>
    </xf>
    <xf numFmtId="0" fontId="42" fillId="7" borderId="0" xfId="0" quotePrefix="1" applyFont="1" applyFill="1" applyAlignment="1">
      <alignment horizontal="center" vertical="center" wrapText="1"/>
    </xf>
    <xf numFmtId="0" fontId="42" fillId="0" borderId="0" xfId="0" quotePrefix="1" applyFont="1" applyAlignment="1">
      <alignment horizontal="center" vertical="center" wrapText="1"/>
    </xf>
    <xf numFmtId="0" fontId="3" fillId="7" borderId="0" xfId="0" applyFont="1" applyFill="1" applyAlignment="1">
      <alignment horizontal="center" vertical="center" wrapText="1"/>
    </xf>
    <xf numFmtId="165" fontId="36" fillId="0" borderId="0" xfId="1" applyNumberFormat="1" applyFont="1" applyFill="1" applyBorder="1" applyAlignment="1">
      <alignment horizontal="center" vertical="center" wrapText="1"/>
    </xf>
    <xf numFmtId="165" fontId="36" fillId="7" borderId="0" xfId="1" applyNumberFormat="1" applyFont="1" applyFill="1" applyBorder="1" applyAlignment="1">
      <alignment horizontal="center" vertical="center" wrapText="1"/>
    </xf>
    <xf numFmtId="9" fontId="36" fillId="0" borderId="0" xfId="1" applyFont="1" applyFill="1" applyBorder="1" applyAlignment="1">
      <alignment horizontal="center" vertical="center" wrapText="1"/>
    </xf>
    <xf numFmtId="0" fontId="42" fillId="7" borderId="0" xfId="0" applyFont="1" applyFill="1" applyAlignment="1">
      <alignment horizontal="center" vertical="center" wrapText="1"/>
    </xf>
    <xf numFmtId="3" fontId="36" fillId="0" borderId="0" xfId="0" quotePrefix="1" applyNumberFormat="1" applyFont="1" applyAlignment="1">
      <alignment horizontal="center" vertical="center" wrapText="1"/>
    </xf>
    <xf numFmtId="165" fontId="36" fillId="7" borderId="0" xfId="0" quotePrefix="1" applyNumberFormat="1" applyFont="1" applyFill="1" applyAlignment="1">
      <alignment horizontal="center" vertical="center" wrapText="1"/>
    </xf>
    <xf numFmtId="10" fontId="36" fillId="0" borderId="0" xfId="0" quotePrefix="1" applyNumberFormat="1" applyFont="1" applyAlignment="1">
      <alignment horizontal="center" vertical="center" wrapText="1"/>
    </xf>
    <xf numFmtId="0" fontId="36" fillId="7" borderId="0" xfId="0" quotePrefix="1" applyFont="1" applyFill="1" applyAlignment="1">
      <alignment horizontal="right" vertical="center" wrapText="1"/>
    </xf>
    <xf numFmtId="164"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lignment horizontal="center" vertical="center" wrapText="1"/>
    </xf>
    <xf numFmtId="0" fontId="42" fillId="0" borderId="0" xfId="0" applyFont="1" applyAlignment="1">
      <alignment horizontal="right" vertical="center" wrapText="1"/>
    </xf>
    <xf numFmtId="9" fontId="36" fillId="0" borderId="0" xfId="1" quotePrefix="1" applyFont="1" applyFill="1" applyBorder="1" applyAlignment="1">
      <alignment horizontal="center" vertical="center" wrapText="1"/>
    </xf>
    <xf numFmtId="0" fontId="41" fillId="6" borderId="0" xfId="0" quotePrefix="1" applyFont="1" applyFill="1" applyAlignment="1">
      <alignment horizontal="center" vertical="center" wrapText="1"/>
    </xf>
    <xf numFmtId="0" fontId="41" fillId="0" borderId="0" xfId="0" applyFont="1" applyAlignment="1">
      <alignment horizontal="center" vertical="center" wrapText="1"/>
    </xf>
    <xf numFmtId="0" fontId="24" fillId="0" borderId="0" xfId="0" applyFont="1" applyAlignment="1">
      <alignment horizontal="center" vertical="center" wrapText="1"/>
    </xf>
    <xf numFmtId="0" fontId="3" fillId="7" borderId="0" xfId="0" quotePrefix="1" applyFont="1" applyFill="1" applyAlignment="1">
      <alignment horizontal="center" vertical="center" wrapText="1"/>
    </xf>
    <xf numFmtId="0" fontId="3" fillId="0" borderId="0" xfId="0" quotePrefix="1" applyFont="1" applyAlignment="1">
      <alignment horizontal="center" vertical="center" wrapText="1"/>
    </xf>
    <xf numFmtId="0" fontId="3" fillId="7" borderId="0" xfId="0" quotePrefix="1" applyFont="1" applyFill="1" applyAlignment="1">
      <alignment horizontal="right" vertical="center" wrapText="1"/>
    </xf>
    <xf numFmtId="0" fontId="44" fillId="7" borderId="0" xfId="0" quotePrefix="1" applyFont="1" applyFill="1" applyAlignment="1">
      <alignment horizontal="right" vertical="center" wrapText="1"/>
    </xf>
    <xf numFmtId="164" fontId="36" fillId="0" borderId="0" xfId="0" quotePrefix="1" applyNumberFormat="1" applyFont="1" applyAlignment="1">
      <alignment horizontal="center" vertical="center" wrapText="1"/>
    </xf>
    <xf numFmtId="0" fontId="44" fillId="0" borderId="0" xfId="0" quotePrefix="1" applyFont="1" applyAlignment="1">
      <alignment horizontal="right" vertical="center" wrapText="1"/>
    </xf>
    <xf numFmtId="0" fontId="3" fillId="0" borderId="0" xfId="0" quotePrefix="1" applyFont="1" applyAlignment="1">
      <alignment horizontal="right" vertical="center" wrapText="1"/>
    </xf>
    <xf numFmtId="0" fontId="34" fillId="6" borderId="0" xfId="0" applyFont="1" applyFill="1" applyAlignment="1">
      <alignment horizontal="center" vertical="center" wrapText="1"/>
    </xf>
    <xf numFmtId="164" fontId="36" fillId="7" borderId="0" xfId="0" applyNumberFormat="1" applyFont="1" applyFill="1" applyAlignment="1">
      <alignment horizontal="center" vertical="center" wrapText="1"/>
    </xf>
    <xf numFmtId="9" fontId="3" fillId="0" borderId="0" xfId="1" quotePrefix="1" applyFont="1" applyFill="1" applyBorder="1" applyAlignment="1">
      <alignment horizontal="center" vertical="center" wrapText="1"/>
    </xf>
    <xf numFmtId="0" fontId="3" fillId="7" borderId="0" xfId="0" applyFont="1" applyFill="1" applyAlignment="1">
      <alignment horizontal="right" vertical="center" wrapText="1"/>
    </xf>
    <xf numFmtId="164" fontId="3" fillId="7" borderId="0" xfId="0" applyNumberFormat="1" applyFont="1" applyFill="1" applyAlignment="1">
      <alignment horizontal="center" vertical="center" wrapText="1"/>
    </xf>
    <xf numFmtId="165" fontId="3" fillId="7" borderId="0" xfId="1" quotePrefix="1" applyNumberFormat="1" applyFont="1" applyFill="1" applyBorder="1" applyAlignment="1">
      <alignment horizontal="center" vertical="center" wrapText="1"/>
    </xf>
    <xf numFmtId="0" fontId="3" fillId="0" borderId="0" xfId="0" applyFont="1" applyAlignment="1">
      <alignment horizontal="right" vertical="center" wrapText="1"/>
    </xf>
    <xf numFmtId="0" fontId="42" fillId="7" borderId="0" xfId="0" quotePrefix="1" applyFont="1" applyFill="1" applyAlignment="1">
      <alignment horizontal="right" vertical="center" wrapText="1"/>
    </xf>
    <xf numFmtId="0" fontId="42" fillId="0" borderId="0" xfId="0" quotePrefix="1" applyFont="1" applyAlignment="1">
      <alignment horizontal="right" vertical="center" wrapText="1"/>
    </xf>
    <xf numFmtId="9" fontId="36" fillId="7" borderId="0" xfId="1" applyFont="1" applyFill="1" applyBorder="1" applyAlignment="1">
      <alignment horizontal="center" vertical="center" wrapText="1"/>
    </xf>
    <xf numFmtId="0" fontId="3" fillId="7" borderId="0" xfId="0" applyFont="1" applyFill="1" applyAlignment="1">
      <alignment horizontal="center"/>
    </xf>
    <xf numFmtId="0" fontId="21" fillId="7" borderId="0" xfId="2" applyFont="1" applyFill="1" applyBorder="1" applyAlignment="1" applyProtection="1">
      <alignment horizontal="center" vertical="center" wrapText="1"/>
      <protection locked="0"/>
    </xf>
    <xf numFmtId="0" fontId="45" fillId="7" borderId="0" xfId="0" applyFont="1" applyFill="1" applyAlignment="1">
      <alignment horizontal="left" vertical="center"/>
    </xf>
    <xf numFmtId="0" fontId="45" fillId="7" borderId="0" xfId="0" applyFont="1" applyFill="1" applyAlignment="1">
      <alignment horizontal="center" vertical="center" wrapText="1"/>
    </xf>
    <xf numFmtId="0" fontId="46" fillId="7" borderId="0" xfId="0" applyFont="1" applyFill="1" applyAlignment="1">
      <alignment horizontal="center" vertical="center" wrapText="1"/>
    </xf>
    <xf numFmtId="0" fontId="21" fillId="7" borderId="0"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36" fillId="7" borderId="0" xfId="0" applyFont="1" applyFill="1" applyAlignment="1" applyProtection="1">
      <alignment horizontal="center" vertical="center" wrapText="1"/>
      <protection locked="0"/>
    </xf>
    <xf numFmtId="0" fontId="47" fillId="0" borderId="0" xfId="0" applyFont="1" applyAlignment="1">
      <alignment horizontal="center" vertical="center" wrapText="1"/>
    </xf>
    <xf numFmtId="0" fontId="21" fillId="7" borderId="0" xfId="2" applyFont="1" applyFill="1" applyBorder="1" applyAlignment="1">
      <alignment horizontal="center"/>
    </xf>
    <xf numFmtId="0" fontId="36" fillId="0" borderId="16" xfId="0" applyFont="1" applyBorder="1" applyAlignment="1" applyProtection="1">
      <alignment horizontal="center" vertical="center" wrapText="1"/>
      <protection locked="0"/>
    </xf>
    <xf numFmtId="0" fontId="21" fillId="0" borderId="18" xfId="2" applyFont="1" applyFill="1" applyBorder="1" applyAlignment="1" applyProtection="1">
      <alignment horizontal="center" vertical="center" wrapText="1"/>
    </xf>
    <xf numFmtId="0" fontId="21" fillId="0" borderId="18" xfId="2" quotePrefix="1" applyFont="1" applyFill="1" applyBorder="1" applyAlignment="1" applyProtection="1">
      <alignment horizontal="center" vertical="center" wrapText="1"/>
    </xf>
    <xf numFmtId="0" fontId="21" fillId="0" borderId="19" xfId="2" quotePrefix="1" applyFont="1" applyFill="1" applyBorder="1" applyAlignment="1" applyProtection="1">
      <alignment horizontal="center" vertical="center" wrapText="1"/>
    </xf>
    <xf numFmtId="0" fontId="21" fillId="0" borderId="0" xfId="2" quotePrefix="1" applyFont="1" applyFill="1" applyBorder="1" applyAlignment="1" applyProtection="1">
      <alignment horizontal="center" vertical="center" wrapText="1"/>
    </xf>
    <xf numFmtId="0" fontId="36" fillId="7" borderId="0" xfId="0" applyFont="1" applyFill="1" applyAlignment="1">
      <alignment horizontal="right" vertical="center" wrapText="1"/>
    </xf>
    <xf numFmtId="165" fontId="36" fillId="7" borderId="0" xfId="1" applyNumberFormat="1" applyFont="1" applyFill="1" applyBorder="1" applyAlignment="1" applyProtection="1">
      <alignment horizontal="center" vertical="center" wrapText="1"/>
    </xf>
    <xf numFmtId="0" fontId="42" fillId="7" borderId="0" xfId="0" applyFont="1" applyFill="1" applyAlignment="1">
      <alignment horizontal="right" vertical="center" wrapText="1"/>
    </xf>
    <xf numFmtId="165" fontId="36" fillId="0" borderId="0" xfId="0" quotePrefix="1" applyNumberFormat="1" applyFont="1" applyAlignment="1">
      <alignment horizontal="center" vertical="center" wrapText="1"/>
    </xf>
    <xf numFmtId="3" fontId="36" fillId="0" borderId="0" xfId="0" applyNumberFormat="1" applyFont="1" applyAlignment="1">
      <alignment horizontal="center" vertical="center" wrapText="1"/>
    </xf>
    <xf numFmtId="3" fontId="36" fillId="7" borderId="0" xfId="0" applyNumberFormat="1" applyFont="1" applyFill="1" applyAlignment="1">
      <alignment horizontal="center" vertical="center" wrapText="1"/>
    </xf>
    <xf numFmtId="165" fontId="36" fillId="0" borderId="0" xfId="1" applyNumberFormat="1" applyFont="1" applyFill="1" applyBorder="1" applyAlignment="1" applyProtection="1">
      <alignment horizontal="center" vertical="center" wrapText="1"/>
    </xf>
    <xf numFmtId="165" fontId="36" fillId="0" borderId="0" xfId="0" applyNumberFormat="1" applyFont="1" applyAlignment="1">
      <alignment horizontal="center" vertical="center" wrapText="1"/>
    </xf>
    <xf numFmtId="0" fontId="48" fillId="7" borderId="0" xfId="0" applyFont="1" applyFill="1" applyAlignment="1">
      <alignment horizontal="center" vertical="center" wrapText="1"/>
    </xf>
    <xf numFmtId="0" fontId="48" fillId="8" borderId="0" xfId="0" applyFont="1" applyFill="1" applyAlignment="1">
      <alignment horizontal="center" vertical="center" wrapText="1"/>
    </xf>
    <xf numFmtId="165" fontId="48" fillId="8"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36" fillId="0" borderId="0" xfId="1" applyNumberFormat="1" applyFont="1" applyFill="1" applyBorder="1" applyAlignment="1" applyProtection="1">
      <alignment horizontal="center" vertical="center" wrapText="1"/>
      <protection locked="0"/>
    </xf>
    <xf numFmtId="9" fontId="36" fillId="7" borderId="0" xfId="1" applyFont="1" applyFill="1" applyBorder="1" applyAlignment="1" applyProtection="1">
      <alignment horizontal="center" vertical="center" wrapText="1"/>
    </xf>
    <xf numFmtId="9" fontId="42" fillId="0" borderId="0" xfId="1" applyFont="1" applyFill="1" applyBorder="1" applyAlignment="1" applyProtection="1">
      <alignment horizontal="center" vertical="center" wrapText="1"/>
    </xf>
    <xf numFmtId="0" fontId="41" fillId="5" borderId="0" xfId="0" applyFont="1" applyFill="1" applyAlignment="1">
      <alignment horizontal="center" vertical="center" wrapText="1"/>
    </xf>
    <xf numFmtId="0" fontId="33" fillId="5" borderId="0" xfId="0" quotePrefix="1" applyFont="1" applyFill="1" applyAlignment="1">
      <alignment horizontal="center" vertical="center" wrapText="1"/>
    </xf>
    <xf numFmtId="0" fontId="24" fillId="5" borderId="0" xfId="0" applyFont="1" applyFill="1" applyAlignment="1">
      <alignment horizontal="center" vertical="center" wrapText="1"/>
    </xf>
    <xf numFmtId="0" fontId="34" fillId="0" borderId="0" xfId="0" quotePrefix="1" applyFont="1" applyAlignment="1">
      <alignment horizontal="center" vertical="center" wrapText="1"/>
    </xf>
    <xf numFmtId="9" fontId="36" fillId="0" borderId="0" xfId="1" applyFont="1" applyFill="1" applyBorder="1" applyAlignment="1" applyProtection="1">
      <alignment horizontal="center" vertical="center" wrapText="1"/>
    </xf>
    <xf numFmtId="3"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pplyProtection="1">
      <alignment horizontal="center" vertical="center" wrapText="1"/>
    </xf>
    <xf numFmtId="165" fontId="36" fillId="7" borderId="0" xfId="0" applyNumberFormat="1" applyFont="1" applyFill="1" applyAlignment="1">
      <alignment horizontal="center" vertical="center" wrapText="1"/>
    </xf>
    <xf numFmtId="0" fontId="3" fillId="7" borderId="0" xfId="0" quotePrefix="1" applyFont="1" applyFill="1" applyAlignment="1">
      <alignment horizontal="center"/>
    </xf>
    <xf numFmtId="164" fontId="36" fillId="0" borderId="0" xfId="0" applyNumberFormat="1" applyFont="1" applyAlignment="1" applyProtection="1">
      <alignment horizontal="center" vertical="center" wrapText="1"/>
      <protection locked="0"/>
    </xf>
    <xf numFmtId="0" fontId="33" fillId="5"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0" fontId="36" fillId="4" borderId="0" xfId="0" applyFont="1" applyFill="1" applyAlignment="1">
      <alignment horizontal="center" vertical="center" wrapText="1"/>
    </xf>
    <xf numFmtId="0" fontId="39" fillId="4" borderId="0" xfId="0" applyFont="1" applyFill="1" applyAlignment="1">
      <alignment horizontal="center" vertical="center" wrapText="1"/>
    </xf>
    <xf numFmtId="0" fontId="36" fillId="0" borderId="0" xfId="0" quotePrefix="1" applyFont="1" applyAlignment="1">
      <alignment horizontal="right" vertical="center" wrapText="1"/>
    </xf>
    <xf numFmtId="3" fontId="3" fillId="0" borderId="0" xfId="0" quotePrefix="1" applyNumberFormat="1" applyFont="1" applyAlignment="1">
      <alignment horizontal="center" vertical="center" wrapText="1"/>
    </xf>
    <xf numFmtId="165" fontId="48" fillId="8" borderId="0" xfId="1" applyNumberFormat="1" applyFont="1" applyFill="1" applyBorder="1" applyAlignment="1">
      <alignment horizontal="center" vertical="center" wrapText="1"/>
    </xf>
    <xf numFmtId="165" fontId="34" fillId="6" borderId="0" xfId="1" applyNumberFormat="1" applyFont="1" applyFill="1" applyBorder="1" applyAlignment="1">
      <alignment horizontal="center" vertical="center" wrapText="1"/>
    </xf>
    <xf numFmtId="165" fontId="41" fillId="6" borderId="0" xfId="1" applyNumberFormat="1" applyFont="1" applyFill="1" applyBorder="1" applyAlignment="1">
      <alignment horizontal="center" vertical="center" wrapText="1"/>
    </xf>
    <xf numFmtId="0" fontId="32" fillId="2" borderId="20" xfId="0" applyFont="1" applyFill="1" applyBorder="1" applyAlignment="1">
      <alignment horizontal="center" vertical="center" wrapText="1"/>
    </xf>
    <xf numFmtId="0" fontId="21" fillId="0" borderId="20" xfId="2" applyFont="1" applyFill="1" applyBorder="1" applyAlignment="1">
      <alignment horizontal="center" vertical="center" wrapText="1"/>
    </xf>
    <xf numFmtId="0" fontId="48" fillId="0" borderId="0" xfId="0" applyFont="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35" fillId="2" borderId="0" xfId="0" applyFont="1" applyFill="1" applyAlignment="1">
      <alignment horizontal="center" vertical="center" wrapText="1"/>
    </xf>
    <xf numFmtId="0" fontId="36" fillId="0" borderId="0" xfId="0" applyFont="1" applyAlignment="1">
      <alignment horizontal="left" vertical="center" wrapText="1"/>
    </xf>
    <xf numFmtId="0" fontId="41" fillId="7" borderId="0" xfId="0" quotePrefix="1" applyFont="1" applyFill="1" applyAlignment="1">
      <alignment horizontal="center" vertical="center" wrapText="1"/>
    </xf>
    <xf numFmtId="0" fontId="3" fillId="0" borderId="0" xfId="0" applyFont="1" applyProtection="1">
      <protection locked="0"/>
    </xf>
    <xf numFmtId="0" fontId="41" fillId="7" borderId="0" xfId="0" quotePrefix="1" applyFont="1" applyFill="1" applyAlignment="1" applyProtection="1">
      <alignment horizontal="center" vertical="center" wrapText="1"/>
      <protection locked="0"/>
    </xf>
    <xf numFmtId="0" fontId="34" fillId="0" borderId="0" xfId="0" quotePrefix="1" applyFont="1" applyAlignment="1" applyProtection="1">
      <alignment horizontal="center" vertical="center" wrapText="1"/>
      <protection locked="0"/>
    </xf>
    <xf numFmtId="0" fontId="36" fillId="0" borderId="0" xfId="0" quotePrefix="1" applyFont="1" applyAlignment="1" applyProtection="1">
      <alignment horizontal="center" vertical="center" wrapText="1"/>
      <protection locked="0"/>
    </xf>
    <xf numFmtId="0" fontId="41" fillId="0" borderId="0" xfId="0" quotePrefix="1" applyFont="1" applyAlignment="1" applyProtection="1">
      <alignment horizontal="center" vertical="center" wrapText="1"/>
      <protection locked="0"/>
    </xf>
    <xf numFmtId="0" fontId="40" fillId="0" borderId="0" xfId="0" quotePrefix="1" applyFont="1" applyAlignment="1">
      <alignment horizontal="center" vertical="center" wrapText="1"/>
    </xf>
    <xf numFmtId="0" fontId="36" fillId="9" borderId="0" xfId="0" quotePrefix="1" applyFont="1" applyFill="1" applyAlignment="1">
      <alignment horizontal="center" vertical="center" wrapText="1"/>
    </xf>
    <xf numFmtId="0" fontId="41" fillId="0" borderId="0" xfId="0" quotePrefix="1" applyFont="1" applyAlignment="1">
      <alignment horizontal="left" vertical="center" wrapText="1"/>
    </xf>
    <xf numFmtId="0" fontId="41" fillId="0" borderId="0" xfId="0" applyFont="1" applyAlignment="1">
      <alignment horizontal="left" vertical="center" wrapText="1"/>
    </xf>
    <xf numFmtId="0" fontId="42" fillId="0" borderId="0" xfId="0" applyFont="1" applyAlignment="1" applyProtection="1">
      <alignment horizontal="center" vertical="center" wrapText="1"/>
      <protection locked="0"/>
    </xf>
    <xf numFmtId="14" fontId="51" fillId="0" borderId="0" xfId="0" applyNumberFormat="1" applyFont="1" applyAlignment="1">
      <alignment horizontal="center" vertical="center" wrapText="1"/>
    </xf>
    <xf numFmtId="0" fontId="36" fillId="0" borderId="9" xfId="0" applyFont="1" applyBorder="1" applyAlignment="1">
      <alignment horizontal="center" vertical="center" wrapText="1"/>
    </xf>
    <xf numFmtId="0" fontId="36" fillId="0" borderId="21" xfId="0" applyFont="1" applyBorder="1" applyAlignment="1">
      <alignment horizontal="center" vertical="center" wrapText="1"/>
    </xf>
    <xf numFmtId="0" fontId="21" fillId="0" borderId="24" xfId="2" quotePrefix="1" applyFont="1" applyFill="1" applyBorder="1" applyAlignment="1">
      <alignment horizontal="center" vertical="center" wrapText="1"/>
    </xf>
    <xf numFmtId="0" fontId="36" fillId="0" borderId="24" xfId="0" applyFont="1" applyBorder="1" applyAlignment="1">
      <alignment horizontal="center" vertical="center" wrapText="1"/>
    </xf>
    <xf numFmtId="164" fontId="36" fillId="0" borderId="0" xfId="0" quotePrefix="1" applyNumberFormat="1" applyFont="1" applyAlignment="1" applyProtection="1">
      <alignment horizontal="center" vertical="center" wrapText="1"/>
      <protection locked="0"/>
    </xf>
    <xf numFmtId="3" fontId="36" fillId="0" borderId="0" xfId="0" quotePrefix="1" applyNumberFormat="1" applyFont="1" applyAlignment="1" applyProtection="1">
      <alignment horizontal="center" vertical="center" wrapText="1"/>
      <protection locked="0"/>
    </xf>
    <xf numFmtId="0" fontId="42" fillId="0" borderId="0" xfId="0" applyFont="1" applyAlignment="1" applyProtection="1">
      <alignment horizontal="right" vertical="center" wrapText="1"/>
      <protection locked="0"/>
    </xf>
    <xf numFmtId="0" fontId="42" fillId="7" borderId="0" xfId="0" applyFont="1" applyFill="1" applyAlignment="1" applyProtection="1">
      <alignment horizontal="right" vertical="center" wrapText="1"/>
      <protection locked="0"/>
    </xf>
    <xf numFmtId="164" fontId="39" fillId="0" borderId="0" xfId="0" applyNumberFormat="1" applyFont="1" applyAlignment="1" applyProtection="1">
      <alignment horizontal="center" vertical="center" wrapText="1"/>
      <protection locked="0"/>
    </xf>
    <xf numFmtId="1" fontId="36" fillId="0" borderId="0" xfId="0" applyNumberFormat="1" applyFont="1" applyAlignment="1" applyProtection="1">
      <alignment horizontal="center" vertical="center" wrapText="1"/>
      <protection locked="0"/>
    </xf>
    <xf numFmtId="3" fontId="36" fillId="7" borderId="0" xfId="0" applyNumberFormat="1" applyFont="1" applyFill="1" applyAlignment="1" applyProtection="1">
      <alignment horizontal="center" vertical="center" wrapText="1"/>
      <protection locked="0"/>
    </xf>
    <xf numFmtId="0" fontId="42" fillId="7" borderId="0" xfId="0" applyFont="1" applyFill="1" applyAlignment="1" applyProtection="1">
      <alignment horizontal="center" vertical="center" wrapText="1"/>
      <protection locked="0"/>
    </xf>
    <xf numFmtId="165" fontId="48" fillId="0" borderId="0" xfId="1" applyNumberFormat="1" applyFont="1" applyFill="1" applyBorder="1" applyAlignment="1" applyProtection="1">
      <alignment horizontal="center" vertical="center" wrapText="1"/>
    </xf>
    <xf numFmtId="0" fontId="3" fillId="0" borderId="0" xfId="0" quotePrefix="1" applyFont="1" applyAlignment="1" applyProtection="1">
      <alignment horizontal="center" vertical="center" wrapText="1"/>
      <protection locked="0"/>
    </xf>
    <xf numFmtId="9" fontId="42" fillId="7" borderId="0" xfId="1" applyFont="1" applyFill="1" applyBorder="1" applyAlignment="1" applyProtection="1">
      <alignment horizontal="center" vertical="center" wrapText="1"/>
      <protection locked="0"/>
    </xf>
    <xf numFmtId="9" fontId="42" fillId="0" borderId="0" xfId="1" applyFont="1" applyFill="1" applyBorder="1" applyAlignment="1" applyProtection="1">
      <alignment horizontal="center" vertical="center" wrapText="1"/>
      <protection locked="0"/>
    </xf>
    <xf numFmtId="0" fontId="34" fillId="5" borderId="0" xfId="0" applyFont="1" applyFill="1" applyAlignment="1">
      <alignment horizontal="center" vertical="center" wrapText="1"/>
    </xf>
    <xf numFmtId="3" fontId="36" fillId="0" borderId="0" xfId="0" applyNumberFormat="1" applyFont="1" applyAlignment="1" applyProtection="1">
      <alignment horizontal="center" vertical="center" wrapText="1"/>
      <protection locked="0"/>
    </xf>
    <xf numFmtId="165" fontId="39" fillId="0" borderId="0" xfId="1" applyNumberFormat="1" applyFont="1" applyFill="1" applyBorder="1" applyAlignment="1" applyProtection="1">
      <alignment horizontal="center" vertical="center" wrapText="1"/>
      <protection locked="0"/>
    </xf>
    <xf numFmtId="165" fontId="36" fillId="0" borderId="0" xfId="1" quotePrefix="1" applyNumberFormat="1" applyFont="1" applyFill="1" applyBorder="1" applyAlignment="1" applyProtection="1">
      <alignment horizontal="center" vertical="center" wrapText="1"/>
    </xf>
    <xf numFmtId="165" fontId="3" fillId="0" borderId="0" xfId="0" applyNumberFormat="1" applyFont="1" applyAlignment="1">
      <alignment horizontal="center" vertical="center" wrapText="1"/>
    </xf>
    <xf numFmtId="0" fontId="40" fillId="7" borderId="0" xfId="0" applyFont="1" applyFill="1" applyAlignment="1">
      <alignment horizontal="center" vertical="center" wrapText="1"/>
    </xf>
    <xf numFmtId="0" fontId="32" fillId="2" borderId="25" xfId="0" applyFont="1" applyFill="1" applyBorder="1" applyAlignment="1">
      <alignment horizontal="center" vertical="center" wrapText="1"/>
    </xf>
    <xf numFmtId="0" fontId="21" fillId="0" borderId="26" xfId="2" quotePrefix="1" applyFont="1" applyFill="1" applyBorder="1" applyAlignment="1">
      <alignment horizontal="center" vertical="center" wrapText="1"/>
    </xf>
    <xf numFmtId="0" fontId="21" fillId="0" borderId="27" xfId="2" quotePrefix="1" applyFont="1" applyFill="1" applyBorder="1" applyAlignment="1">
      <alignment horizontal="center" vertical="center" wrapText="1"/>
    </xf>
    <xf numFmtId="0" fontId="36" fillId="7" borderId="0" xfId="0" quotePrefix="1" applyFont="1" applyFill="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9" fontId="36" fillId="0" borderId="0" xfId="1" applyFont="1" applyFill="1" applyBorder="1" applyAlignment="1" applyProtection="1">
      <alignment horizontal="center" vertical="center" wrapText="1"/>
      <protection locked="0"/>
    </xf>
    <xf numFmtId="166" fontId="36" fillId="0" borderId="0" xfId="0" applyNumberFormat="1" applyFont="1" applyAlignment="1" applyProtection="1">
      <alignment horizontal="center" vertical="center" wrapText="1"/>
      <protection locked="0"/>
    </xf>
    <xf numFmtId="10" fontId="36" fillId="0" borderId="0" xfId="0" quotePrefix="1" applyNumberFormat="1" applyFont="1" applyAlignment="1" applyProtection="1">
      <alignment horizontal="center" vertical="center" wrapText="1"/>
      <protection locked="0"/>
    </xf>
    <xf numFmtId="9" fontId="36" fillId="0" borderId="0" xfId="1" quotePrefix="1" applyFont="1" applyFill="1" applyBorder="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24"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166" fontId="41" fillId="0" borderId="0" xfId="0" applyNumberFormat="1" applyFont="1" applyAlignment="1" applyProtection="1">
      <alignment horizontal="center" vertical="center" wrapText="1"/>
      <protection locked="0"/>
    </xf>
    <xf numFmtId="165" fontId="24" fillId="0" borderId="0" xfId="0" quotePrefix="1" applyNumberFormat="1" applyFont="1" applyAlignment="1" applyProtection="1">
      <alignment horizontal="center" vertical="center" wrapText="1"/>
      <protection locked="0"/>
    </xf>
    <xf numFmtId="165" fontId="24" fillId="0" borderId="0" xfId="0" applyNumberFormat="1" applyFont="1" applyAlignment="1" applyProtection="1">
      <alignment horizontal="center" vertical="center" wrapText="1"/>
      <protection locked="0"/>
    </xf>
    <xf numFmtId="164" fontId="3" fillId="0" borderId="0" xfId="0" applyNumberFormat="1" applyFont="1" applyAlignment="1" applyProtection="1">
      <alignment horizontal="center" vertical="center" wrapText="1"/>
      <protection locked="0"/>
    </xf>
    <xf numFmtId="9" fontId="3" fillId="0" borderId="0" xfId="1" quotePrefix="1" applyFont="1" applyFill="1" applyBorder="1" applyAlignment="1" applyProtection="1">
      <alignment horizontal="center" vertical="center" wrapText="1"/>
      <protection locked="0"/>
    </xf>
    <xf numFmtId="164" fontId="42" fillId="0" borderId="0" xfId="0" quotePrefix="1" applyNumberFormat="1" applyFont="1" applyAlignment="1" applyProtection="1">
      <alignment horizontal="right" vertical="center" wrapText="1"/>
      <protection locked="0"/>
    </xf>
    <xf numFmtId="0" fontId="42" fillId="0" borderId="0" xfId="0" quotePrefix="1" applyFont="1" applyAlignment="1" applyProtection="1">
      <alignment horizontal="right" vertical="center" wrapText="1"/>
      <protection locked="0"/>
    </xf>
    <xf numFmtId="165" fontId="36" fillId="0" borderId="0" xfId="0" quotePrefix="1"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165" fontId="36" fillId="0" borderId="0" xfId="0" applyNumberFormat="1" applyFont="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22" fillId="0" borderId="0" xfId="2" applyFont="1" applyFill="1" applyBorder="1" applyAlignment="1" applyProtection="1">
      <protection locked="0"/>
    </xf>
    <xf numFmtId="0" fontId="14" fillId="0" borderId="4" xfId="0" applyFont="1" applyBorder="1" applyProtection="1">
      <protection locked="0"/>
    </xf>
    <xf numFmtId="0" fontId="14" fillId="0" borderId="0" xfId="0" applyFont="1" applyProtection="1">
      <protection locked="0"/>
    </xf>
    <xf numFmtId="0" fontId="14" fillId="0" borderId="5" xfId="0" applyFont="1" applyBorder="1" applyProtection="1">
      <protection locked="0"/>
    </xf>
    <xf numFmtId="0" fontId="20" fillId="0" borderId="0" xfId="0" applyFont="1" applyProtection="1">
      <protection locked="0"/>
    </xf>
    <xf numFmtId="0" fontId="36" fillId="0" borderId="0" xfId="0" applyFont="1" applyAlignment="1" applyProtection="1">
      <alignment horizontal="left" vertical="center" wrapText="1"/>
      <protection locked="0"/>
    </xf>
    <xf numFmtId="0" fontId="3" fillId="0" borderId="0" xfId="0" applyFont="1" applyAlignment="1" applyProtection="1">
      <alignment horizontal="left"/>
      <protection locked="0"/>
    </xf>
    <xf numFmtId="0" fontId="0" fillId="10" borderId="0" xfId="0" applyFill="1"/>
    <xf numFmtId="0" fontId="60" fillId="10" borderId="0" xfId="0" applyFont="1" applyFill="1" applyAlignment="1">
      <alignment horizontal="left" vertical="center"/>
    </xf>
    <xf numFmtId="0" fontId="60" fillId="10" borderId="0" xfId="0" applyFont="1" applyFill="1" applyAlignment="1">
      <alignment horizontal="justify" vertical="center"/>
    </xf>
    <xf numFmtId="0" fontId="62" fillId="11" borderId="0" xfId="3" applyFont="1" applyFill="1"/>
    <xf numFmtId="49" fontId="63" fillId="11" borderId="0" xfId="3" quotePrefix="1" applyNumberFormat="1" applyFont="1" applyFill="1" applyAlignment="1">
      <alignment horizontal="center" vertical="top"/>
    </xf>
    <xf numFmtId="167" fontId="61" fillId="11" borderId="0" xfId="3" applyNumberFormat="1" applyFill="1" applyAlignment="1">
      <alignment horizontal="center"/>
    </xf>
    <xf numFmtId="0" fontId="64" fillId="10" borderId="0" xfId="0" applyFont="1" applyFill="1" applyAlignment="1">
      <alignment horizontal="center" vertical="center" wrapText="1"/>
    </xf>
    <xf numFmtId="0" fontId="65" fillId="10" borderId="0" xfId="0" applyFont="1" applyFill="1" applyAlignment="1">
      <alignment horizontal="left" vertical="top"/>
    </xf>
    <xf numFmtId="0" fontId="66" fillId="10" borderId="0" xfId="0" applyFont="1" applyFill="1" applyAlignment="1">
      <alignment horizontal="center" vertical="center"/>
    </xf>
    <xf numFmtId="0" fontId="53" fillId="10" borderId="0" xfId="0" applyFont="1" applyFill="1"/>
    <xf numFmtId="0" fontId="68" fillId="10" borderId="0" xfId="0" applyFont="1" applyFill="1" applyAlignment="1">
      <alignment horizontal="right"/>
    </xf>
    <xf numFmtId="0" fontId="68" fillId="10" borderId="0" xfId="0" applyFont="1" applyFill="1"/>
    <xf numFmtId="15" fontId="69" fillId="10" borderId="0" xfId="0" quotePrefix="1" applyNumberFormat="1" applyFont="1" applyFill="1"/>
    <xf numFmtId="0" fontId="70" fillId="10" borderId="0" xfId="0" applyFont="1" applyFill="1"/>
    <xf numFmtId="0" fontId="71" fillId="10" borderId="0" xfId="0" applyFont="1" applyFill="1"/>
    <xf numFmtId="0" fontId="72" fillId="10" borderId="0" xfId="0" applyFont="1" applyFill="1" applyAlignment="1">
      <alignment horizontal="left"/>
    </xf>
    <xf numFmtId="0" fontId="71" fillId="10" borderId="0" xfId="0" applyFont="1" applyFill="1" applyAlignment="1">
      <alignment horizontal="left"/>
    </xf>
    <xf numFmtId="0" fontId="74" fillId="10" borderId="0" xfId="4" applyFont="1" applyFill="1" applyBorder="1" applyAlignment="1" applyProtection="1"/>
    <xf numFmtId="0" fontId="73" fillId="10" borderId="0" xfId="4" quotePrefix="1" applyFill="1" applyBorder="1" applyAlignment="1" applyProtection="1"/>
    <xf numFmtId="0" fontId="75" fillId="10" borderId="0" xfId="0" applyFont="1" applyFill="1"/>
    <xf numFmtId="0" fontId="74" fillId="10" borderId="0" xfId="4" applyFont="1" applyFill="1" applyAlignment="1" applyProtection="1"/>
    <xf numFmtId="0" fontId="60" fillId="10" borderId="0" xfId="0" applyFont="1" applyFill="1" applyAlignment="1">
      <alignment horizontal="justify" vertical="center" wrapText="1"/>
    </xf>
    <xf numFmtId="0" fontId="76" fillId="10" borderId="0" xfId="0" applyFont="1" applyFill="1" applyAlignment="1">
      <alignment vertical="center"/>
    </xf>
    <xf numFmtId="0" fontId="77" fillId="10" borderId="0" xfId="0" applyFont="1" applyFill="1"/>
    <xf numFmtId="0" fontId="78" fillId="10" borderId="0" xfId="0" applyFont="1" applyFill="1" applyAlignment="1">
      <alignment horizontal="justify" vertical="center" wrapText="1"/>
    </xf>
    <xf numFmtId="0" fontId="79" fillId="10" borderId="0" xfId="0" applyFont="1" applyFill="1" applyAlignment="1">
      <alignment vertical="center"/>
    </xf>
    <xf numFmtId="0" fontId="78" fillId="12" borderId="0" xfId="0" applyFont="1" applyFill="1" applyAlignment="1">
      <alignment vertical="center"/>
    </xf>
    <xf numFmtId="0" fontId="80" fillId="12" borderId="0" xfId="0" applyFont="1" applyFill="1" applyAlignment="1">
      <alignment horizontal="right" vertical="center" wrapText="1"/>
    </xf>
    <xf numFmtId="0" fontId="81" fillId="10" borderId="0" xfId="0" applyFont="1" applyFill="1" applyAlignment="1">
      <alignment vertical="center" wrapText="1"/>
    </xf>
    <xf numFmtId="169" fontId="81" fillId="10" borderId="0" xfId="5" applyNumberFormat="1" applyFont="1" applyFill="1" applyBorder="1" applyAlignment="1">
      <alignment vertical="center" wrapText="1"/>
    </xf>
    <xf numFmtId="166" fontId="81" fillId="10" borderId="0" xfId="0" applyNumberFormat="1" applyFont="1" applyFill="1" applyAlignment="1">
      <alignment vertical="center" wrapText="1"/>
    </xf>
    <xf numFmtId="0" fontId="81" fillId="10" borderId="28" xfId="0" applyFont="1" applyFill="1" applyBorder="1" applyAlignment="1">
      <alignment horizontal="left" vertical="center" wrapText="1" indent="3"/>
    </xf>
    <xf numFmtId="169" fontId="81" fillId="10" borderId="28" xfId="5" applyNumberFormat="1" applyFont="1" applyFill="1" applyBorder="1" applyAlignment="1">
      <alignment vertical="center" wrapText="1"/>
    </xf>
    <xf numFmtId="166" fontId="81" fillId="10" borderId="28" xfId="0" applyNumberFormat="1" applyFont="1" applyFill="1" applyBorder="1" applyAlignment="1">
      <alignment vertical="center" wrapText="1"/>
    </xf>
    <xf numFmtId="0" fontId="81" fillId="10" borderId="29" xfId="0" applyFont="1" applyFill="1" applyBorder="1" applyAlignment="1">
      <alignment vertical="center" wrapText="1"/>
    </xf>
    <xf numFmtId="165" fontId="81" fillId="10" borderId="29" xfId="1" applyNumberFormat="1" applyFont="1" applyFill="1" applyBorder="1" applyAlignment="1">
      <alignment vertical="center" wrapText="1"/>
    </xf>
    <xf numFmtId="165" fontId="0" fillId="10" borderId="0" xfId="1" applyNumberFormat="1" applyFont="1" applyFill="1" applyBorder="1" applyAlignment="1">
      <alignment vertical="top" wrapText="1"/>
    </xf>
    <xf numFmtId="0" fontId="81" fillId="10" borderId="28" xfId="0" applyFont="1" applyFill="1" applyBorder="1" applyAlignment="1">
      <alignment vertical="center" wrapText="1"/>
    </xf>
    <xf numFmtId="0" fontId="81" fillId="10" borderId="13" xfId="0" applyFont="1" applyFill="1" applyBorder="1" applyAlignment="1">
      <alignment vertical="center" wrapText="1"/>
    </xf>
    <xf numFmtId="169" fontId="55" fillId="0" borderId="13" xfId="5" applyNumberFormat="1" applyFont="1" applyFill="1" applyBorder="1" applyAlignment="1">
      <alignment vertical="center" wrapText="1"/>
    </xf>
    <xf numFmtId="166" fontId="81" fillId="10" borderId="13" xfId="0" applyNumberFormat="1" applyFont="1" applyFill="1" applyBorder="1" applyAlignment="1">
      <alignment vertical="center" wrapText="1"/>
    </xf>
    <xf numFmtId="0" fontId="0" fillId="10" borderId="13" xfId="0" applyFill="1" applyBorder="1" applyAlignment="1">
      <alignment vertical="center" wrapText="1"/>
    </xf>
    <xf numFmtId="169" fontId="81" fillId="10" borderId="13" xfId="5" applyNumberFormat="1" applyFont="1" applyFill="1" applyBorder="1" applyAlignment="1">
      <alignment vertical="center" wrapText="1"/>
    </xf>
    <xf numFmtId="0" fontId="82" fillId="10" borderId="0" xfId="0" applyFont="1" applyFill="1" applyAlignment="1">
      <alignment horizontal="justify" vertical="center" wrapText="1"/>
    </xf>
    <xf numFmtId="0" fontId="83" fillId="12" borderId="0" xfId="0" applyFont="1" applyFill="1" applyAlignment="1">
      <alignment horizontal="justify" vertical="center" wrapText="1"/>
    </xf>
    <xf numFmtId="0" fontId="81" fillId="12" borderId="0" xfId="0" applyFont="1" applyFill="1" applyAlignment="1">
      <alignment vertical="center" wrapText="1"/>
    </xf>
    <xf numFmtId="0" fontId="81" fillId="10" borderId="0" xfId="0" applyFont="1" applyFill="1" applyAlignment="1">
      <alignment horizontal="justify" vertical="center" wrapText="1"/>
    </xf>
    <xf numFmtId="170" fontId="55" fillId="10" borderId="0" xfId="5" applyNumberFormat="1" applyFont="1" applyFill="1" applyBorder="1" applyAlignment="1">
      <alignment vertical="top" wrapText="1"/>
    </xf>
    <xf numFmtId="166" fontId="0" fillId="10" borderId="0" xfId="0" applyNumberFormat="1" applyFill="1" applyAlignment="1">
      <alignment vertical="top" wrapText="1"/>
    </xf>
    <xf numFmtId="0" fontId="79" fillId="12" borderId="0" xfId="0" applyFont="1" applyFill="1" applyAlignment="1">
      <alignment horizontal="justify" vertical="center" wrapText="1"/>
    </xf>
    <xf numFmtId="0" fontId="81" fillId="10" borderId="0" xfId="0" applyFont="1" applyFill="1" applyAlignment="1">
      <alignment horizontal="left" vertical="center" wrapText="1" indent="6"/>
    </xf>
    <xf numFmtId="170" fontId="0" fillId="10" borderId="0" xfId="5" applyNumberFormat="1" applyFont="1" applyFill="1" applyBorder="1" applyAlignment="1">
      <alignment horizontal="center" vertical="top" wrapText="1"/>
    </xf>
    <xf numFmtId="170" fontId="0" fillId="10" borderId="0" xfId="5" applyNumberFormat="1" applyFont="1" applyFill="1" applyBorder="1" applyAlignment="1">
      <alignment vertical="top" wrapText="1"/>
    </xf>
    <xf numFmtId="169" fontId="52" fillId="0" borderId="28" xfId="0" applyNumberFormat="1" applyFont="1" applyBorder="1" applyAlignment="1">
      <alignment vertical="center" wrapText="1"/>
    </xf>
    <xf numFmtId="169" fontId="81" fillId="10" borderId="28" xfId="0" applyNumberFormat="1" applyFont="1" applyFill="1" applyBorder="1" applyAlignment="1">
      <alignment vertical="center" wrapText="1"/>
    </xf>
    <xf numFmtId="169" fontId="0" fillId="10" borderId="0" xfId="5" applyNumberFormat="1" applyFont="1" applyFill="1" applyBorder="1" applyAlignment="1">
      <alignment horizontal="right" vertical="top" wrapText="1"/>
    </xf>
    <xf numFmtId="169" fontId="52" fillId="10" borderId="28" xfId="0" applyNumberFormat="1" applyFont="1" applyFill="1" applyBorder="1" applyAlignment="1">
      <alignment vertical="center" wrapText="1"/>
    </xf>
    <xf numFmtId="170" fontId="55" fillId="0" borderId="28" xfId="5" applyNumberFormat="1" applyFont="1" applyFill="1" applyBorder="1" applyAlignment="1">
      <alignment vertical="top" wrapText="1"/>
    </xf>
    <xf numFmtId="170" fontId="0" fillId="10" borderId="28" xfId="5" applyNumberFormat="1" applyFont="1" applyFill="1" applyBorder="1" applyAlignment="1">
      <alignment vertical="top" wrapText="1"/>
    </xf>
    <xf numFmtId="168" fontId="55" fillId="10" borderId="0" xfId="0" applyNumberFormat="1" applyFont="1" applyFill="1" applyAlignment="1">
      <alignment vertical="center" wrapText="1"/>
    </xf>
    <xf numFmtId="168" fontId="81" fillId="10" borderId="0" xfId="0" applyNumberFormat="1" applyFont="1" applyFill="1" applyAlignment="1">
      <alignment vertical="center" wrapText="1"/>
    </xf>
    <xf numFmtId="168" fontId="0" fillId="10" borderId="0" xfId="0" applyNumberFormat="1" applyFill="1" applyAlignment="1">
      <alignment horizontal="right"/>
    </xf>
    <xf numFmtId="168" fontId="55" fillId="10" borderId="28" xfId="0" applyNumberFormat="1" applyFont="1" applyFill="1" applyBorder="1" applyAlignment="1">
      <alignment vertical="center" wrapText="1"/>
    </xf>
    <xf numFmtId="168" fontId="81" fillId="10" borderId="28" xfId="0" applyNumberFormat="1" applyFont="1" applyFill="1" applyBorder="1" applyAlignment="1">
      <alignment vertical="center" wrapText="1"/>
    </xf>
    <xf numFmtId="0" fontId="73" fillId="10" borderId="0" xfId="4" applyFill="1" applyAlignment="1" applyProtection="1">
      <alignment horizontal="right"/>
    </xf>
    <xf numFmtId="0" fontId="53" fillId="10" borderId="0" xfId="0" applyFont="1" applyFill="1" applyAlignment="1">
      <alignment vertical="center"/>
    </xf>
    <xf numFmtId="0" fontId="83" fillId="12" borderId="0" xfId="0" applyFont="1" applyFill="1" applyAlignment="1">
      <alignment horizontal="left" vertical="center" wrapText="1"/>
    </xf>
    <xf numFmtId="0" fontId="80" fillId="12" borderId="0" xfId="0" applyFont="1" applyFill="1" applyAlignment="1">
      <alignment horizontal="center" vertical="center" wrapText="1"/>
    </xf>
    <xf numFmtId="0" fontId="81" fillId="10" borderId="0" xfId="0" applyFont="1" applyFill="1" applyAlignment="1">
      <alignment vertical="center"/>
    </xf>
    <xf numFmtId="166" fontId="81" fillId="10" borderId="0" xfId="0" applyNumberFormat="1" applyFont="1" applyFill="1" applyAlignment="1">
      <alignment vertical="center"/>
    </xf>
    <xf numFmtId="0" fontId="55" fillId="0" borderId="0" xfId="0" applyFont="1" applyAlignment="1">
      <alignment vertical="center"/>
    </xf>
    <xf numFmtId="9" fontId="81" fillId="10" borderId="0" xfId="1" applyFont="1" applyFill="1" applyBorder="1" applyAlignment="1">
      <alignment vertical="center" wrapText="1"/>
    </xf>
    <xf numFmtId="169" fontId="0" fillId="10" borderId="0" xfId="5" applyNumberFormat="1" applyFont="1" applyFill="1" applyBorder="1" applyAlignment="1">
      <alignment vertical="center" wrapText="1"/>
    </xf>
    <xf numFmtId="166" fontId="0" fillId="10" borderId="0" xfId="0" applyNumberFormat="1" applyFill="1" applyAlignment="1">
      <alignment vertical="center" wrapText="1"/>
    </xf>
    <xf numFmtId="166" fontId="0" fillId="10" borderId="0" xfId="0" applyNumberFormat="1" applyFill="1" applyAlignment="1">
      <alignment vertical="center"/>
    </xf>
    <xf numFmtId="165" fontId="0" fillId="10" borderId="0" xfId="1" applyNumberFormat="1" applyFont="1" applyFill="1" applyBorder="1" applyAlignment="1">
      <alignment vertical="center"/>
    </xf>
    <xf numFmtId="0" fontId="0" fillId="10" borderId="28" xfId="0" applyFill="1" applyBorder="1"/>
    <xf numFmtId="0" fontId="81" fillId="10" borderId="28" xfId="0" applyFont="1" applyFill="1" applyBorder="1" applyAlignment="1">
      <alignment vertical="center"/>
    </xf>
    <xf numFmtId="165" fontId="0" fillId="10" borderId="28" xfId="1" applyNumberFormat="1" applyFont="1" applyFill="1" applyBorder="1" applyAlignment="1">
      <alignment vertical="center" wrapText="1"/>
    </xf>
    <xf numFmtId="165" fontId="0" fillId="10" borderId="28" xfId="1" applyNumberFormat="1" applyFont="1" applyFill="1" applyBorder="1" applyAlignment="1">
      <alignment vertical="center"/>
    </xf>
    <xf numFmtId="169" fontId="81" fillId="10" borderId="0" xfId="5" applyNumberFormat="1" applyFont="1" applyFill="1" applyBorder="1" applyAlignment="1">
      <alignment vertical="center"/>
    </xf>
    <xf numFmtId="169" fontId="81" fillId="0" borderId="0" xfId="5" applyNumberFormat="1" applyFont="1" applyFill="1" applyBorder="1" applyAlignment="1">
      <alignment vertical="center"/>
    </xf>
    <xf numFmtId="0" fontId="54" fillId="10" borderId="0" xfId="0" applyFont="1" applyFill="1"/>
    <xf numFmtId="0" fontId="55" fillId="10" borderId="0" xfId="0" applyFont="1" applyFill="1" applyAlignment="1">
      <alignment vertical="center"/>
    </xf>
    <xf numFmtId="0" fontId="55" fillId="10" borderId="0" xfId="0" applyFont="1" applyFill="1"/>
    <xf numFmtId="0" fontId="52" fillId="10" borderId="0" xfId="0" applyFont="1" applyFill="1"/>
    <xf numFmtId="169" fontId="55" fillId="10" borderId="0" xfId="5" applyNumberFormat="1" applyFont="1" applyFill="1" applyBorder="1" applyAlignment="1">
      <alignment horizontal="right" vertical="center"/>
    </xf>
    <xf numFmtId="1" fontId="55" fillId="10" borderId="0" xfId="0" applyNumberFormat="1" applyFont="1" applyFill="1" applyAlignment="1">
      <alignment horizontal="right" vertical="center"/>
    </xf>
    <xf numFmtId="1" fontId="52" fillId="10" borderId="0" xfId="0" applyNumberFormat="1" applyFont="1" applyFill="1" applyAlignment="1">
      <alignment horizontal="right" vertical="center"/>
    </xf>
    <xf numFmtId="169" fontId="55" fillId="10" borderId="0" xfId="5" applyNumberFormat="1" applyFont="1" applyFill="1" applyBorder="1" applyAlignment="1">
      <alignment horizontal="right"/>
    </xf>
    <xf numFmtId="0" fontId="55" fillId="10" borderId="0" xfId="0" applyFont="1" applyFill="1" applyAlignment="1">
      <alignment horizontal="left" vertical="center" indent="1"/>
    </xf>
    <xf numFmtId="0" fontId="55" fillId="10" borderId="28" xfId="0" applyFont="1" applyFill="1" applyBorder="1" applyAlignment="1">
      <alignment horizontal="left" vertical="center"/>
    </xf>
    <xf numFmtId="0" fontId="55" fillId="10" borderId="28" xfId="0" applyFont="1" applyFill="1" applyBorder="1"/>
    <xf numFmtId="0" fontId="52" fillId="10" borderId="28" xfId="0" applyFont="1" applyFill="1" applyBorder="1"/>
    <xf numFmtId="1" fontId="55" fillId="10" borderId="28" xfId="0" applyNumberFormat="1" applyFont="1" applyFill="1" applyBorder="1" applyAlignment="1">
      <alignment horizontal="right" vertical="center"/>
    </xf>
    <xf numFmtId="1" fontId="52" fillId="10" borderId="28" xfId="0" applyNumberFormat="1" applyFont="1" applyFill="1" applyBorder="1" applyAlignment="1">
      <alignment horizontal="right" vertical="center"/>
    </xf>
    <xf numFmtId="169" fontId="55" fillId="10" borderId="0" xfId="5" applyNumberFormat="1" applyFont="1" applyFill="1" applyBorder="1" applyAlignment="1">
      <alignment vertical="center"/>
    </xf>
    <xf numFmtId="0" fontId="79" fillId="10" borderId="0" xfId="0" applyFont="1" applyFill="1" applyAlignment="1">
      <alignment vertical="center" wrapText="1"/>
    </xf>
    <xf numFmtId="170" fontId="81" fillId="10" borderId="0" xfId="5" applyNumberFormat="1" applyFont="1" applyFill="1" applyBorder="1" applyAlignment="1">
      <alignment vertical="center"/>
    </xf>
    <xf numFmtId="170" fontId="81" fillId="0" borderId="0" xfId="5" applyNumberFormat="1" applyFont="1" applyFill="1" applyBorder="1" applyAlignment="1">
      <alignment vertical="center"/>
    </xf>
    <xf numFmtId="169" fontId="55" fillId="10" borderId="0" xfId="5" applyNumberFormat="1" applyFont="1" applyFill="1" applyBorder="1"/>
    <xf numFmtId="170" fontId="0" fillId="10" borderId="0" xfId="5" applyNumberFormat="1" applyFont="1" applyFill="1" applyBorder="1"/>
    <xf numFmtId="170" fontId="52" fillId="10" borderId="0" xfId="5" applyNumberFormat="1" applyFont="1" applyFill="1" applyBorder="1" applyAlignment="1">
      <alignment horizontal="right"/>
    </xf>
    <xf numFmtId="10" fontId="55" fillId="10" borderId="0" xfId="1" applyNumberFormat="1" applyFont="1" applyFill="1" applyBorder="1" applyAlignment="1">
      <alignment horizontal="right"/>
    </xf>
    <xf numFmtId="165" fontId="0" fillId="10" borderId="0" xfId="5" applyNumberFormat="1" applyFont="1" applyFill="1" applyBorder="1" applyAlignment="1">
      <alignment vertical="center"/>
    </xf>
    <xf numFmtId="170" fontId="0" fillId="10" borderId="0" xfId="5" applyNumberFormat="1" applyFont="1" applyFill="1" applyBorder="1" applyAlignment="1">
      <alignment vertical="center"/>
    </xf>
    <xf numFmtId="169" fontId="0" fillId="10" borderId="0" xfId="5" applyNumberFormat="1" applyFont="1" applyFill="1" applyBorder="1" applyAlignment="1">
      <alignment vertical="center"/>
    </xf>
    <xf numFmtId="9" fontId="81" fillId="10" borderId="0" xfId="0" applyNumberFormat="1" applyFont="1" applyFill="1" applyAlignment="1">
      <alignment horizontal="right" vertical="center"/>
    </xf>
    <xf numFmtId="0" fontId="81" fillId="10" borderId="0" xfId="0" applyFont="1" applyFill="1" applyAlignment="1">
      <alignment horizontal="right" vertical="center" wrapText="1"/>
    </xf>
    <xf numFmtId="0" fontId="81" fillId="10" borderId="0" xfId="0" applyFont="1" applyFill="1" applyAlignment="1">
      <alignment horizontal="right" vertical="center"/>
    </xf>
    <xf numFmtId="0" fontId="60" fillId="12" borderId="0" xfId="0" applyFont="1" applyFill="1" applyAlignment="1">
      <alignment horizontal="justify" vertical="center" wrapText="1"/>
    </xf>
    <xf numFmtId="0" fontId="53" fillId="10" borderId="14" xfId="0" applyFont="1" applyFill="1" applyBorder="1"/>
    <xf numFmtId="0" fontId="0" fillId="10" borderId="14" xfId="0" applyFill="1" applyBorder="1"/>
    <xf numFmtId="169" fontId="0" fillId="10" borderId="14" xfId="5" applyNumberFormat="1" applyFont="1" applyFill="1" applyBorder="1"/>
    <xf numFmtId="168" fontId="0" fillId="10" borderId="0" xfId="5" applyFont="1" applyFill="1"/>
    <xf numFmtId="0" fontId="55" fillId="10" borderId="14" xfId="0" applyFont="1" applyFill="1" applyBorder="1"/>
    <xf numFmtId="169" fontId="0" fillId="0" borderId="0" xfId="0" applyNumberFormat="1"/>
    <xf numFmtId="168" fontId="0" fillId="10" borderId="0" xfId="5" applyFont="1" applyFill="1" applyBorder="1"/>
    <xf numFmtId="0" fontId="86" fillId="10" borderId="0" xfId="0" applyFont="1" applyFill="1"/>
    <xf numFmtId="0" fontId="87" fillId="10" borderId="0" xfId="0" applyFont="1" applyFill="1"/>
    <xf numFmtId="0" fontId="0" fillId="10" borderId="0" xfId="0" applyFill="1" applyAlignment="1">
      <alignment horizontal="left"/>
    </xf>
    <xf numFmtId="0" fontId="88" fillId="10" borderId="0" xfId="0" applyFont="1" applyFill="1"/>
    <xf numFmtId="168" fontId="55" fillId="10" borderId="0" xfId="5" applyFont="1" applyFill="1"/>
    <xf numFmtId="168" fontId="55" fillId="10" borderId="14" xfId="5" applyFont="1" applyFill="1" applyBorder="1"/>
    <xf numFmtId="168" fontId="55" fillId="10" borderId="0" xfId="5" applyFont="1" applyFill="1" applyBorder="1"/>
    <xf numFmtId="0" fontId="83" fillId="12" borderId="0" xfId="0" applyFont="1" applyFill="1" applyAlignment="1">
      <alignment vertical="center" wrapText="1"/>
    </xf>
    <xf numFmtId="0" fontId="83" fillId="10" borderId="0" xfId="0" applyFont="1" applyFill="1" applyAlignment="1">
      <alignment vertical="center" wrapText="1"/>
    </xf>
    <xf numFmtId="0" fontId="0" fillId="0" borderId="14" xfId="0" applyBorder="1"/>
    <xf numFmtId="169" fontId="0" fillId="0" borderId="14" xfId="5" applyNumberFormat="1" applyFont="1" applyFill="1" applyBorder="1" applyAlignment="1">
      <alignment horizontal="center"/>
    </xf>
    <xf numFmtId="0" fontId="55" fillId="0" borderId="14" xfId="0" applyFont="1" applyBorder="1"/>
    <xf numFmtId="9" fontId="0" fillId="0" borderId="14" xfId="0" applyNumberFormat="1" applyBorder="1" applyAlignment="1">
      <alignment horizontal="center"/>
    </xf>
    <xf numFmtId="0" fontId="0" fillId="0" borderId="14" xfId="0" applyBorder="1" applyAlignment="1">
      <alignment horizontal="center"/>
    </xf>
    <xf numFmtId="0" fontId="55" fillId="0" borderId="0" xfId="0" applyFont="1"/>
    <xf numFmtId="0" fontId="0" fillId="0" borderId="0" xfId="0" applyAlignment="1">
      <alignment horizontal="center"/>
    </xf>
    <xf numFmtId="0" fontId="0" fillId="10" borderId="0" xfId="0" applyFill="1" applyAlignment="1">
      <alignment vertical="center"/>
    </xf>
    <xf numFmtId="0" fontId="0" fillId="10" borderId="0" xfId="0" applyFill="1" applyAlignment="1">
      <alignment horizontal="center" vertical="center"/>
    </xf>
    <xf numFmtId="0" fontId="0" fillId="10" borderId="28" xfId="0" applyFill="1" applyBorder="1" applyAlignment="1">
      <alignment vertical="center"/>
    </xf>
    <xf numFmtId="0" fontId="87" fillId="10" borderId="0" xfId="0" applyFont="1" applyFill="1" applyAlignment="1">
      <alignment vertical="center"/>
    </xf>
    <xf numFmtId="0" fontId="91" fillId="10" borderId="0" xfId="0" applyFont="1" applyFill="1" applyAlignment="1">
      <alignment vertical="center"/>
    </xf>
    <xf numFmtId="0" fontId="83" fillId="10" borderId="0" xfId="0" applyFont="1" applyFill="1" applyAlignment="1">
      <alignment horizontal="justify" vertical="center" wrapText="1"/>
    </xf>
    <xf numFmtId="0" fontId="0" fillId="10" borderId="0" xfId="0" applyFill="1" applyAlignment="1">
      <alignment vertical="center" wrapText="1"/>
    </xf>
    <xf numFmtId="0" fontId="92" fillId="10" borderId="0" xfId="0" applyFont="1" applyFill="1"/>
    <xf numFmtId="0" fontId="93" fillId="10" borderId="0" xfId="0" applyFont="1" applyFill="1" applyAlignment="1">
      <alignment horizontal="right"/>
    </xf>
    <xf numFmtId="14" fontId="93" fillId="10" borderId="0" xfId="0" applyNumberFormat="1" applyFont="1" applyFill="1" applyAlignment="1">
      <alignment horizontal="left"/>
    </xf>
    <xf numFmtId="0" fontId="93" fillId="10" borderId="0" xfId="0" applyFont="1" applyFill="1"/>
    <xf numFmtId="0" fontId="84" fillId="10" borderId="0" xfId="0" applyFont="1" applyFill="1"/>
    <xf numFmtId="0" fontId="94" fillId="12" borderId="28" xfId="0" applyFont="1" applyFill="1" applyBorder="1"/>
    <xf numFmtId="0" fontId="0" fillId="12" borderId="28" xfId="0" applyFill="1" applyBorder="1"/>
    <xf numFmtId="0" fontId="55" fillId="10" borderId="28" xfId="0" applyFont="1" applyFill="1" applyBorder="1" applyAlignment="1">
      <alignment wrapText="1"/>
    </xf>
    <xf numFmtId="0" fontId="0" fillId="10" borderId="28" xfId="0" applyFill="1" applyBorder="1" applyAlignment="1">
      <alignment wrapText="1"/>
    </xf>
    <xf numFmtId="0" fontId="53" fillId="10" borderId="28" xfId="0" applyFont="1" applyFill="1" applyBorder="1" applyAlignment="1">
      <alignment wrapText="1"/>
    </xf>
    <xf numFmtId="0" fontId="55" fillId="10" borderId="13" xfId="0" applyFont="1" applyFill="1" applyBorder="1"/>
    <xf numFmtId="169" fontId="55" fillId="10" borderId="13" xfId="5" applyNumberFormat="1" applyFont="1" applyFill="1" applyBorder="1"/>
    <xf numFmtId="169" fontId="53" fillId="10" borderId="13" xfId="5" applyNumberFormat="1" applyFont="1" applyFill="1" applyBorder="1"/>
    <xf numFmtId="0" fontId="57" fillId="10" borderId="13" xfId="0" applyFont="1" applyFill="1" applyBorder="1"/>
    <xf numFmtId="9" fontId="57" fillId="10" borderId="13" xfId="1" applyFont="1" applyFill="1" applyBorder="1"/>
    <xf numFmtId="9" fontId="95" fillId="10" borderId="13" xfId="1" applyFont="1" applyFill="1" applyBorder="1"/>
    <xf numFmtId="0" fontId="96" fillId="10" borderId="0" xfId="0" applyFont="1" applyFill="1"/>
    <xf numFmtId="0" fontId="95" fillId="12" borderId="28" xfId="0" applyFont="1" applyFill="1" applyBorder="1"/>
    <xf numFmtId="0" fontId="55" fillId="12" borderId="28" xfId="0" applyFont="1" applyFill="1" applyBorder="1"/>
    <xf numFmtId="170" fontId="53" fillId="10" borderId="13" xfId="5" applyNumberFormat="1" applyFont="1" applyFill="1" applyBorder="1"/>
    <xf numFmtId="9" fontId="53" fillId="10" borderId="13" xfId="1" applyFont="1" applyFill="1" applyBorder="1"/>
    <xf numFmtId="0" fontId="95" fillId="10" borderId="0" xfId="0" applyFont="1" applyFill="1"/>
    <xf numFmtId="0" fontId="13" fillId="10" borderId="0" xfId="2" applyFill="1" applyAlignment="1" applyProtection="1">
      <alignment horizontal="right"/>
    </xf>
    <xf numFmtId="3" fontId="0" fillId="10" borderId="0" xfId="0" applyNumberFormat="1" applyFill="1"/>
    <xf numFmtId="0" fontId="94" fillId="12" borderId="0" xfId="0" applyFont="1" applyFill="1" applyAlignment="1">
      <alignment horizontal="left"/>
    </xf>
    <xf numFmtId="0" fontId="94" fillId="12" borderId="0" xfId="0" applyFont="1" applyFill="1" applyAlignment="1">
      <alignment horizontal="right"/>
    </xf>
    <xf numFmtId="0" fontId="0" fillId="12" borderId="0" xfId="0" applyFill="1" applyAlignment="1">
      <alignment horizontal="left"/>
    </xf>
    <xf numFmtId="0" fontId="0" fillId="12" borderId="0" xfId="0" applyFill="1"/>
    <xf numFmtId="0" fontId="0" fillId="10" borderId="28" xfId="0" applyFill="1" applyBorder="1" applyAlignment="1">
      <alignment horizontal="right" wrapText="1"/>
    </xf>
    <xf numFmtId="0" fontId="0" fillId="10" borderId="28" xfId="0" quotePrefix="1" applyFill="1" applyBorder="1" applyAlignment="1">
      <alignment horizontal="right" wrapText="1"/>
    </xf>
    <xf numFmtId="0" fontId="55" fillId="10" borderId="0" xfId="0" applyFont="1" applyFill="1" applyAlignment="1">
      <alignment horizontal="right" wrapText="1"/>
    </xf>
    <xf numFmtId="0" fontId="0" fillId="10" borderId="0" xfId="0" applyFill="1" applyAlignment="1">
      <alignment horizontal="center"/>
    </xf>
    <xf numFmtId="0" fontId="0" fillId="10" borderId="0" xfId="0" applyFill="1" applyAlignment="1">
      <alignment wrapText="1"/>
    </xf>
    <xf numFmtId="170" fontId="0" fillId="10" borderId="0" xfId="5" applyNumberFormat="1" applyFont="1" applyFill="1"/>
    <xf numFmtId="171" fontId="54" fillId="10" borderId="0" xfId="0" applyNumberFormat="1" applyFont="1" applyFill="1"/>
    <xf numFmtId="171" fontId="0" fillId="10" borderId="0" xfId="0" applyNumberFormat="1" applyFill="1"/>
    <xf numFmtId="170" fontId="55" fillId="10" borderId="0" xfId="5" applyNumberFormat="1" applyFont="1" applyFill="1" applyAlignment="1">
      <alignment horizontal="center"/>
    </xf>
    <xf numFmtId="0" fontId="0" fillId="10" borderId="13" xfId="0" applyFill="1" applyBorder="1"/>
    <xf numFmtId="170" fontId="88" fillId="10" borderId="13" xfId="5" applyNumberFormat="1" applyFont="1" applyFill="1" applyBorder="1" applyAlignment="1">
      <alignment horizontal="center"/>
    </xf>
    <xf numFmtId="0" fontId="95" fillId="12" borderId="0" xfId="0" applyFont="1" applyFill="1" applyAlignment="1">
      <alignment horizontal="left"/>
    </xf>
    <xf numFmtId="165" fontId="55" fillId="10" borderId="0" xfId="1" applyNumberFormat="1" applyFont="1" applyFill="1" applyAlignment="1">
      <alignment horizontal="right"/>
    </xf>
    <xf numFmtId="0" fontId="55" fillId="10" borderId="0" xfId="0" applyFont="1" applyFill="1" applyAlignment="1">
      <alignment horizontal="center"/>
    </xf>
    <xf numFmtId="170" fontId="55" fillId="10" borderId="0" xfId="6" applyNumberFormat="1" applyFont="1" applyFill="1" applyAlignment="1">
      <alignment horizontal="right"/>
    </xf>
    <xf numFmtId="165" fontId="88" fillId="10" borderId="13" xfId="1" applyNumberFormat="1" applyFont="1" applyFill="1" applyBorder="1" applyAlignment="1">
      <alignment horizontal="right"/>
    </xf>
    <xf numFmtId="170" fontId="88" fillId="10" borderId="0" xfId="5" applyNumberFormat="1" applyFont="1" applyFill="1" applyBorder="1" applyAlignment="1">
      <alignment horizontal="center"/>
    </xf>
    <xf numFmtId="10" fontId="55" fillId="10" borderId="0" xfId="1" applyNumberFormat="1" applyFont="1" applyFill="1" applyAlignment="1">
      <alignment horizontal="center"/>
    </xf>
    <xf numFmtId="10" fontId="88" fillId="10" borderId="13" xfId="1" applyNumberFormat="1" applyFont="1" applyFill="1" applyBorder="1" applyAlignment="1">
      <alignment horizontal="center"/>
    </xf>
    <xf numFmtId="0" fontId="95" fillId="12" borderId="0" xfId="0" applyFont="1" applyFill="1" applyAlignment="1">
      <alignment horizontal="right"/>
    </xf>
    <xf numFmtId="0" fontId="55" fillId="12" borderId="0" xfId="0" applyFont="1" applyFill="1"/>
    <xf numFmtId="0" fontId="55" fillId="10" borderId="28" xfId="0" applyFont="1" applyFill="1" applyBorder="1" applyAlignment="1">
      <alignment horizontal="right" wrapText="1"/>
    </xf>
    <xf numFmtId="0" fontId="55" fillId="10" borderId="0" xfId="0" applyFont="1" applyFill="1" applyAlignment="1">
      <alignment wrapText="1"/>
    </xf>
    <xf numFmtId="0" fontId="84" fillId="0" borderId="0" xfId="0" applyFont="1"/>
    <xf numFmtId="0" fontId="53" fillId="12" borderId="0" xfId="0" applyFont="1" applyFill="1"/>
    <xf numFmtId="0" fontId="53" fillId="10" borderId="13" xfId="0" applyFont="1" applyFill="1" applyBorder="1"/>
    <xf numFmtId="0" fontId="88" fillId="12" borderId="0" xfId="0" applyFont="1" applyFill="1"/>
    <xf numFmtId="0" fontId="55" fillId="10" borderId="28" xfId="0" applyFont="1" applyFill="1" applyBorder="1" applyAlignment="1">
      <alignment horizontal="right"/>
    </xf>
    <xf numFmtId="170" fontId="55" fillId="10" borderId="0" xfId="5" applyNumberFormat="1" applyFont="1" applyFill="1"/>
    <xf numFmtId="0" fontId="88" fillId="10" borderId="13" xfId="0" applyFont="1" applyFill="1" applyBorder="1"/>
    <xf numFmtId="170" fontId="88" fillId="10" borderId="13" xfId="5" applyNumberFormat="1" applyFont="1" applyFill="1" applyBorder="1" applyAlignment="1">
      <alignment horizontal="right"/>
    </xf>
    <xf numFmtId="170" fontId="55" fillId="10" borderId="0" xfId="5" applyNumberFormat="1" applyFont="1" applyFill="1" applyAlignment="1">
      <alignment horizontal="right"/>
    </xf>
    <xf numFmtId="0" fontId="55" fillId="10" borderId="0" xfId="0" quotePrefix="1" applyFont="1" applyFill="1" applyAlignment="1">
      <alignment vertical="center"/>
    </xf>
    <xf numFmtId="0" fontId="55" fillId="10" borderId="0" xfId="0" quotePrefix="1" applyFont="1" applyFill="1"/>
    <xf numFmtId="10" fontId="55" fillId="10" borderId="13" xfId="1" applyNumberFormat="1" applyFont="1" applyFill="1" applyBorder="1" applyAlignment="1">
      <alignment horizontal="right"/>
    </xf>
    <xf numFmtId="10" fontId="53" fillId="10" borderId="13" xfId="1" applyNumberFormat="1" applyFont="1" applyFill="1" applyBorder="1"/>
    <xf numFmtId="0" fontId="98" fillId="10" borderId="0" xfId="0" applyFont="1" applyFill="1"/>
    <xf numFmtId="10" fontId="88" fillId="10" borderId="13" xfId="1" applyNumberFormat="1" applyFont="1" applyFill="1" applyBorder="1" applyAlignment="1">
      <alignment horizontal="right"/>
    </xf>
    <xf numFmtId="10" fontId="55" fillId="10" borderId="0" xfId="1" applyNumberFormat="1" applyFont="1" applyFill="1" applyAlignment="1">
      <alignment horizontal="right"/>
    </xf>
    <xf numFmtId="10" fontId="55" fillId="10" borderId="28" xfId="1" applyNumberFormat="1" applyFont="1" applyFill="1" applyBorder="1" applyAlignment="1">
      <alignment horizontal="right"/>
    </xf>
    <xf numFmtId="170" fontId="0" fillId="10" borderId="13" xfId="5" applyNumberFormat="1" applyFont="1" applyFill="1" applyBorder="1"/>
    <xf numFmtId="168" fontId="88" fillId="10" borderId="13" xfId="5" applyFont="1" applyFill="1" applyBorder="1" applyAlignment="1">
      <alignment horizontal="right"/>
    </xf>
    <xf numFmtId="10" fontId="88" fillId="0" borderId="13" xfId="1" applyNumberFormat="1" applyFont="1" applyFill="1" applyBorder="1" applyAlignment="1">
      <alignment horizontal="right"/>
    </xf>
    <xf numFmtId="0" fontId="99" fillId="10" borderId="0" xfId="0" applyFont="1" applyFill="1"/>
    <xf numFmtId="0" fontId="100" fillId="10" borderId="0" xfId="0" applyFont="1" applyFill="1"/>
    <xf numFmtId="0" fontId="101" fillId="12" borderId="0" xfId="0" applyFont="1" applyFill="1" applyAlignment="1">
      <alignment horizontal="left"/>
    </xf>
    <xf numFmtId="0" fontId="102" fillId="12" borderId="0" xfId="0" applyFont="1" applyFill="1"/>
    <xf numFmtId="0" fontId="100" fillId="10" borderId="28" xfId="0" applyFont="1" applyFill="1" applyBorder="1"/>
    <xf numFmtId="0" fontId="100" fillId="10" borderId="28" xfId="0" applyFont="1" applyFill="1" applyBorder="1" applyAlignment="1">
      <alignment horizontal="right" wrapText="1"/>
    </xf>
    <xf numFmtId="0" fontId="102" fillId="10" borderId="28" xfId="0" applyFont="1" applyFill="1" applyBorder="1" applyAlignment="1">
      <alignment horizontal="right" wrapText="1"/>
    </xf>
    <xf numFmtId="2" fontId="100" fillId="10" borderId="0" xfId="0" applyNumberFormat="1" applyFont="1" applyFill="1"/>
    <xf numFmtId="0" fontId="103" fillId="10" borderId="0" xfId="0" applyFont="1" applyFill="1"/>
    <xf numFmtId="0" fontId="102" fillId="10" borderId="13" xfId="0" applyFont="1" applyFill="1" applyBorder="1"/>
    <xf numFmtId="2" fontId="102" fillId="10" borderId="13" xfId="5" applyNumberFormat="1" applyFont="1" applyFill="1" applyBorder="1"/>
    <xf numFmtId="0" fontId="102" fillId="10" borderId="0" xfId="0" applyFont="1" applyFill="1"/>
    <xf numFmtId="2" fontId="102" fillId="10" borderId="0" xfId="5" applyNumberFormat="1" applyFont="1" applyFill="1" applyBorder="1"/>
    <xf numFmtId="0" fontId="100" fillId="10" borderId="28" xfId="0" applyFont="1" applyFill="1" applyBorder="1" applyAlignment="1">
      <alignment horizontal="center" wrapText="1"/>
    </xf>
    <xf numFmtId="0" fontId="102" fillId="10" borderId="28" xfId="0" applyFont="1" applyFill="1" applyBorder="1" applyAlignment="1">
      <alignment horizontal="center" wrapText="1"/>
    </xf>
    <xf numFmtId="0" fontId="104" fillId="10" borderId="0" xfId="0" applyFont="1" applyFill="1"/>
    <xf numFmtId="2" fontId="100" fillId="10" borderId="0" xfId="5" applyNumberFormat="1" applyFont="1" applyFill="1" applyAlignment="1">
      <alignment horizontal="center"/>
    </xf>
    <xf numFmtId="2" fontId="102" fillId="10" borderId="13" xfId="5" applyNumberFormat="1" applyFont="1" applyFill="1" applyBorder="1" applyAlignment="1">
      <alignment horizontal="center"/>
    </xf>
    <xf numFmtId="168" fontId="100" fillId="10" borderId="0" xfId="5" applyFont="1" applyFill="1"/>
    <xf numFmtId="2" fontId="102" fillId="10" borderId="0" xfId="5" applyNumberFormat="1" applyFont="1" applyFill="1" applyBorder="1" applyAlignment="1">
      <alignment horizontal="center"/>
    </xf>
    <xf numFmtId="0" fontId="101" fillId="12" borderId="28" xfId="0" applyFont="1" applyFill="1" applyBorder="1" applyAlignment="1">
      <alignment horizontal="left"/>
    </xf>
    <xf numFmtId="0" fontId="102" fillId="12" borderId="28" xfId="0" applyFont="1" applyFill="1" applyBorder="1"/>
    <xf numFmtId="0" fontId="100" fillId="10" borderId="0" xfId="0" applyFont="1" applyFill="1" applyAlignment="1">
      <alignment horizontal="center" wrapText="1"/>
    </xf>
    <xf numFmtId="2" fontId="100" fillId="10" borderId="28" xfId="5" applyNumberFormat="1" applyFont="1" applyFill="1" applyBorder="1" applyAlignment="1">
      <alignment horizontal="center"/>
    </xf>
    <xf numFmtId="2" fontId="100" fillId="10" borderId="0" xfId="5" applyNumberFormat="1" applyFont="1" applyFill="1" applyBorder="1" applyAlignment="1">
      <alignment horizontal="center" wrapText="1"/>
    </xf>
    <xf numFmtId="0" fontId="105" fillId="10" borderId="0" xfId="2" applyFont="1" applyFill="1" applyAlignment="1" applyProtection="1">
      <alignment horizontal="right"/>
    </xf>
    <xf numFmtId="0" fontId="0" fillId="0" borderId="0" xfId="0" quotePrefix="1"/>
    <xf numFmtId="14" fontId="0" fillId="0" borderId="0" xfId="0" quotePrefix="1" applyNumberFormat="1"/>
    <xf numFmtId="14" fontId="0" fillId="0" borderId="0" xfId="0" applyNumberFormat="1"/>
    <xf numFmtId="14" fontId="36" fillId="0" borderId="0" xfId="0" applyNumberFormat="1" applyFont="1" applyAlignment="1" applyProtection="1">
      <alignment horizontal="center" vertical="center" wrapText="1"/>
      <protection locked="0"/>
    </xf>
    <xf numFmtId="0" fontId="107" fillId="13" borderId="0" xfId="0" applyFont="1" applyFill="1" applyAlignment="1">
      <alignment horizontal="center"/>
    </xf>
    <xf numFmtId="0" fontId="107" fillId="14" borderId="0" xfId="0" applyFont="1" applyFill="1" applyAlignment="1">
      <alignment horizontal="center"/>
    </xf>
    <xf numFmtId="0" fontId="22" fillId="2" borderId="0" xfId="2" applyFont="1" applyFill="1" applyBorder="1" applyAlignment="1" applyProtection="1">
      <alignment horizontal="center"/>
      <protection locked="0"/>
    </xf>
    <xf numFmtId="0" fontId="22" fillId="0" borderId="0" xfId="2" applyFont="1" applyFill="1" applyBorder="1" applyAlignment="1" applyProtection="1">
      <protection locked="0"/>
    </xf>
    <xf numFmtId="0" fontId="22" fillId="3" borderId="0" xfId="0" applyFont="1" applyFill="1" applyAlignment="1" applyProtection="1">
      <alignment horizontal="center"/>
      <protection locked="0"/>
    </xf>
    <xf numFmtId="0" fontId="3" fillId="0" borderId="0" xfId="0" applyFont="1" applyProtection="1">
      <protection locked="0"/>
    </xf>
    <xf numFmtId="0" fontId="16" fillId="0" borderId="0" xfId="0" applyFont="1" applyAlignment="1">
      <alignment horizontal="center" vertical="center"/>
    </xf>
    <xf numFmtId="0" fontId="3" fillId="0" borderId="0" xfId="0" applyFont="1" applyAlignment="1">
      <alignment horizontal="left" wrapText="1"/>
    </xf>
    <xf numFmtId="0" fontId="2" fillId="0" borderId="0" xfId="0" applyFont="1" applyAlignment="1">
      <alignment horizontal="left"/>
    </xf>
    <xf numFmtId="0" fontId="30" fillId="0" borderId="0" xfId="0" applyFont="1" applyAlignment="1">
      <alignment horizontal="left"/>
    </xf>
    <xf numFmtId="0" fontId="34" fillId="6" borderId="11" xfId="0" quotePrefix="1" applyFont="1" applyFill="1" applyBorder="1" applyAlignment="1">
      <alignment horizontal="left" vertical="center"/>
    </xf>
    <xf numFmtId="0" fontId="34" fillId="6" borderId="13" xfId="0" quotePrefix="1" applyFont="1" applyFill="1" applyBorder="1" applyAlignment="1">
      <alignment horizontal="left" vertical="center"/>
    </xf>
    <xf numFmtId="0" fontId="34" fillId="6" borderId="12" xfId="0" quotePrefix="1" applyFont="1" applyFill="1" applyBorder="1" applyAlignment="1">
      <alignment horizontal="left" vertical="center"/>
    </xf>
    <xf numFmtId="167" fontId="63" fillId="11" borderId="0" xfId="3" applyNumberFormat="1" applyFont="1" applyFill="1" applyAlignment="1">
      <alignment horizontal="center" wrapText="1"/>
    </xf>
    <xf numFmtId="0" fontId="67" fillId="10" borderId="0" xfId="0" applyFont="1" applyFill="1" applyAlignment="1">
      <alignment horizontal="left" wrapText="1"/>
    </xf>
    <xf numFmtId="0" fontId="60" fillId="10" borderId="0" xfId="0" applyFont="1" applyFill="1" applyAlignment="1">
      <alignment horizontal="center" vertical="center" wrapText="1"/>
    </xf>
    <xf numFmtId="0" fontId="0" fillId="10" borderId="0" xfId="0" applyFill="1" applyAlignment="1">
      <alignment horizontal="center" vertical="center"/>
    </xf>
    <xf numFmtId="0" fontId="0" fillId="10" borderId="28" xfId="0" applyFill="1" applyBorder="1" applyAlignment="1">
      <alignment horizontal="center" vertical="center"/>
    </xf>
    <xf numFmtId="0" fontId="60" fillId="10" borderId="0" xfId="0" applyFont="1" applyFill="1" applyAlignment="1">
      <alignment horizontal="left" vertical="center"/>
    </xf>
    <xf numFmtId="0" fontId="83" fillId="12" borderId="0" xfId="0" applyFont="1" applyFill="1" applyAlignment="1">
      <alignment horizontal="center" vertical="center" wrapText="1"/>
    </xf>
    <xf numFmtId="0" fontId="80" fillId="10" borderId="0" xfId="0" applyFont="1" applyFill="1" applyAlignment="1">
      <alignment horizontal="center" vertical="center" wrapText="1"/>
    </xf>
    <xf numFmtId="0" fontId="53" fillId="10" borderId="0" xfId="0" applyFont="1" applyFill="1" applyAlignment="1">
      <alignment vertical="center"/>
    </xf>
    <xf numFmtId="0" fontId="60" fillId="0" borderId="0" xfId="0" applyFont="1" applyAlignment="1">
      <alignment horizontal="left" vertical="center" wrapText="1"/>
    </xf>
    <xf numFmtId="0" fontId="0" fillId="10" borderId="11" xfId="0" applyFill="1" applyBorder="1" applyAlignment="1">
      <alignment horizontal="left"/>
    </xf>
    <xf numFmtId="0" fontId="0" fillId="10" borderId="13" xfId="0" applyFill="1" applyBorder="1" applyAlignment="1">
      <alignment horizontal="left"/>
    </xf>
    <xf numFmtId="0" fontId="0" fillId="10" borderId="12" xfId="0" applyFill="1" applyBorder="1" applyAlignment="1">
      <alignment horizontal="left"/>
    </xf>
    <xf numFmtId="0" fontId="93" fillId="10" borderId="28" xfId="0" applyFont="1" applyFill="1" applyBorder="1" applyAlignment="1">
      <alignment horizontal="center"/>
    </xf>
    <xf numFmtId="0" fontId="57" fillId="10" borderId="28" xfId="0" applyFont="1" applyFill="1" applyBorder="1" applyAlignment="1">
      <alignment horizontal="center"/>
    </xf>
    <xf numFmtId="0" fontId="50" fillId="0" borderId="0" xfId="0" applyFont="1" applyAlignment="1">
      <alignment horizontal="left" vertical="center" wrapText="1"/>
    </xf>
    <xf numFmtId="0" fontId="32" fillId="2" borderId="0" xfId="0" applyFont="1" applyFill="1" applyAlignment="1">
      <alignment horizontal="center" vertical="center" wrapText="1"/>
    </xf>
    <xf numFmtId="0" fontId="32" fillId="2" borderId="21"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1" fillId="0" borderId="21" xfId="2" quotePrefix="1" applyFont="1" applyFill="1" applyBorder="1" applyAlignment="1">
      <alignment horizontal="center" vertical="center" wrapText="1"/>
    </xf>
    <xf numFmtId="0" fontId="21" fillId="0" borderId="9" xfId="2" quotePrefix="1" applyFont="1" applyFill="1" applyBorder="1" applyAlignment="1">
      <alignment horizontal="center" vertical="center" wrapText="1"/>
    </xf>
    <xf numFmtId="0" fontId="21" fillId="0" borderId="21" xfId="2" quotePrefix="1" applyFont="1" applyFill="1" applyBorder="1" applyAlignment="1">
      <alignment horizontal="center"/>
    </xf>
    <xf numFmtId="0" fontId="21" fillId="0" borderId="9" xfId="2" quotePrefix="1" applyFont="1" applyFill="1" applyBorder="1" applyAlignment="1">
      <alignment horizontal="center"/>
    </xf>
    <xf numFmtId="0" fontId="21" fillId="0" borderId="22" xfId="2" quotePrefix="1" applyFont="1" applyFill="1" applyBorder="1" applyAlignment="1">
      <alignment horizontal="center" vertical="center" wrapText="1"/>
    </xf>
    <xf numFmtId="0" fontId="21" fillId="0" borderId="23" xfId="2" quotePrefix="1" applyFont="1" applyFill="1" applyBorder="1" applyAlignment="1">
      <alignment horizontal="center" vertical="center" wrapText="1"/>
    </xf>
  </cellXfs>
  <cellStyles count="7">
    <cellStyle name="Comma 2" xfId="5" xr:uid="{22691FF8-3A5D-455F-B4AA-918163CE0586}"/>
    <cellStyle name="Hyperlink 2" xfId="4" xr:uid="{0C665FBE-50D6-4757-A01C-FC18F7F1B82B}"/>
    <cellStyle name="Komma 2" xfId="6" xr:uid="{0943BE52-CEE6-40D3-8118-250A84DC4BF3}"/>
    <cellStyle name="Link" xfId="2" builtinId="8"/>
    <cellStyle name="Normal" xfId="0" builtinId="0"/>
    <cellStyle name="Normal_porteføljerapport skabelon v4.3 - q1-2010 26apr2010" xfId="3" xr:uid="{C4BE1302-27EB-4362-AA26-BC3E7FFCD870}"/>
    <cellStyle name="Procent" xfId="1" builtinId="5"/>
  </cellStyles>
  <dxfs count="0"/>
  <tableStyles count="0" defaultTableStyle="TableStyleMedium2" defaultPivotStyle="PivotStyleLight16"/>
  <colors>
    <mruColors>
      <color rgb="FF847A75"/>
      <color rgb="FFE36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31750</xdr:rowOff>
        </xdr:from>
        <xdr:to>
          <xdr:col>4</xdr:col>
          <xdr:colOff>222250</xdr:colOff>
          <xdr:row>12</xdr:row>
          <xdr:rowOff>171450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260350</xdr:colOff>
          <xdr:row>3</xdr:row>
          <xdr:rowOff>146050</xdr:rowOff>
        </xdr:from>
        <xdr:to>
          <xdr:col>4</xdr:col>
          <xdr:colOff>184150</xdr:colOff>
          <xdr:row>5</xdr:row>
          <xdr:rowOff>95250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260350</xdr:colOff>
          <xdr:row>6</xdr:row>
          <xdr:rowOff>69850</xdr:rowOff>
        </xdr:from>
        <xdr:to>
          <xdr:col>4</xdr:col>
          <xdr:colOff>184150</xdr:colOff>
          <xdr:row>8</xdr:row>
          <xdr:rowOff>19050</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260350</xdr:colOff>
          <xdr:row>8</xdr:row>
          <xdr:rowOff>146050</xdr:rowOff>
        </xdr:from>
        <xdr:to>
          <xdr:col>4</xdr:col>
          <xdr:colOff>184150</xdr:colOff>
          <xdr:row>10</xdr:row>
          <xdr:rowOff>76200</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DFEA3C2A-D8FA-4AF1-817A-2F4BB1882A67}"/>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AAD28A75-2954-47CA-9D0A-352968C405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9BFCA0BB-9F0E-4CFC-8F89-199963A16839}"/>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7CCA300B-770D-4828-A774-F2BA1F79F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C1B0798A-C77A-4B85-8B60-1CBEE83563B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74171</xdr:colOff>
      <xdr:row>59</xdr:row>
      <xdr:rowOff>158689</xdr:rowOff>
    </xdr:to>
    <xdr:pic>
      <xdr:nvPicPr>
        <xdr:cNvPr id="4" name="Picture 3">
          <a:extLst>
            <a:ext uri="{FF2B5EF4-FFF2-40B4-BE49-F238E27FC236}">
              <a16:creationId xmlns:a16="http://schemas.microsoft.com/office/drawing/2014/main" id="{14FC79E3-B76B-445A-818C-3EBC102011F2}"/>
            </a:ext>
          </a:extLst>
        </xdr:cNvPr>
        <xdr:cNvPicPr>
          <a:picLocks noChangeAspect="1"/>
        </xdr:cNvPicPr>
      </xdr:nvPicPr>
      <xdr:blipFill rotWithShape="1">
        <a:blip xmlns:r="http://schemas.openxmlformats.org/officeDocument/2006/relationships" r:embed="rId1"/>
        <a:srcRect l="-65" t="67570" r="71994" b="-401"/>
        <a:stretch/>
      </xdr:blipFill>
      <xdr:spPr>
        <a:xfrm>
          <a:off x="1677455" y="9699778"/>
          <a:ext cx="3059311" cy="1716192"/>
        </a:xfrm>
        <a:prstGeom prst="rect">
          <a:avLst/>
        </a:prstGeom>
      </xdr:spPr>
    </xdr:pic>
    <xdr:clientData/>
  </xdr:twoCellAnchor>
  <xdr:twoCellAnchor editAs="oneCell">
    <xdr:from>
      <xdr:col>6</xdr:col>
      <xdr:colOff>105833</xdr:colOff>
      <xdr:row>51</xdr:row>
      <xdr:rowOff>52920</xdr:rowOff>
    </xdr:from>
    <xdr:to>
      <xdr:col>7</xdr:col>
      <xdr:colOff>1141305</xdr:colOff>
      <xdr:row>66</xdr:row>
      <xdr:rowOff>82377</xdr:rowOff>
    </xdr:to>
    <xdr:pic>
      <xdr:nvPicPr>
        <xdr:cNvPr id="5" name="Picture 4">
          <a:extLst>
            <a:ext uri="{FF2B5EF4-FFF2-40B4-BE49-F238E27FC236}">
              <a16:creationId xmlns:a16="http://schemas.microsoft.com/office/drawing/2014/main" id="{FD44A0E0-995D-4673-943E-09764E410731}"/>
            </a:ext>
          </a:extLst>
        </xdr:cNvPr>
        <xdr:cNvPicPr>
          <a:picLocks noChangeAspect="1"/>
        </xdr:cNvPicPr>
      </xdr:nvPicPr>
      <xdr:blipFill rotWithShape="1">
        <a:blip xmlns:r="http://schemas.openxmlformats.org/officeDocument/2006/relationships" r:embed="rId2"/>
        <a:srcRect l="2828" t="2494" r="4887"/>
        <a:stretch/>
      </xdr:blipFill>
      <xdr:spPr>
        <a:xfrm>
          <a:off x="10820400" y="9853087"/>
          <a:ext cx="3052233" cy="27751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805383FF-6C65-489F-A043-7575182CC803}"/>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05/02/2026</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31/12/2025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9E452374-752E-4EDE-BFC1-542C14A2F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A85B026C-024B-40EE-A64F-DBA47F014ACD}"/>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87C87D46-2C6D-46A2-9473-56DF3996E9C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D70877C-867D-416D-86B8-90E92FA2A8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8FC76356-1020-43E4-8EFE-35D2B72EE4E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9E80421-5477-4D7C-A7CC-3E70E709F0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780A1EC9-1F58-458D-9F75-BF2247D3AD82}"/>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C2E97E04-1989-477D-9E47-AC7C4130F5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DFCA710A-DFA9-4DEB-8290-DB143B58E09A}"/>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D4793692-646D-4821-B80C-FF32AE28B3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AFEA8D14-C6A1-44FC-86C5-29E683DB298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393FC7CF-34E6-4E94-AC74-C43E95EE5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304B9571-B296-494B-85DE-5B4464A13B0E}"/>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mfecbc.sharepoint.com/sites/HypoDocumentCenter/Hypoline/European%20Covered%20Bond%20Council/ECBC%20Label%20Initiative/Label%20HTT%20Review/DRAFT%20CBLF%20-%20HTT%202026.xlsx" TargetMode="External"/><Relationship Id="rId1" Type="http://schemas.openxmlformats.org/officeDocument/2006/relationships/externalLinkPath" Target="https://emfecbc.sharepoint.com/sites/HypoDocumentCenter/Hypoline/European%20Covered%20Bond%20Council/ECBC%20Label%20Initiative/Label%20HTT%20Review/DRAFT%20CBLF%20-%20HTT%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Introduction"/>
      <sheetName val="Completion Instructions"/>
      <sheetName val="FAQ"/>
      <sheetName val="A. HTT General"/>
      <sheetName val="B1. HTT Mortgage Assets"/>
      <sheetName val="B2. HTT Public Sector Assets"/>
      <sheetName val="B3. HTT Shipping Assets"/>
      <sheetName val="C. HTT Harmonised Glossary"/>
      <sheetName val="D. Insert Nat Trans Templ"/>
      <sheetName val="E. Optional ECB-ECAIs data"/>
      <sheetName val="F1. Sustainable M data"/>
      <sheetName val="F2. Sustainable PS data"/>
      <sheetName val="E.g. General"/>
      <sheetName val="E.g. Other"/>
    </sheetNames>
    <sheetDataSet>
      <sheetData sheetId="0"/>
      <sheetData sheetId="1"/>
      <sheetData sheetId="2"/>
      <sheetData sheetId="3"/>
      <sheetData sheetId="4"/>
      <sheetData sheetId="5">
        <row r="15">
          <cell r="C15">
            <v>0</v>
          </cell>
        </row>
        <row r="28">
          <cell r="F28" t="str">
            <v>[For completion]</v>
          </cell>
        </row>
        <row r="43">
          <cell r="B43" t="str">
            <v xml:space="preserve">4. Breakdown by Geography </v>
          </cell>
        </row>
        <row r="149">
          <cell r="B149" t="str">
            <v>6. Breakdown by Interest Rate</v>
          </cell>
        </row>
        <row r="179">
          <cell r="B179" t="str">
            <v>9. Non-Performing Loans (NPLs)</v>
          </cell>
        </row>
        <row r="186">
          <cell r="B186" t="str">
            <v>10. Loan Size Information</v>
          </cell>
        </row>
        <row r="424">
          <cell r="B424" t="str">
            <v>21. Loan Size Information</v>
          </cell>
        </row>
      </sheetData>
      <sheetData sheetId="6">
        <row r="10">
          <cell r="C10" t="str">
            <v>[For completion]</v>
          </cell>
        </row>
        <row r="18">
          <cell r="B18" t="str">
            <v>2. Size Information</v>
          </cell>
        </row>
        <row r="37">
          <cell r="C37">
            <v>0</v>
          </cell>
        </row>
        <row r="48">
          <cell r="B48" t="str">
            <v xml:space="preserve">4. Breakdown by Geography </v>
          </cell>
        </row>
        <row r="129">
          <cell r="B129" t="str">
            <v>6. Breakdown by Interest Rate</v>
          </cell>
        </row>
        <row r="166">
          <cell r="B166" t="str">
            <v>9. Non-Performing Loans</v>
          </cell>
        </row>
      </sheetData>
      <sheetData sheetId="7">
        <row r="116">
          <cell r="B116" t="str">
            <v>8. Loan Size Information</v>
          </cell>
        </row>
      </sheetData>
      <sheetData sheetId="8">
        <row r="18">
          <cell r="B18" t="str">
            <v>Hedging Strategy (please explain how you address interest rate and currency risk)</v>
          </cell>
        </row>
      </sheetData>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97A3CE-AD8C-4C25-9F96-8D4BC11B0ECE}" name="Table1" displayName="Table1" ref="H2:M3" totalsRowShown="0">
  <autoFilter ref="H2:M3" xr:uid="{718F13A6-E2D7-4FBF-A799-0E30197299A6}"/>
  <tableColumns count="6">
    <tableColumn id="1" xr3:uid="{E0E68D13-E008-4CA7-8F2A-23461E9F453C}" name="Årstal"/>
    <tableColumn id="3" xr3:uid="{9B671B61-DDFD-4E43-A5AC-CF00617520B8}" name="Kvartal"/>
    <tableColumn id="2" xr3:uid="{9F926B45-C6AE-469D-B005-6EF8C2DFF2A3}" name="Kapitalcenter"/>
    <tableColumn id="4" xr3:uid="{CBA78E3F-3B3E-420C-88DD-229CB3C54853}" name="Måned"/>
    <tableColumn id="5" xr3:uid="{F60B4402-FCF7-4765-B248-C75FF9F52D9E}" name="Rapporteringsdato"/>
    <tableColumn id="6" xr3:uid="{3FB9C16E-DAE8-4C62-8654-45FEF8504BE8}"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198A05-18C8-49FE-99B8-5A8D3EB0FD03}" name="Table2" displayName="Table2" ref="A46:A52" totalsRowShown="0">
  <autoFilter ref="A46:A52" xr:uid="{24CD511C-73EB-4732-9FC8-08E3DBE1E9FE}"/>
  <tableColumns count="1">
    <tableColumn id="1" xr3:uid="{571C01F8-5425-464D-B900-C64D4E36D9A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C2F5B3-404A-4CE4-9A3D-A947232AFBAD}" name="Table3" displayName="Table3" ref="A54:A58" totalsRowShown="0">
  <autoFilter ref="A54:A58" xr:uid="{54B247F8-2BD9-4A29-836C-66286F51EB5A}"/>
  <tableColumns count="1">
    <tableColumn id="1" xr3:uid="{0ACABA95-A674-4702-9A8E-DD15938AFD53}"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45A961-55D8-4EA3-811E-C208EAFE3D08}" name="Table4" displayName="Table4" ref="A60:A64" totalsRowShown="0">
  <autoFilter ref="A60:A64" xr:uid="{4851A8CA-B611-4696-9F89-8D5B173DF455}"/>
  <tableColumns count="1">
    <tableColumn id="1" xr3:uid="{D78539F0-E6EE-4B1B-A1EF-5A9B1DEED753}" name="Mulige måneder"/>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nykredit.com/siteassets/ir/files/bond-issuance/prospects/base-prospectus/2024/base-prospectus-8-may-2024.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01124-7A79-4004-8DB3-9C6B4C174CB2}">
  <sheetPr codeName="Sheet1"/>
  <dimension ref="A1:M66"/>
  <sheetViews>
    <sheetView workbookViewId="0">
      <selection activeCell="J3" sqref="J3"/>
    </sheetView>
  </sheetViews>
  <sheetFormatPr defaultRowHeight="14.5" x14ac:dyDescent="0.35"/>
  <cols>
    <col min="1" max="1" width="17.453125" customWidth="1"/>
    <col min="8" max="8" width="15.26953125" customWidth="1"/>
    <col min="9" max="9" width="15.453125" customWidth="1"/>
    <col min="10" max="10" width="20.54296875" bestFit="1" customWidth="1"/>
    <col min="11" max="11" width="13.54296875" customWidth="1"/>
    <col min="12" max="12" width="23.26953125" customWidth="1"/>
    <col min="13" max="13" width="21.54296875" customWidth="1"/>
    <col min="16" max="16" width="32.453125" bestFit="1" customWidth="1"/>
    <col min="17" max="17" width="68" customWidth="1"/>
  </cols>
  <sheetData>
    <row r="1" spans="1:13" ht="18.5" x14ac:dyDescent="0.45">
      <c r="A1" s="503" t="s">
        <v>3568</v>
      </c>
      <c r="B1" s="503"/>
      <c r="C1" s="503"/>
      <c r="D1" s="503"/>
      <c r="E1" s="503"/>
    </row>
    <row r="2" spans="1:13" x14ac:dyDescent="0.35">
      <c r="H2" t="s">
        <v>3569</v>
      </c>
      <c r="I2" t="s">
        <v>3570</v>
      </c>
      <c r="J2" t="s">
        <v>3571</v>
      </c>
      <c r="K2" t="s">
        <v>3572</v>
      </c>
      <c r="L2" t="s">
        <v>3573</v>
      </c>
      <c r="M2" t="s">
        <v>286</v>
      </c>
    </row>
    <row r="3" spans="1:13" x14ac:dyDescent="0.35">
      <c r="H3">
        <v>2025</v>
      </c>
      <c r="I3" t="s">
        <v>3584</v>
      </c>
      <c r="J3" t="s">
        <v>3044</v>
      </c>
      <c r="K3" s="499" t="s">
        <v>3588</v>
      </c>
      <c r="L3" s="500" t="s">
        <v>3589</v>
      </c>
      <c r="M3" s="500" t="s">
        <v>3590</v>
      </c>
    </row>
    <row r="5" spans="1:13" x14ac:dyDescent="0.35">
      <c r="L5" t="s">
        <v>3576</v>
      </c>
    </row>
    <row r="6" spans="1:13" x14ac:dyDescent="0.35">
      <c r="L6" s="499" t="s">
        <v>3577</v>
      </c>
    </row>
    <row r="18" spans="1:8" ht="18.5" x14ac:dyDescent="0.45">
      <c r="A18" s="504" t="s">
        <v>3578</v>
      </c>
      <c r="B18" s="504"/>
      <c r="C18" s="504"/>
      <c r="D18" s="504"/>
      <c r="E18" s="504"/>
    </row>
    <row r="26" spans="1:8" x14ac:dyDescent="0.35">
      <c r="H26" s="499"/>
    </row>
    <row r="28" spans="1:8" x14ac:dyDescent="0.35">
      <c r="H28" s="499"/>
    </row>
    <row r="39" spans="1:1" x14ac:dyDescent="0.35">
      <c r="A39" t="s">
        <v>3579</v>
      </c>
    </row>
    <row r="40" spans="1:1" x14ac:dyDescent="0.35">
      <c r="A40" t="str" cm="1">
        <f t="array" ref="A40">"S:\Product_Reporting\3_Ekstern\3002 HTT NTT\"&amp;$H$3&amp;"-"&amp;Table1[Måned]&amp;"\3002_05 HTT\"</f>
        <v>S:\Product_Reporting\3_Ekstern\3002 HTT NTT\2025-12\3002_05 HTT\</v>
      </c>
    </row>
    <row r="41" spans="1:1" x14ac:dyDescent="0.35">
      <c r="A41" t="s">
        <v>3571</v>
      </c>
    </row>
    <row r="42" spans="1:1" x14ac:dyDescent="0.35">
      <c r="A42" t="str" cm="1">
        <f t="array" ref="A42">Table1[Kapitalcenter]</f>
        <v>I</v>
      </c>
    </row>
    <row r="43" spans="1:1" x14ac:dyDescent="0.35">
      <c r="A43" t="str" cm="1">
        <f t="array" ref="A43">Table1[Årstal]&amp;"_"&amp;Table1[Kvartal]</f>
        <v>2025_Q4</v>
      </c>
    </row>
    <row r="44" spans="1:1" x14ac:dyDescent="0.35">
      <c r="A44" t="str" cm="1">
        <f t="array" ref="A44">"S:\Product_Reporting\3_Ekstern\3002 HTT NTT\"&amp;$H$3&amp;"-"&amp;Table1[Måned]&amp;"\3002_06 NTT\"</f>
        <v>S:\Product_Reporting\3_Ekstern\3002 HTT NTT\2025-12\3002_06 NTT\</v>
      </c>
    </row>
    <row r="45" spans="1:1" x14ac:dyDescent="0.35">
      <c r="A45" s="501" t="str" cm="1">
        <f t="array" ref="A45">"S:\ECBC Labbeling af Covered Bonds\"&amp;Table1[Årstal]&amp;Table1[Kvartal]&amp;"\Til S&amp;P\"</f>
        <v>S:\ECBC Labbeling af Covered Bonds\2025Q4\Til S&amp;P\</v>
      </c>
    </row>
    <row r="46" spans="1:1" x14ac:dyDescent="0.35">
      <c r="A46" t="s">
        <v>3580</v>
      </c>
    </row>
    <row r="47" spans="1:1" x14ac:dyDescent="0.35">
      <c r="A47" t="s">
        <v>3040</v>
      </c>
    </row>
    <row r="48" spans="1:1" x14ac:dyDescent="0.35">
      <c r="A48" t="s">
        <v>3041</v>
      </c>
    </row>
    <row r="49" spans="1:1" x14ac:dyDescent="0.35">
      <c r="A49" t="s">
        <v>3042</v>
      </c>
    </row>
    <row r="50" spans="1:1" x14ac:dyDescent="0.35">
      <c r="A50" t="s">
        <v>3043</v>
      </c>
    </row>
    <row r="51" spans="1:1" x14ac:dyDescent="0.35">
      <c r="A51" t="s">
        <v>3044</v>
      </c>
    </row>
    <row r="52" spans="1:1" x14ac:dyDescent="0.35">
      <c r="A52" t="s">
        <v>3045</v>
      </c>
    </row>
    <row r="54" spans="1:1" x14ac:dyDescent="0.35">
      <c r="A54" t="s">
        <v>3581</v>
      </c>
    </row>
    <row r="55" spans="1:1" x14ac:dyDescent="0.35">
      <c r="A55" t="s">
        <v>3582</v>
      </c>
    </row>
    <row r="56" spans="1:1" x14ac:dyDescent="0.35">
      <c r="A56" t="s">
        <v>3583</v>
      </c>
    </row>
    <row r="57" spans="1:1" x14ac:dyDescent="0.35">
      <c r="A57" t="s">
        <v>3574</v>
      </c>
    </row>
    <row r="58" spans="1:1" x14ac:dyDescent="0.35">
      <c r="A58" t="s">
        <v>3584</v>
      </c>
    </row>
    <row r="60" spans="1:1" x14ac:dyDescent="0.35">
      <c r="A60" t="s">
        <v>3585</v>
      </c>
    </row>
    <row r="61" spans="1:1" x14ac:dyDescent="0.35">
      <c r="A61" s="499" t="s">
        <v>3586</v>
      </c>
    </row>
    <row r="62" spans="1:1" x14ac:dyDescent="0.35">
      <c r="A62" s="499" t="s">
        <v>3587</v>
      </c>
    </row>
    <row r="63" spans="1:1" x14ac:dyDescent="0.35">
      <c r="A63" s="499" t="s">
        <v>3575</v>
      </c>
    </row>
    <row r="64" spans="1:1" x14ac:dyDescent="0.35">
      <c r="A64" s="499" t="s">
        <v>3588</v>
      </c>
    </row>
    <row r="66" spans="1:1" x14ac:dyDescent="0.35">
      <c r="A66" s="501" t="str" cm="1">
        <f t="array" ref="A66">"S:\ECBC Labbeling af Covered Bonds\"&amp;Table1[Årstal]&amp;Table1[Kvartal]&amp;"\"</f>
        <v>S:\ECBC Labbeling af Covered Bonds\2025Q4\</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43B478D8-86BC-4E11-9FE4-C880EDFF2287}">
      <formula1>$A$47:$A$52</formula1>
    </dataValidation>
    <dataValidation type="list" allowBlank="1" showInputMessage="1" showErrorMessage="1" sqref="K3" xr:uid="{7A73A13A-FF3F-404E-B49D-C47E9020DC22}">
      <formula1>$A$61:$A$64</formula1>
    </dataValidation>
    <dataValidation type="list" allowBlank="1" showInputMessage="1" showErrorMessage="1" sqref="I3" xr:uid="{9395F67B-46DB-494D-95E3-364826E965F2}">
      <formula1>$A$55:$A$58</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skjul_faner">
                <anchor moveWithCells="1" sizeWithCells="1">
                  <from>
                    <xdr:col>0</xdr:col>
                    <xdr:colOff>285750</xdr:colOff>
                    <xdr:row>11</xdr:row>
                    <xdr:rowOff>31750</xdr:rowOff>
                  </from>
                  <to>
                    <xdr:col>4</xdr:col>
                    <xdr:colOff>222250</xdr:colOff>
                    <xdr:row>12</xdr:row>
                    <xdr:rowOff>171450</xdr:rowOff>
                  </to>
                </anchor>
              </controlPr>
            </control>
          </mc:Choice>
        </mc:AlternateContent>
        <mc:AlternateContent xmlns:mc="http://schemas.openxmlformats.org/markup-compatibility/2006">
          <mc:Choice Requires="x14">
            <control shapeId="13314" r:id="rId5" name="Button 2">
              <controlPr defaultSize="0" print="0" autoFill="0" autoPict="0" macro="[0]!gem_rapport">
                <anchor moveWithCells="1" sizeWithCells="1">
                  <from>
                    <xdr:col>0</xdr:col>
                    <xdr:colOff>260350</xdr:colOff>
                    <xdr:row>3</xdr:row>
                    <xdr:rowOff>146050</xdr:rowOff>
                  </from>
                  <to>
                    <xdr:col>4</xdr:col>
                    <xdr:colOff>184150</xdr:colOff>
                    <xdr:row>5</xdr:row>
                    <xdr:rowOff>95250</xdr:rowOff>
                  </to>
                </anchor>
              </controlPr>
            </control>
          </mc:Choice>
        </mc:AlternateContent>
        <mc:AlternateContent xmlns:mc="http://schemas.openxmlformats.org/markup-compatibility/2006">
          <mc:Choice Requires="x14">
            <control shapeId="13315" r:id="rId6" name="Button 3">
              <controlPr defaultSize="0" print="0" autoFill="0" autoPict="0" macro="[0]!ingen_formler">
                <anchor moveWithCells="1" sizeWithCells="1">
                  <from>
                    <xdr:col>0</xdr:col>
                    <xdr:colOff>260350</xdr:colOff>
                    <xdr:row>6</xdr:row>
                    <xdr:rowOff>69850</xdr:rowOff>
                  </from>
                  <to>
                    <xdr:col>4</xdr:col>
                    <xdr:colOff>184150</xdr:colOff>
                    <xdr:row>8</xdr:row>
                    <xdr:rowOff>19050</xdr:rowOff>
                  </to>
                </anchor>
              </controlPr>
            </control>
          </mc:Choice>
        </mc:AlternateContent>
        <mc:AlternateContent xmlns:mc="http://schemas.openxmlformats.org/markup-compatibility/2006">
          <mc:Choice Requires="x14">
            <control shapeId="13316" r:id="rId7" name="Button 4">
              <controlPr defaultSize="0" print="0" autoFill="0" autoPict="0" macro="[0]!gem_rapport_ntt">
                <anchor moveWithCells="1" sizeWithCells="1">
                  <from>
                    <xdr:col>0</xdr:col>
                    <xdr:colOff>260350</xdr:colOff>
                    <xdr:row>8</xdr:row>
                    <xdr:rowOff>146050</xdr:rowOff>
                  </from>
                  <to>
                    <xdr:col>4</xdr:col>
                    <xdr:colOff>184150</xdr:colOff>
                    <xdr:row>10</xdr:row>
                    <xdr:rowOff>76200</xdr:rowOff>
                  </to>
                </anchor>
              </controlPr>
            </control>
          </mc:Choice>
        </mc:AlternateContent>
        <mc:AlternateContent xmlns:mc="http://schemas.openxmlformats.org/markup-compatibility/2006">
          <mc:Choice Requires="x14">
            <control shapeId="1331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3318"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3319"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1AB55-E75B-4536-A041-5BE2EDC57F0D}">
  <sheetPr codeName="Ark7">
    <tabColor rgb="FFE36E00"/>
  </sheetPr>
  <dimension ref="A1:N179"/>
  <sheetViews>
    <sheetView zoomScale="75" zoomScaleNormal="75" workbookViewId="0">
      <selection activeCell="D18" sqref="D18"/>
    </sheetView>
  </sheetViews>
  <sheetFormatPr defaultColWidth="8.81640625" defaultRowHeight="14.5" outlineLevelRow="1" x14ac:dyDescent="0.35"/>
  <cols>
    <col min="1" max="1" width="12" style="76" customWidth="1"/>
    <col min="2" max="2" width="60.7265625" style="76" customWidth="1"/>
    <col min="3" max="4" width="40.7265625" style="76" customWidth="1"/>
    <col min="5" max="5" width="7.26953125" style="76" customWidth="1"/>
    <col min="6" max="6" width="40.7265625" style="76" customWidth="1"/>
    <col min="7" max="7" width="40.7265625" style="73" customWidth="1"/>
    <col min="8" max="8" width="7.26953125" style="76" customWidth="1"/>
    <col min="9" max="9" width="71.81640625" style="76" customWidth="1"/>
    <col min="10" max="11" width="47.7265625" style="76" customWidth="1"/>
    <col min="12" max="12" width="7.26953125" style="76" customWidth="1"/>
    <col min="13" max="13" width="25.7265625" style="76" customWidth="1"/>
    <col min="14" max="14" width="25.7265625" style="73" customWidth="1"/>
    <col min="15" max="16384" width="8.81640625" style="74"/>
  </cols>
  <sheetData>
    <row r="1" spans="1:14" ht="31" x14ac:dyDescent="0.35">
      <c r="A1" s="1" t="s">
        <v>1534</v>
      </c>
      <c r="B1" s="1"/>
      <c r="C1" s="73"/>
      <c r="D1" s="73"/>
      <c r="E1" s="73"/>
      <c r="F1" s="22" t="s">
        <v>264</v>
      </c>
      <c r="H1" s="73"/>
      <c r="I1" s="1"/>
      <c r="J1" s="73"/>
      <c r="K1" s="73"/>
      <c r="L1" s="73"/>
      <c r="M1" s="73"/>
    </row>
    <row r="2" spans="1:14" ht="15" thickBot="1" x14ac:dyDescent="0.4">
      <c r="A2" s="73"/>
      <c r="B2" s="73"/>
      <c r="C2" s="73"/>
      <c r="D2" s="73"/>
      <c r="E2" s="73"/>
      <c r="F2" s="73"/>
      <c r="H2" s="2"/>
      <c r="L2" s="73"/>
      <c r="M2" s="73"/>
    </row>
    <row r="3" spans="1:14" ht="19" thickBot="1" x14ac:dyDescent="0.4">
      <c r="A3" s="77"/>
      <c r="B3" s="78" t="s">
        <v>265</v>
      </c>
      <c r="C3" s="148" t="s">
        <v>266</v>
      </c>
      <c r="D3" s="77"/>
      <c r="E3" s="77"/>
      <c r="F3" s="77"/>
      <c r="G3" s="77"/>
      <c r="H3" s="2"/>
      <c r="L3" s="73"/>
      <c r="M3" s="73"/>
    </row>
    <row r="4" spans="1:14" ht="15" thickBot="1" x14ac:dyDescent="0.4">
      <c r="H4" s="2"/>
      <c r="L4" s="73"/>
      <c r="M4" s="73"/>
    </row>
    <row r="5" spans="1:14" ht="18.5" x14ac:dyDescent="0.35">
      <c r="B5" s="80" t="s">
        <v>1535</v>
      </c>
      <c r="C5" s="79"/>
      <c r="E5" s="81"/>
      <c r="F5" s="81"/>
      <c r="H5" s="2"/>
      <c r="L5" s="73"/>
      <c r="M5" s="73"/>
    </row>
    <row r="6" spans="1:14" ht="15" thickBot="1" x14ac:dyDescent="0.4">
      <c r="B6" s="84" t="s">
        <v>1536</v>
      </c>
      <c r="H6" s="2"/>
      <c r="L6" s="73"/>
      <c r="M6" s="73"/>
    </row>
    <row r="7" spans="1:14" s="181" customFormat="1" x14ac:dyDescent="0.35">
      <c r="A7" s="76"/>
      <c r="B7" s="180"/>
      <c r="C7" s="76"/>
      <c r="D7" s="76"/>
      <c r="E7" s="76"/>
      <c r="F7" s="76"/>
      <c r="G7" s="73"/>
      <c r="H7" s="2"/>
      <c r="I7" s="76"/>
      <c r="J7" s="76"/>
      <c r="K7" s="76"/>
      <c r="L7" s="73"/>
      <c r="M7" s="73"/>
      <c r="N7" s="73"/>
    </row>
    <row r="8" spans="1:14" ht="37" x14ac:dyDescent="0.35">
      <c r="A8" s="86" t="s">
        <v>275</v>
      </c>
      <c r="B8" s="86" t="s">
        <v>1536</v>
      </c>
      <c r="C8" s="87"/>
      <c r="D8" s="87"/>
      <c r="E8" s="87"/>
      <c r="F8" s="87"/>
      <c r="G8" s="88"/>
      <c r="H8" s="2"/>
      <c r="I8" s="93"/>
      <c r="J8" s="81"/>
      <c r="K8" s="81"/>
      <c r="L8" s="81"/>
      <c r="M8" s="81"/>
    </row>
    <row r="9" spans="1:14" ht="15" customHeight="1" x14ac:dyDescent="0.35">
      <c r="A9" s="98"/>
      <c r="B9" s="99" t="s">
        <v>1537</v>
      </c>
      <c r="C9" s="98"/>
      <c r="D9" s="98"/>
      <c r="E9" s="98"/>
      <c r="F9" s="101"/>
      <c r="G9" s="101"/>
      <c r="H9" s="2"/>
      <c r="I9" s="93"/>
      <c r="J9" s="119"/>
      <c r="K9" s="119"/>
      <c r="L9" s="119"/>
      <c r="M9" s="120"/>
      <c r="N9" s="120"/>
    </row>
    <row r="10" spans="1:14" x14ac:dyDescent="0.35">
      <c r="A10" s="89" t="s">
        <v>1538</v>
      </c>
      <c r="B10" s="89" t="s">
        <v>1539</v>
      </c>
      <c r="C10" s="223" t="s">
        <v>278</v>
      </c>
      <c r="E10" s="93"/>
      <c r="F10" s="93"/>
      <c r="H10" s="2"/>
      <c r="I10" s="93"/>
      <c r="L10" s="93"/>
      <c r="M10" s="93"/>
    </row>
    <row r="11" spans="1:14" outlineLevel="1" x14ac:dyDescent="0.35">
      <c r="A11" s="89" t="s">
        <v>1540</v>
      </c>
      <c r="B11" s="155" t="s">
        <v>830</v>
      </c>
      <c r="C11" s="157"/>
      <c r="E11" s="93"/>
      <c r="F11" s="93"/>
      <c r="H11" s="2"/>
      <c r="I11" s="93"/>
      <c r="L11" s="93"/>
      <c r="M11" s="93"/>
    </row>
    <row r="12" spans="1:14" outlineLevel="1" x14ac:dyDescent="0.35">
      <c r="A12" s="89" t="s">
        <v>1541</v>
      </c>
      <c r="B12" s="155" t="s">
        <v>832</v>
      </c>
      <c r="C12" s="157"/>
      <c r="E12" s="93"/>
      <c r="F12" s="93"/>
      <c r="H12" s="2"/>
      <c r="I12" s="93"/>
      <c r="L12" s="93"/>
      <c r="M12" s="93"/>
    </row>
    <row r="13" spans="1:14" outlineLevel="1" x14ac:dyDescent="0.35">
      <c r="A13" s="89" t="s">
        <v>1542</v>
      </c>
      <c r="E13" s="93"/>
      <c r="F13" s="93"/>
      <c r="H13" s="2"/>
      <c r="I13" s="93"/>
      <c r="L13" s="93"/>
      <c r="M13" s="93"/>
    </row>
    <row r="14" spans="1:14" outlineLevel="1" x14ac:dyDescent="0.35">
      <c r="A14" s="89" t="s">
        <v>1543</v>
      </c>
      <c r="E14" s="93"/>
      <c r="F14" s="93"/>
      <c r="H14" s="2"/>
      <c r="I14" s="93"/>
      <c r="L14" s="93"/>
      <c r="M14" s="93"/>
    </row>
    <row r="15" spans="1:14" outlineLevel="1" x14ac:dyDescent="0.35">
      <c r="A15" s="89" t="s">
        <v>1544</v>
      </c>
      <c r="E15" s="93"/>
      <c r="F15" s="93"/>
      <c r="H15" s="2"/>
      <c r="I15" s="93"/>
      <c r="L15" s="93"/>
      <c r="M15" s="93"/>
    </row>
    <row r="16" spans="1:14" outlineLevel="1" x14ac:dyDescent="0.35">
      <c r="A16" s="89" t="s">
        <v>1545</v>
      </c>
      <c r="E16" s="93"/>
      <c r="F16" s="93"/>
      <c r="H16" s="2"/>
      <c r="I16" s="93"/>
      <c r="L16" s="93"/>
      <c r="M16" s="93"/>
    </row>
    <row r="17" spans="1:14" outlineLevel="1" x14ac:dyDescent="0.35">
      <c r="A17" s="89" t="s">
        <v>1546</v>
      </c>
      <c r="E17" s="93"/>
      <c r="F17" s="93"/>
      <c r="H17" s="2"/>
      <c r="I17" s="93"/>
      <c r="L17" s="93"/>
      <c r="M17" s="93"/>
    </row>
    <row r="18" spans="1:14" x14ac:dyDescent="0.35">
      <c r="A18" s="98"/>
      <c r="B18" s="98" t="s">
        <v>1547</v>
      </c>
      <c r="C18" s="98" t="s">
        <v>1034</v>
      </c>
      <c r="D18" s="98" t="s">
        <v>1548</v>
      </c>
      <c r="E18" s="98"/>
      <c r="F18" s="98" t="s">
        <v>1549</v>
      </c>
      <c r="G18" s="98" t="s">
        <v>1550</v>
      </c>
      <c r="H18" s="2"/>
      <c r="I18" s="171"/>
      <c r="J18" s="119"/>
      <c r="K18" s="119"/>
      <c r="L18" s="81"/>
      <c r="M18" s="119"/>
      <c r="N18" s="119"/>
    </row>
    <row r="19" spans="1:14" x14ac:dyDescent="0.35">
      <c r="A19" s="89" t="s">
        <v>1551</v>
      </c>
      <c r="B19" s="89" t="s">
        <v>1552</v>
      </c>
      <c r="C19" s="177" t="s">
        <v>278</v>
      </c>
      <c r="D19" s="238"/>
      <c r="E19" s="238"/>
      <c r="F19" s="240"/>
      <c r="G19" s="240"/>
      <c r="H19" s="2"/>
      <c r="I19" s="93"/>
      <c r="L19" s="119"/>
      <c r="M19" s="120"/>
      <c r="N19" s="120"/>
    </row>
    <row r="20" spans="1:14" x14ac:dyDescent="0.35">
      <c r="A20" s="119"/>
      <c r="B20" s="171"/>
      <c r="C20" s="238"/>
      <c r="D20" s="238"/>
      <c r="E20" s="238"/>
      <c r="F20" s="240"/>
      <c r="G20" s="240"/>
      <c r="H20" s="2"/>
      <c r="I20" s="171"/>
      <c r="J20" s="119"/>
      <c r="K20" s="119"/>
      <c r="L20" s="119"/>
      <c r="M20" s="120"/>
      <c r="N20" s="120"/>
    </row>
    <row r="21" spans="1:14" x14ac:dyDescent="0.35">
      <c r="B21" s="89" t="s">
        <v>1039</v>
      </c>
      <c r="C21" s="119"/>
      <c r="D21" s="119"/>
      <c r="E21" s="119"/>
      <c r="F21" s="120"/>
      <c r="G21" s="120"/>
      <c r="H21" s="2"/>
      <c r="I21" s="93"/>
      <c r="J21" s="119"/>
      <c r="K21" s="119"/>
      <c r="L21" s="119"/>
      <c r="M21" s="120"/>
      <c r="N21" s="120"/>
    </row>
    <row r="22" spans="1:14" x14ac:dyDescent="0.35">
      <c r="A22" s="89" t="s">
        <v>1553</v>
      </c>
      <c r="B22" s="198" t="s">
        <v>937</v>
      </c>
      <c r="C22" s="177" t="s">
        <v>278</v>
      </c>
      <c r="D22" s="223" t="s">
        <v>278</v>
      </c>
      <c r="E22" s="93"/>
      <c r="F22" s="111" t="str">
        <f>IF($C$37=0,"",IF(C22="[for completion]","",C22/$C$37))</f>
        <v/>
      </c>
      <c r="G22" s="111" t="str">
        <f>IF($D$37=0,"",IF(D22="[for completion]","",D22/$D$37))</f>
        <v/>
      </c>
      <c r="H22" s="2"/>
      <c r="I22" s="93"/>
      <c r="L22" s="93"/>
      <c r="M22" s="112"/>
      <c r="N22" s="112"/>
    </row>
    <row r="23" spans="1:14" x14ac:dyDescent="0.35">
      <c r="A23" s="89" t="s">
        <v>1554</v>
      </c>
      <c r="B23" s="198" t="s">
        <v>937</v>
      </c>
      <c r="C23" s="177" t="s">
        <v>278</v>
      </c>
      <c r="D23" s="223" t="s">
        <v>278</v>
      </c>
      <c r="E23" s="93"/>
      <c r="F23" s="111" t="str">
        <f t="shared" ref="F23:F36" si="0">IF($C$37=0,"",IF(C23="[for completion]","",C23/$C$37))</f>
        <v/>
      </c>
      <c r="G23" s="111" t="str">
        <f t="shared" ref="G23:G36" si="1">IF($D$37=0,"",IF(D23="[for completion]","",D23/$D$37))</f>
        <v/>
      </c>
      <c r="H23" s="2"/>
      <c r="I23" s="93"/>
      <c r="L23" s="93"/>
      <c r="M23" s="112"/>
      <c r="N23" s="112"/>
    </row>
    <row r="24" spans="1:14" x14ac:dyDescent="0.35">
      <c r="A24" s="89" t="s">
        <v>1555</v>
      </c>
      <c r="B24" s="198" t="s">
        <v>937</v>
      </c>
      <c r="C24" s="177" t="s">
        <v>278</v>
      </c>
      <c r="D24" s="223" t="s">
        <v>278</v>
      </c>
      <c r="F24" s="111" t="str">
        <f t="shared" si="0"/>
        <v/>
      </c>
      <c r="G24" s="111" t="str">
        <f t="shared" si="1"/>
        <v/>
      </c>
      <c r="H24" s="2"/>
      <c r="I24" s="93"/>
      <c r="M24" s="112"/>
      <c r="N24" s="112"/>
    </row>
    <row r="25" spans="1:14" x14ac:dyDescent="0.35">
      <c r="A25" s="89" t="s">
        <v>1556</v>
      </c>
      <c r="B25" s="198" t="s">
        <v>937</v>
      </c>
      <c r="C25" s="177" t="s">
        <v>278</v>
      </c>
      <c r="D25" s="223" t="s">
        <v>278</v>
      </c>
      <c r="E25" s="108"/>
      <c r="F25" s="111" t="str">
        <f t="shared" si="0"/>
        <v/>
      </c>
      <c r="G25" s="111" t="str">
        <f t="shared" si="1"/>
        <v/>
      </c>
      <c r="H25" s="2"/>
      <c r="I25" s="93"/>
      <c r="L25" s="108"/>
      <c r="M25" s="112"/>
      <c r="N25" s="112"/>
    </row>
    <row r="26" spans="1:14" x14ac:dyDescent="0.35">
      <c r="A26" s="89" t="s">
        <v>1557</v>
      </c>
      <c r="B26" s="198" t="s">
        <v>937</v>
      </c>
      <c r="C26" s="177" t="s">
        <v>278</v>
      </c>
      <c r="D26" s="223" t="s">
        <v>278</v>
      </c>
      <c r="E26" s="108"/>
      <c r="F26" s="111" t="str">
        <f t="shared" si="0"/>
        <v/>
      </c>
      <c r="G26" s="111" t="str">
        <f t="shared" si="1"/>
        <v/>
      </c>
      <c r="H26" s="2"/>
      <c r="I26" s="93"/>
      <c r="L26" s="108"/>
      <c r="M26" s="112"/>
      <c r="N26" s="112"/>
    </row>
    <row r="27" spans="1:14" x14ac:dyDescent="0.35">
      <c r="A27" s="89" t="s">
        <v>1558</v>
      </c>
      <c r="B27" s="198" t="s">
        <v>937</v>
      </c>
      <c r="C27" s="177" t="s">
        <v>278</v>
      </c>
      <c r="D27" s="223" t="s">
        <v>278</v>
      </c>
      <c r="E27" s="108"/>
      <c r="F27" s="111" t="str">
        <f t="shared" si="0"/>
        <v/>
      </c>
      <c r="G27" s="111" t="str">
        <f t="shared" si="1"/>
        <v/>
      </c>
      <c r="H27" s="2"/>
      <c r="I27" s="93"/>
      <c r="L27" s="108"/>
      <c r="M27" s="112"/>
      <c r="N27" s="112"/>
    </row>
    <row r="28" spans="1:14" x14ac:dyDescent="0.35">
      <c r="A28" s="89" t="s">
        <v>1559</v>
      </c>
      <c r="B28" s="198" t="s">
        <v>937</v>
      </c>
      <c r="C28" s="177" t="s">
        <v>278</v>
      </c>
      <c r="D28" s="223" t="s">
        <v>278</v>
      </c>
      <c r="E28" s="108"/>
      <c r="F28" s="111" t="str">
        <f t="shared" si="0"/>
        <v/>
      </c>
      <c r="G28" s="111" t="str">
        <f t="shared" si="1"/>
        <v/>
      </c>
      <c r="H28" s="2"/>
      <c r="I28" s="93"/>
      <c r="L28" s="108"/>
      <c r="M28" s="112"/>
      <c r="N28" s="112"/>
    </row>
    <row r="29" spans="1:14" x14ac:dyDescent="0.35">
      <c r="A29" s="89" t="s">
        <v>1560</v>
      </c>
      <c r="B29" s="198" t="s">
        <v>937</v>
      </c>
      <c r="C29" s="177" t="s">
        <v>278</v>
      </c>
      <c r="D29" s="223" t="s">
        <v>278</v>
      </c>
      <c r="E29" s="108"/>
      <c r="F29" s="111" t="str">
        <f t="shared" si="0"/>
        <v/>
      </c>
      <c r="G29" s="111" t="str">
        <f t="shared" si="1"/>
        <v/>
      </c>
      <c r="H29" s="2"/>
      <c r="I29" s="93"/>
      <c r="L29" s="108"/>
      <c r="M29" s="112"/>
      <c r="N29" s="112"/>
    </row>
    <row r="30" spans="1:14" x14ac:dyDescent="0.35">
      <c r="A30" s="89" t="s">
        <v>1561</v>
      </c>
      <c r="B30" s="198" t="s">
        <v>937</v>
      </c>
      <c r="C30" s="177" t="s">
        <v>278</v>
      </c>
      <c r="D30" s="223" t="s">
        <v>278</v>
      </c>
      <c r="E30" s="108"/>
      <c r="F30" s="111" t="str">
        <f t="shared" si="0"/>
        <v/>
      </c>
      <c r="G30" s="111" t="str">
        <f t="shared" si="1"/>
        <v/>
      </c>
      <c r="H30" s="2"/>
      <c r="I30" s="93"/>
      <c r="L30" s="108"/>
      <c r="M30" s="112"/>
      <c r="N30" s="112"/>
    </row>
    <row r="31" spans="1:14" x14ac:dyDescent="0.35">
      <c r="A31" s="89" t="s">
        <v>1562</v>
      </c>
      <c r="B31" s="198" t="s">
        <v>937</v>
      </c>
      <c r="C31" s="177" t="s">
        <v>278</v>
      </c>
      <c r="D31" s="223" t="s">
        <v>278</v>
      </c>
      <c r="E31" s="108"/>
      <c r="F31" s="111" t="str">
        <f t="shared" si="0"/>
        <v/>
      </c>
      <c r="G31" s="111" t="str">
        <f t="shared" si="1"/>
        <v/>
      </c>
      <c r="H31" s="2"/>
      <c r="I31" s="93"/>
      <c r="L31" s="108"/>
      <c r="M31" s="112"/>
      <c r="N31" s="112"/>
    </row>
    <row r="32" spans="1:14" x14ac:dyDescent="0.35">
      <c r="A32" s="89" t="s">
        <v>1563</v>
      </c>
      <c r="B32" s="198" t="s">
        <v>937</v>
      </c>
      <c r="C32" s="177" t="s">
        <v>278</v>
      </c>
      <c r="D32" s="223" t="s">
        <v>278</v>
      </c>
      <c r="E32" s="108"/>
      <c r="F32" s="111" t="str">
        <f t="shared" si="0"/>
        <v/>
      </c>
      <c r="G32" s="111" t="str">
        <f t="shared" si="1"/>
        <v/>
      </c>
      <c r="H32" s="2"/>
      <c r="I32" s="93"/>
      <c r="L32" s="108"/>
      <c r="M32" s="112"/>
      <c r="N32" s="112"/>
    </row>
    <row r="33" spans="1:14" x14ac:dyDescent="0.35">
      <c r="A33" s="89" t="s">
        <v>1564</v>
      </c>
      <c r="B33" s="198" t="s">
        <v>937</v>
      </c>
      <c r="C33" s="177" t="s">
        <v>278</v>
      </c>
      <c r="D33" s="223" t="s">
        <v>278</v>
      </c>
      <c r="E33" s="108"/>
      <c r="F33" s="111" t="str">
        <f t="shared" si="0"/>
        <v/>
      </c>
      <c r="G33" s="111" t="str">
        <f t="shared" si="1"/>
        <v/>
      </c>
      <c r="H33" s="2"/>
      <c r="I33" s="93"/>
      <c r="L33" s="108"/>
      <c r="M33" s="112"/>
      <c r="N33" s="112"/>
    </row>
    <row r="34" spans="1:14" x14ac:dyDescent="0.35">
      <c r="A34" s="89" t="s">
        <v>1565</v>
      </c>
      <c r="B34" s="198" t="s">
        <v>937</v>
      </c>
      <c r="C34" s="177" t="s">
        <v>278</v>
      </c>
      <c r="D34" s="223" t="s">
        <v>278</v>
      </c>
      <c r="E34" s="108"/>
      <c r="F34" s="111" t="str">
        <f t="shared" si="0"/>
        <v/>
      </c>
      <c r="G34" s="111" t="str">
        <f t="shared" si="1"/>
        <v/>
      </c>
      <c r="H34" s="2"/>
      <c r="I34" s="93"/>
      <c r="L34" s="108"/>
      <c r="M34" s="112"/>
      <c r="N34" s="112"/>
    </row>
    <row r="35" spans="1:14" x14ac:dyDescent="0.35">
      <c r="A35" s="89" t="s">
        <v>1566</v>
      </c>
      <c r="B35" s="198" t="s">
        <v>937</v>
      </c>
      <c r="C35" s="177" t="s">
        <v>278</v>
      </c>
      <c r="D35" s="223" t="s">
        <v>278</v>
      </c>
      <c r="E35" s="108"/>
      <c r="F35" s="111" t="str">
        <f t="shared" si="0"/>
        <v/>
      </c>
      <c r="G35" s="111" t="str">
        <f t="shared" si="1"/>
        <v/>
      </c>
      <c r="H35" s="2"/>
      <c r="I35" s="93"/>
      <c r="L35" s="108"/>
      <c r="M35" s="112"/>
      <c r="N35" s="112"/>
    </row>
    <row r="36" spans="1:14" x14ac:dyDescent="0.35">
      <c r="A36" s="89" t="s">
        <v>1567</v>
      </c>
      <c r="B36" s="198" t="s">
        <v>937</v>
      </c>
      <c r="C36" s="177" t="s">
        <v>278</v>
      </c>
      <c r="D36" s="223" t="s">
        <v>278</v>
      </c>
      <c r="E36" s="108"/>
      <c r="F36" s="111" t="str">
        <f t="shared" si="0"/>
        <v/>
      </c>
      <c r="G36" s="111" t="str">
        <f t="shared" si="1"/>
        <v/>
      </c>
      <c r="H36" s="2"/>
      <c r="I36" s="93"/>
      <c r="L36" s="108"/>
      <c r="M36" s="112"/>
      <c r="N36" s="112"/>
    </row>
    <row r="37" spans="1:14" x14ac:dyDescent="0.35">
      <c r="A37" s="89" t="s">
        <v>1568</v>
      </c>
      <c r="B37" s="113" t="s">
        <v>354</v>
      </c>
      <c r="C37" s="114">
        <f>SUM(C22:C36)</f>
        <v>0</v>
      </c>
      <c r="D37" s="173">
        <f>SUM(D22:D36)</f>
        <v>0</v>
      </c>
      <c r="E37" s="108"/>
      <c r="F37" s="115">
        <f>SUM(F22:F36)</f>
        <v>0</v>
      </c>
      <c r="G37" s="115">
        <f>SUM(G22:G36)</f>
        <v>0</v>
      </c>
      <c r="H37" s="2"/>
      <c r="I37" s="182"/>
      <c r="J37" s="93"/>
      <c r="K37" s="93"/>
      <c r="L37" s="108"/>
      <c r="M37" s="117"/>
      <c r="N37" s="117"/>
    </row>
    <row r="38" spans="1:14" x14ac:dyDescent="0.35">
      <c r="A38" s="98"/>
      <c r="B38" s="99" t="s">
        <v>1569</v>
      </c>
      <c r="C38" s="98" t="s">
        <v>314</v>
      </c>
      <c r="D38" s="98"/>
      <c r="E38" s="100"/>
      <c r="F38" s="98" t="s">
        <v>1549</v>
      </c>
      <c r="G38" s="98"/>
      <c r="H38" s="2"/>
      <c r="I38" s="171"/>
      <c r="J38" s="119"/>
      <c r="K38" s="119"/>
      <c r="L38" s="81"/>
      <c r="M38" s="119"/>
      <c r="N38" s="119"/>
    </row>
    <row r="39" spans="1:14" x14ac:dyDescent="0.35">
      <c r="A39" s="89" t="s">
        <v>1570</v>
      </c>
      <c r="B39" s="102" t="s">
        <v>1571</v>
      </c>
      <c r="C39" s="177" t="s">
        <v>278</v>
      </c>
      <c r="E39" s="183"/>
      <c r="F39" s="111" t="str">
        <f>IF($C$42=0,"",IF(C39="[for completion]","",C39/$C$42))</f>
        <v/>
      </c>
      <c r="G39" s="110"/>
      <c r="H39" s="2"/>
      <c r="I39" s="93"/>
      <c r="L39" s="183"/>
      <c r="M39" s="112"/>
      <c r="N39" s="110"/>
    </row>
    <row r="40" spans="1:14" x14ac:dyDescent="0.35">
      <c r="A40" s="89" t="s">
        <v>1572</v>
      </c>
      <c r="B40" s="102" t="s">
        <v>1573</v>
      </c>
      <c r="C40" s="177" t="s">
        <v>278</v>
      </c>
      <c r="E40" s="183"/>
      <c r="F40" s="111" t="str">
        <f>IF($C$42=0,"",IF(C40="[for completion]","",C40/$C$42))</f>
        <v/>
      </c>
      <c r="G40" s="110"/>
      <c r="H40" s="2"/>
      <c r="I40" s="93"/>
      <c r="L40" s="183"/>
      <c r="M40" s="112"/>
      <c r="N40" s="110"/>
    </row>
    <row r="41" spans="1:14" x14ac:dyDescent="0.35">
      <c r="A41" s="89" t="s">
        <v>1574</v>
      </c>
      <c r="B41" s="102" t="s">
        <v>352</v>
      </c>
      <c r="C41" s="177" t="s">
        <v>278</v>
      </c>
      <c r="E41" s="108"/>
      <c r="F41" s="111" t="str">
        <f>IF($C$42=0,"",IF(C41="[for completion]","",C41/$C$42))</f>
        <v/>
      </c>
      <c r="G41" s="110"/>
      <c r="H41" s="2"/>
      <c r="I41" s="93"/>
      <c r="L41" s="108"/>
      <c r="M41" s="112"/>
      <c r="N41" s="110"/>
    </row>
    <row r="42" spans="1:14" x14ac:dyDescent="0.35">
      <c r="A42" s="89" t="s">
        <v>1575</v>
      </c>
      <c r="B42" s="113" t="s">
        <v>354</v>
      </c>
      <c r="C42" s="114">
        <f>SUM(C39:C41)</f>
        <v>0</v>
      </c>
      <c r="D42" s="93"/>
      <c r="E42" s="108"/>
      <c r="F42" s="115">
        <f>SUM(F39:F41)</f>
        <v>0</v>
      </c>
      <c r="G42" s="110"/>
      <c r="H42" s="2"/>
      <c r="I42" s="93"/>
      <c r="L42" s="108"/>
      <c r="M42" s="112"/>
      <c r="N42" s="110"/>
    </row>
    <row r="43" spans="1:14" outlineLevel="1" x14ac:dyDescent="0.35">
      <c r="A43" s="89" t="s">
        <v>1576</v>
      </c>
      <c r="B43" s="182"/>
      <c r="C43" s="93"/>
      <c r="D43" s="93"/>
      <c r="E43" s="108"/>
      <c r="F43" s="117"/>
      <c r="G43" s="110"/>
      <c r="H43" s="2"/>
      <c r="I43" s="93"/>
      <c r="L43" s="108"/>
      <c r="M43" s="112"/>
      <c r="N43" s="110"/>
    </row>
    <row r="44" spans="1:14" outlineLevel="1" x14ac:dyDescent="0.35">
      <c r="A44" s="89" t="s">
        <v>1577</v>
      </c>
      <c r="B44" s="182"/>
      <c r="C44" s="93"/>
      <c r="D44" s="93"/>
      <c r="E44" s="108"/>
      <c r="F44" s="117"/>
      <c r="G44" s="110"/>
      <c r="H44" s="2"/>
      <c r="I44" s="93"/>
      <c r="L44" s="108"/>
      <c r="M44" s="112"/>
      <c r="N44" s="110"/>
    </row>
    <row r="45" spans="1:14" outlineLevel="1" x14ac:dyDescent="0.35">
      <c r="A45" s="89" t="s">
        <v>1578</v>
      </c>
      <c r="B45" s="93"/>
      <c r="E45" s="108"/>
      <c r="F45" s="112"/>
      <c r="G45" s="110"/>
      <c r="H45" s="2"/>
      <c r="I45" s="93"/>
      <c r="L45" s="108"/>
      <c r="M45" s="112"/>
      <c r="N45" s="110"/>
    </row>
    <row r="46" spans="1:14" outlineLevel="1" x14ac:dyDescent="0.35">
      <c r="A46" s="89" t="s">
        <v>1579</v>
      </c>
      <c r="B46" s="93"/>
      <c r="E46" s="108"/>
      <c r="F46" s="112"/>
      <c r="G46" s="110"/>
      <c r="H46" s="2"/>
      <c r="I46" s="93"/>
      <c r="L46" s="108"/>
      <c r="M46" s="112"/>
      <c r="N46" s="110"/>
    </row>
    <row r="47" spans="1:14" outlineLevel="1" x14ac:dyDescent="0.35">
      <c r="A47" s="89" t="s">
        <v>1580</v>
      </c>
      <c r="B47" s="93"/>
      <c r="E47" s="108"/>
      <c r="F47" s="112"/>
      <c r="G47" s="110"/>
      <c r="H47" s="2"/>
      <c r="I47" s="93"/>
      <c r="L47" s="108"/>
      <c r="M47" s="112"/>
      <c r="N47" s="110"/>
    </row>
    <row r="48" spans="1:14" ht="15" customHeight="1" x14ac:dyDescent="0.35">
      <c r="A48" s="98"/>
      <c r="B48" s="99" t="s">
        <v>848</v>
      </c>
      <c r="C48" s="98" t="s">
        <v>1549</v>
      </c>
      <c r="D48" s="98"/>
      <c r="E48" s="100"/>
      <c r="F48" s="101"/>
      <c r="G48" s="101"/>
      <c r="H48" s="2"/>
      <c r="I48" s="171"/>
      <c r="J48" s="119"/>
      <c r="K48" s="119"/>
      <c r="L48" s="81"/>
      <c r="M48" s="120"/>
      <c r="N48" s="120"/>
    </row>
    <row r="49" spans="1:14" x14ac:dyDescent="0.35">
      <c r="A49" s="89" t="s">
        <v>1581</v>
      </c>
      <c r="B49" s="162" t="s">
        <v>850</v>
      </c>
      <c r="C49" s="184">
        <f>SUM(C50:C76)</f>
        <v>0</v>
      </c>
      <c r="G49" s="76"/>
      <c r="H49" s="2"/>
      <c r="I49" s="81"/>
      <c r="N49" s="76"/>
    </row>
    <row r="50" spans="1:14" x14ac:dyDescent="0.35">
      <c r="A50" s="89" t="s">
        <v>1582</v>
      </c>
      <c r="B50" s="89" t="s">
        <v>852</v>
      </c>
      <c r="C50" s="165" t="s">
        <v>278</v>
      </c>
      <c r="G50" s="76"/>
      <c r="H50" s="2"/>
      <c r="N50" s="76"/>
    </row>
    <row r="51" spans="1:14" x14ac:dyDescent="0.35">
      <c r="A51" s="89" t="s">
        <v>1583</v>
      </c>
      <c r="B51" s="89" t="s">
        <v>854</v>
      </c>
      <c r="C51" s="165" t="s">
        <v>278</v>
      </c>
      <c r="G51" s="76"/>
      <c r="H51" s="2"/>
      <c r="N51" s="76"/>
    </row>
    <row r="52" spans="1:14" x14ac:dyDescent="0.35">
      <c r="A52" s="89" t="s">
        <v>1584</v>
      </c>
      <c r="B52" s="89" t="s">
        <v>856</v>
      </c>
      <c r="C52" s="165" t="s">
        <v>278</v>
      </c>
      <c r="G52" s="76"/>
      <c r="H52" s="2"/>
      <c r="N52" s="76"/>
    </row>
    <row r="53" spans="1:14" x14ac:dyDescent="0.35">
      <c r="A53" s="89" t="s">
        <v>1585</v>
      </c>
      <c r="B53" s="89" t="s">
        <v>858</v>
      </c>
      <c r="C53" s="165" t="s">
        <v>278</v>
      </c>
      <c r="G53" s="76"/>
      <c r="H53" s="2"/>
      <c r="N53" s="76"/>
    </row>
    <row r="54" spans="1:14" x14ac:dyDescent="0.35">
      <c r="A54" s="89" t="s">
        <v>1586</v>
      </c>
      <c r="B54" s="89" t="s">
        <v>860</v>
      </c>
      <c r="C54" s="165" t="s">
        <v>278</v>
      </c>
      <c r="G54" s="76"/>
      <c r="H54" s="2"/>
      <c r="N54" s="76"/>
    </row>
    <row r="55" spans="1:14" x14ac:dyDescent="0.35">
      <c r="A55" s="89" t="s">
        <v>1587</v>
      </c>
      <c r="B55" s="89" t="s">
        <v>862</v>
      </c>
      <c r="C55" s="165" t="s">
        <v>278</v>
      </c>
      <c r="G55" s="76"/>
      <c r="H55" s="2"/>
      <c r="N55" s="76"/>
    </row>
    <row r="56" spans="1:14" x14ac:dyDescent="0.35">
      <c r="A56" s="89" t="s">
        <v>1588</v>
      </c>
      <c r="B56" s="89" t="s">
        <v>864</v>
      </c>
      <c r="C56" s="165" t="s">
        <v>278</v>
      </c>
      <c r="G56" s="76"/>
      <c r="H56" s="2"/>
      <c r="N56" s="76"/>
    </row>
    <row r="57" spans="1:14" x14ac:dyDescent="0.35">
      <c r="A57" s="89" t="s">
        <v>1589</v>
      </c>
      <c r="B57" s="89" t="s">
        <v>866</v>
      </c>
      <c r="C57" s="165" t="s">
        <v>278</v>
      </c>
      <c r="G57" s="76"/>
      <c r="H57" s="2"/>
      <c r="N57" s="76"/>
    </row>
    <row r="58" spans="1:14" x14ac:dyDescent="0.35">
      <c r="A58" s="89" t="s">
        <v>1590</v>
      </c>
      <c r="B58" s="89" t="s">
        <v>868</v>
      </c>
      <c r="C58" s="165" t="s">
        <v>278</v>
      </c>
      <c r="G58" s="76"/>
      <c r="H58" s="2"/>
      <c r="N58" s="76"/>
    </row>
    <row r="59" spans="1:14" x14ac:dyDescent="0.35">
      <c r="A59" s="89" t="s">
        <v>1591</v>
      </c>
      <c r="B59" s="89" t="s">
        <v>870</v>
      </c>
      <c r="C59" s="165" t="s">
        <v>278</v>
      </c>
      <c r="G59" s="76"/>
      <c r="H59" s="2"/>
      <c r="N59" s="76"/>
    </row>
    <row r="60" spans="1:14" x14ac:dyDescent="0.35">
      <c r="A60" s="89" t="s">
        <v>1592</v>
      </c>
      <c r="B60" s="89" t="s">
        <v>872</v>
      </c>
      <c r="C60" s="165" t="s">
        <v>278</v>
      </c>
      <c r="G60" s="76"/>
      <c r="H60" s="2"/>
      <c r="N60" s="76"/>
    </row>
    <row r="61" spans="1:14" x14ac:dyDescent="0.35">
      <c r="A61" s="89" t="s">
        <v>1593</v>
      </c>
      <c r="B61" s="89" t="s">
        <v>874</v>
      </c>
      <c r="C61" s="165" t="s">
        <v>278</v>
      </c>
      <c r="G61" s="76"/>
      <c r="H61" s="2"/>
      <c r="N61" s="76"/>
    </row>
    <row r="62" spans="1:14" x14ac:dyDescent="0.35">
      <c r="A62" s="89" t="s">
        <v>1594</v>
      </c>
      <c r="B62" s="89" t="s">
        <v>876</v>
      </c>
      <c r="C62" s="165" t="s">
        <v>278</v>
      </c>
      <c r="G62" s="76"/>
      <c r="H62" s="2"/>
      <c r="N62" s="76"/>
    </row>
    <row r="63" spans="1:14" x14ac:dyDescent="0.35">
      <c r="A63" s="89" t="s">
        <v>1595</v>
      </c>
      <c r="B63" s="89" t="s">
        <v>878</v>
      </c>
      <c r="C63" s="165" t="s">
        <v>278</v>
      </c>
      <c r="G63" s="76"/>
      <c r="H63" s="2"/>
      <c r="N63" s="76"/>
    </row>
    <row r="64" spans="1:14" x14ac:dyDescent="0.35">
      <c r="A64" s="89" t="s">
        <v>1596</v>
      </c>
      <c r="B64" s="89" t="s">
        <v>880</v>
      </c>
      <c r="C64" s="165" t="s">
        <v>278</v>
      </c>
      <c r="G64" s="76"/>
      <c r="H64" s="2"/>
      <c r="N64" s="76"/>
    </row>
    <row r="65" spans="1:14" x14ac:dyDescent="0.35">
      <c r="A65" s="89" t="s">
        <v>1597</v>
      </c>
      <c r="B65" s="89" t="s">
        <v>882</v>
      </c>
      <c r="C65" s="165" t="s">
        <v>278</v>
      </c>
      <c r="G65" s="76"/>
      <c r="H65" s="2"/>
      <c r="N65" s="76"/>
    </row>
    <row r="66" spans="1:14" x14ac:dyDescent="0.35">
      <c r="A66" s="89" t="s">
        <v>1598</v>
      </c>
      <c r="B66" s="89" t="s">
        <v>884</v>
      </c>
      <c r="C66" s="165" t="s">
        <v>278</v>
      </c>
      <c r="G66" s="76"/>
      <c r="H66" s="2"/>
      <c r="N66" s="76"/>
    </row>
    <row r="67" spans="1:14" x14ac:dyDescent="0.35">
      <c r="A67" s="89" t="s">
        <v>1599</v>
      </c>
      <c r="B67" s="89" t="s">
        <v>886</v>
      </c>
      <c r="C67" s="165" t="s">
        <v>278</v>
      </c>
      <c r="G67" s="76"/>
      <c r="H67" s="2"/>
      <c r="N67" s="76"/>
    </row>
    <row r="68" spans="1:14" x14ac:dyDescent="0.35">
      <c r="A68" s="89" t="s">
        <v>1600</v>
      </c>
      <c r="B68" s="89" t="s">
        <v>888</v>
      </c>
      <c r="C68" s="165" t="s">
        <v>278</v>
      </c>
      <c r="G68" s="76"/>
      <c r="H68" s="2"/>
      <c r="N68" s="76"/>
    </row>
    <row r="69" spans="1:14" x14ac:dyDescent="0.35">
      <c r="A69" s="89" t="s">
        <v>1601</v>
      </c>
      <c r="B69" s="89" t="s">
        <v>890</v>
      </c>
      <c r="C69" s="165" t="s">
        <v>278</v>
      </c>
      <c r="G69" s="76"/>
      <c r="H69" s="2"/>
      <c r="N69" s="76"/>
    </row>
    <row r="70" spans="1:14" x14ac:dyDescent="0.35">
      <c r="A70" s="89" t="s">
        <v>1602</v>
      </c>
      <c r="B70" s="89" t="s">
        <v>892</v>
      </c>
      <c r="C70" s="165" t="s">
        <v>278</v>
      </c>
      <c r="G70" s="76"/>
      <c r="H70" s="2"/>
      <c r="N70" s="76"/>
    </row>
    <row r="71" spans="1:14" x14ac:dyDescent="0.35">
      <c r="A71" s="89" t="s">
        <v>1603</v>
      </c>
      <c r="B71" s="89" t="s">
        <v>894</v>
      </c>
      <c r="C71" s="165" t="s">
        <v>278</v>
      </c>
      <c r="G71" s="76"/>
      <c r="H71" s="2"/>
      <c r="N71" s="76"/>
    </row>
    <row r="72" spans="1:14" x14ac:dyDescent="0.35">
      <c r="A72" s="89" t="s">
        <v>1604</v>
      </c>
      <c r="B72" s="89" t="s">
        <v>896</v>
      </c>
      <c r="C72" s="165" t="s">
        <v>278</v>
      </c>
      <c r="G72" s="76"/>
      <c r="H72" s="2"/>
      <c r="N72" s="76"/>
    </row>
    <row r="73" spans="1:14" x14ac:dyDescent="0.35">
      <c r="A73" s="89" t="s">
        <v>1605</v>
      </c>
      <c r="B73" s="89" t="s">
        <v>898</v>
      </c>
      <c r="C73" s="165" t="s">
        <v>278</v>
      </c>
      <c r="G73" s="76"/>
      <c r="H73" s="2"/>
      <c r="N73" s="76"/>
    </row>
    <row r="74" spans="1:14" x14ac:dyDescent="0.35">
      <c r="A74" s="89" t="s">
        <v>1606</v>
      </c>
      <c r="B74" s="89" t="s">
        <v>900</v>
      </c>
      <c r="C74" s="165" t="s">
        <v>278</v>
      </c>
      <c r="G74" s="76"/>
      <c r="H74" s="2"/>
      <c r="N74" s="76"/>
    </row>
    <row r="75" spans="1:14" x14ac:dyDescent="0.35">
      <c r="A75" s="89" t="s">
        <v>1607</v>
      </c>
      <c r="B75" s="89" t="s">
        <v>902</v>
      </c>
      <c r="C75" s="165" t="s">
        <v>278</v>
      </c>
      <c r="G75" s="76"/>
      <c r="H75" s="2"/>
      <c r="N75" s="76"/>
    </row>
    <row r="76" spans="1:14" x14ac:dyDescent="0.35">
      <c r="A76" s="89" t="s">
        <v>1608</v>
      </c>
      <c r="B76" s="89" t="s">
        <v>904</v>
      </c>
      <c r="C76" s="165" t="s">
        <v>278</v>
      </c>
      <c r="G76" s="76"/>
      <c r="H76" s="2"/>
      <c r="N76" s="76"/>
    </row>
    <row r="77" spans="1:14" x14ac:dyDescent="0.35">
      <c r="A77" s="89" t="s">
        <v>1609</v>
      </c>
      <c r="B77" s="162" t="s">
        <v>555</v>
      </c>
      <c r="C77" s="184">
        <f>SUM(C78:C80)</f>
        <v>0</v>
      </c>
      <c r="G77" s="76"/>
      <c r="H77" s="2"/>
      <c r="I77" s="81"/>
      <c r="N77" s="76"/>
    </row>
    <row r="78" spans="1:14" x14ac:dyDescent="0.35">
      <c r="A78" s="89" t="s">
        <v>1610</v>
      </c>
      <c r="B78" s="89" t="s">
        <v>907</v>
      </c>
      <c r="C78" s="165" t="s">
        <v>278</v>
      </c>
      <c r="G78" s="76"/>
      <c r="H78" s="2"/>
      <c r="N78" s="76"/>
    </row>
    <row r="79" spans="1:14" x14ac:dyDescent="0.35">
      <c r="A79" s="89" t="s">
        <v>1611</v>
      </c>
      <c r="B79" s="89" t="s">
        <v>909</v>
      </c>
      <c r="C79" s="165" t="s">
        <v>278</v>
      </c>
      <c r="G79" s="76"/>
      <c r="H79" s="2"/>
      <c r="N79" s="76"/>
    </row>
    <row r="80" spans="1:14" x14ac:dyDescent="0.35">
      <c r="A80" s="89" t="s">
        <v>1612</v>
      </c>
      <c r="B80" s="89" t="s">
        <v>911</v>
      </c>
      <c r="C80" s="165" t="s">
        <v>278</v>
      </c>
      <c r="G80" s="76"/>
      <c r="H80" s="2"/>
      <c r="N80" s="76"/>
    </row>
    <row r="81" spans="1:14" x14ac:dyDescent="0.35">
      <c r="A81" s="89" t="s">
        <v>1613</v>
      </c>
      <c r="B81" s="162" t="s">
        <v>352</v>
      </c>
      <c r="C81" s="184">
        <f>SUM(C82:C92)</f>
        <v>0</v>
      </c>
      <c r="G81" s="76"/>
      <c r="H81" s="2"/>
      <c r="I81" s="81"/>
      <c r="N81" s="76"/>
    </row>
    <row r="82" spans="1:14" x14ac:dyDescent="0.35">
      <c r="A82" s="89" t="s">
        <v>1614</v>
      </c>
      <c r="B82" s="102" t="s">
        <v>557</v>
      </c>
      <c r="C82" s="165" t="s">
        <v>278</v>
      </c>
      <c r="G82" s="76"/>
      <c r="H82" s="2"/>
      <c r="I82" s="93"/>
      <c r="N82" s="76"/>
    </row>
    <row r="83" spans="1:14" x14ac:dyDescent="0.35">
      <c r="A83" s="89" t="s">
        <v>1615</v>
      </c>
      <c r="B83" s="89" t="s">
        <v>559</v>
      </c>
      <c r="C83" s="165" t="s">
        <v>278</v>
      </c>
      <c r="G83" s="76"/>
      <c r="H83" s="2"/>
      <c r="I83" s="93"/>
      <c r="N83" s="76"/>
    </row>
    <row r="84" spans="1:14" x14ac:dyDescent="0.35">
      <c r="A84" s="89" t="s">
        <v>1616</v>
      </c>
      <c r="B84" s="102" t="s">
        <v>561</v>
      </c>
      <c r="C84" s="165" t="s">
        <v>278</v>
      </c>
      <c r="G84" s="76"/>
      <c r="H84" s="2"/>
      <c r="I84" s="93"/>
      <c r="N84" s="76"/>
    </row>
    <row r="85" spans="1:14" x14ac:dyDescent="0.35">
      <c r="A85" s="89" t="s">
        <v>1617</v>
      </c>
      <c r="B85" s="102" t="s">
        <v>563</v>
      </c>
      <c r="C85" s="165" t="s">
        <v>278</v>
      </c>
      <c r="G85" s="76"/>
      <c r="H85" s="2"/>
      <c r="I85" s="93"/>
      <c r="N85" s="76"/>
    </row>
    <row r="86" spans="1:14" x14ac:dyDescent="0.35">
      <c r="A86" s="89" t="s">
        <v>1618</v>
      </c>
      <c r="B86" s="102" t="s">
        <v>565</v>
      </c>
      <c r="C86" s="165" t="s">
        <v>278</v>
      </c>
      <c r="G86" s="76"/>
      <c r="H86" s="2"/>
      <c r="I86" s="93"/>
      <c r="N86" s="76"/>
    </row>
    <row r="87" spans="1:14" x14ac:dyDescent="0.35">
      <c r="A87" s="89" t="s">
        <v>1619</v>
      </c>
      <c r="B87" s="102" t="s">
        <v>567</v>
      </c>
      <c r="C87" s="165" t="s">
        <v>278</v>
      </c>
      <c r="G87" s="76"/>
      <c r="H87" s="2"/>
      <c r="I87" s="93"/>
      <c r="N87" s="76"/>
    </row>
    <row r="88" spans="1:14" x14ac:dyDescent="0.35">
      <c r="A88" s="89" t="s">
        <v>1620</v>
      </c>
      <c r="B88" s="102" t="s">
        <v>569</v>
      </c>
      <c r="C88" s="165" t="s">
        <v>278</v>
      </c>
      <c r="G88" s="76"/>
      <c r="H88" s="2"/>
      <c r="I88" s="93"/>
      <c r="N88" s="76"/>
    </row>
    <row r="89" spans="1:14" x14ac:dyDescent="0.35">
      <c r="A89" s="89" t="s">
        <v>1621</v>
      </c>
      <c r="B89" s="102" t="s">
        <v>571</v>
      </c>
      <c r="C89" s="165" t="s">
        <v>278</v>
      </c>
      <c r="G89" s="76"/>
      <c r="H89" s="2"/>
      <c r="I89" s="93"/>
      <c r="N89" s="76"/>
    </row>
    <row r="90" spans="1:14" x14ac:dyDescent="0.35">
      <c r="A90" s="89" t="s">
        <v>1622</v>
      </c>
      <c r="B90" s="102" t="s">
        <v>573</v>
      </c>
      <c r="C90" s="165" t="s">
        <v>278</v>
      </c>
      <c r="G90" s="76"/>
      <c r="H90" s="2"/>
      <c r="I90" s="93"/>
      <c r="N90" s="76"/>
    </row>
    <row r="91" spans="1:14" x14ac:dyDescent="0.35">
      <c r="A91" s="89" t="s">
        <v>1623</v>
      </c>
      <c r="B91" s="102" t="s">
        <v>575</v>
      </c>
      <c r="C91" s="165" t="s">
        <v>278</v>
      </c>
      <c r="G91" s="76"/>
      <c r="H91" s="2"/>
      <c r="I91" s="93"/>
      <c r="N91" s="76"/>
    </row>
    <row r="92" spans="1:14" x14ac:dyDescent="0.35">
      <c r="A92" s="89" t="s">
        <v>1624</v>
      </c>
      <c r="B92" s="102" t="s">
        <v>352</v>
      </c>
      <c r="C92" s="165" t="s">
        <v>278</v>
      </c>
      <c r="G92" s="76"/>
      <c r="H92" s="2"/>
      <c r="I92" s="93"/>
      <c r="N92" s="76"/>
    </row>
    <row r="93" spans="1:14" outlineLevel="1" x14ac:dyDescent="0.35">
      <c r="A93" s="89" t="s">
        <v>1625</v>
      </c>
      <c r="B93" s="212" t="s">
        <v>356</v>
      </c>
      <c r="C93" s="165"/>
      <c r="G93" s="76"/>
      <c r="H93" s="2"/>
      <c r="I93" s="93"/>
      <c r="N93" s="76"/>
    </row>
    <row r="94" spans="1:14" outlineLevel="1" x14ac:dyDescent="0.35">
      <c r="A94" s="89" t="s">
        <v>1626</v>
      </c>
      <c r="B94" s="212" t="s">
        <v>356</v>
      </c>
      <c r="C94" s="165"/>
      <c r="G94" s="76"/>
      <c r="H94" s="2"/>
      <c r="I94" s="93"/>
      <c r="N94" s="76"/>
    </row>
    <row r="95" spans="1:14" outlineLevel="1" x14ac:dyDescent="0.35">
      <c r="A95" s="89" t="s">
        <v>1627</v>
      </c>
      <c r="B95" s="212" t="s">
        <v>356</v>
      </c>
      <c r="C95" s="165"/>
      <c r="G95" s="76"/>
      <c r="H95" s="2"/>
      <c r="I95" s="93"/>
      <c r="N95" s="76"/>
    </row>
    <row r="96" spans="1:14" outlineLevel="1" x14ac:dyDescent="0.35">
      <c r="A96" s="89" t="s">
        <v>1628</v>
      </c>
      <c r="B96" s="212" t="s">
        <v>356</v>
      </c>
      <c r="C96" s="165"/>
      <c r="G96" s="76"/>
      <c r="H96" s="2"/>
      <c r="I96" s="93"/>
      <c r="N96" s="76"/>
    </row>
    <row r="97" spans="1:14" outlineLevel="1" x14ac:dyDescent="0.35">
      <c r="A97" s="89" t="s">
        <v>1629</v>
      </c>
      <c r="B97" s="212" t="s">
        <v>356</v>
      </c>
      <c r="C97" s="165"/>
      <c r="G97" s="76"/>
      <c r="H97" s="2"/>
      <c r="I97" s="93"/>
      <c r="N97" s="76"/>
    </row>
    <row r="98" spans="1:14" outlineLevel="1" x14ac:dyDescent="0.35">
      <c r="A98" s="89" t="s">
        <v>1630</v>
      </c>
      <c r="B98" s="212" t="s">
        <v>356</v>
      </c>
      <c r="C98" s="165"/>
      <c r="G98" s="76"/>
      <c r="H98" s="2"/>
      <c r="I98" s="93"/>
      <c r="N98" s="76"/>
    </row>
    <row r="99" spans="1:14" outlineLevel="1" x14ac:dyDescent="0.35">
      <c r="A99" s="89" t="s">
        <v>1631</v>
      </c>
      <c r="B99" s="212" t="s">
        <v>356</v>
      </c>
      <c r="C99" s="165"/>
      <c r="G99" s="76"/>
      <c r="H99" s="2"/>
      <c r="I99" s="93"/>
      <c r="N99" s="76"/>
    </row>
    <row r="100" spans="1:14" outlineLevel="1" x14ac:dyDescent="0.35">
      <c r="A100" s="89" t="s">
        <v>1632</v>
      </c>
      <c r="B100" s="212" t="s">
        <v>356</v>
      </c>
      <c r="C100" s="165"/>
      <c r="G100" s="76"/>
      <c r="H100" s="2"/>
      <c r="I100" s="93"/>
      <c r="N100" s="76"/>
    </row>
    <row r="101" spans="1:14" outlineLevel="1" x14ac:dyDescent="0.35">
      <c r="A101" s="89" t="s">
        <v>1633</v>
      </c>
      <c r="B101" s="212" t="s">
        <v>356</v>
      </c>
      <c r="C101" s="165"/>
      <c r="G101" s="76"/>
      <c r="H101" s="2"/>
      <c r="I101" s="93"/>
      <c r="N101" s="76"/>
    </row>
    <row r="102" spans="1:14" outlineLevel="1" x14ac:dyDescent="0.35">
      <c r="A102" s="89" t="s">
        <v>1634</v>
      </c>
      <c r="B102" s="212" t="s">
        <v>356</v>
      </c>
      <c r="C102" s="165"/>
      <c r="G102" s="76"/>
      <c r="H102" s="2"/>
      <c r="I102" s="93"/>
      <c r="N102" s="76"/>
    </row>
    <row r="103" spans="1:14" ht="15" customHeight="1" x14ac:dyDescent="0.35">
      <c r="A103" s="98"/>
      <c r="B103" s="185" t="s">
        <v>1635</v>
      </c>
      <c r="C103" s="186" t="s">
        <v>1549</v>
      </c>
      <c r="D103" s="98"/>
      <c r="E103" s="100"/>
      <c r="F103" s="98"/>
      <c r="G103" s="101"/>
      <c r="H103" s="2"/>
      <c r="I103" s="171"/>
      <c r="J103" s="119"/>
      <c r="K103" s="119"/>
      <c r="L103" s="81"/>
      <c r="M103" s="119"/>
      <c r="N103" s="120"/>
    </row>
    <row r="104" spans="1:14" x14ac:dyDescent="0.35">
      <c r="A104" s="89" t="s">
        <v>1636</v>
      </c>
      <c r="B104" s="198" t="s">
        <v>937</v>
      </c>
      <c r="C104" s="165" t="s">
        <v>278</v>
      </c>
      <c r="G104" s="76"/>
      <c r="H104" s="2"/>
      <c r="I104" s="93"/>
      <c r="N104" s="76"/>
    </row>
    <row r="105" spans="1:14" x14ac:dyDescent="0.35">
      <c r="A105" s="89" t="s">
        <v>1637</v>
      </c>
      <c r="B105" s="198" t="s">
        <v>937</v>
      </c>
      <c r="C105" s="165" t="s">
        <v>278</v>
      </c>
      <c r="G105" s="76"/>
      <c r="H105" s="2"/>
      <c r="I105" s="93"/>
      <c r="N105" s="76"/>
    </row>
    <row r="106" spans="1:14" x14ac:dyDescent="0.35">
      <c r="A106" s="89" t="s">
        <v>1638</v>
      </c>
      <c r="B106" s="198" t="s">
        <v>937</v>
      </c>
      <c r="C106" s="165" t="s">
        <v>278</v>
      </c>
      <c r="G106" s="76"/>
      <c r="H106" s="2"/>
      <c r="I106" s="93"/>
      <c r="N106" s="76"/>
    </row>
    <row r="107" spans="1:14" x14ac:dyDescent="0.35">
      <c r="A107" s="89" t="s">
        <v>1639</v>
      </c>
      <c r="B107" s="198" t="s">
        <v>937</v>
      </c>
      <c r="C107" s="165" t="s">
        <v>278</v>
      </c>
      <c r="G107" s="76"/>
      <c r="H107" s="2"/>
      <c r="I107" s="93"/>
      <c r="N107" s="76"/>
    </row>
    <row r="108" spans="1:14" x14ac:dyDescent="0.35">
      <c r="A108" s="89" t="s">
        <v>1640</v>
      </c>
      <c r="B108" s="198" t="s">
        <v>937</v>
      </c>
      <c r="C108" s="165" t="s">
        <v>278</v>
      </c>
      <c r="G108" s="76"/>
      <c r="H108" s="2"/>
      <c r="I108" s="93"/>
      <c r="N108" s="76"/>
    </row>
    <row r="109" spans="1:14" x14ac:dyDescent="0.35">
      <c r="A109" s="89" t="s">
        <v>1641</v>
      </c>
      <c r="B109" s="198" t="s">
        <v>937</v>
      </c>
      <c r="C109" s="165" t="s">
        <v>278</v>
      </c>
      <c r="G109" s="76"/>
      <c r="H109" s="2"/>
      <c r="I109" s="93"/>
      <c r="N109" s="76"/>
    </row>
    <row r="110" spans="1:14" x14ac:dyDescent="0.35">
      <c r="A110" s="89" t="s">
        <v>1642</v>
      </c>
      <c r="B110" s="198" t="s">
        <v>937</v>
      </c>
      <c r="C110" s="165" t="s">
        <v>278</v>
      </c>
      <c r="G110" s="76"/>
      <c r="H110" s="2"/>
      <c r="I110" s="93"/>
      <c r="N110" s="76"/>
    </row>
    <row r="111" spans="1:14" x14ac:dyDescent="0.35">
      <c r="A111" s="89" t="s">
        <v>1643</v>
      </c>
      <c r="B111" s="198" t="s">
        <v>937</v>
      </c>
      <c r="C111" s="165" t="s">
        <v>278</v>
      </c>
      <c r="G111" s="76"/>
      <c r="H111" s="2"/>
      <c r="I111" s="93"/>
      <c r="N111" s="76"/>
    </row>
    <row r="112" spans="1:14" x14ac:dyDescent="0.35">
      <c r="A112" s="89" t="s">
        <v>1644</v>
      </c>
      <c r="B112" s="198" t="s">
        <v>937</v>
      </c>
      <c r="C112" s="165" t="s">
        <v>278</v>
      </c>
      <c r="G112" s="76"/>
      <c r="H112" s="2"/>
      <c r="I112" s="93"/>
      <c r="N112" s="76"/>
    </row>
    <row r="113" spans="1:14" x14ac:dyDescent="0.35">
      <c r="A113" s="89" t="s">
        <v>1645</v>
      </c>
      <c r="B113" s="198" t="s">
        <v>937</v>
      </c>
      <c r="C113" s="165" t="s">
        <v>278</v>
      </c>
      <c r="G113" s="76"/>
      <c r="H113" s="2"/>
      <c r="I113" s="93"/>
      <c r="N113" s="76"/>
    </row>
    <row r="114" spans="1:14" x14ac:dyDescent="0.35">
      <c r="A114" s="89" t="s">
        <v>1646</v>
      </c>
      <c r="B114" s="198" t="s">
        <v>937</v>
      </c>
      <c r="C114" s="165" t="s">
        <v>278</v>
      </c>
      <c r="G114" s="76"/>
      <c r="H114" s="2"/>
      <c r="I114" s="93"/>
      <c r="N114" s="76"/>
    </row>
    <row r="115" spans="1:14" x14ac:dyDescent="0.35">
      <c r="A115" s="89" t="s">
        <v>1647</v>
      </c>
      <c r="B115" s="198" t="s">
        <v>937</v>
      </c>
      <c r="C115" s="165" t="s">
        <v>278</v>
      </c>
      <c r="G115" s="76"/>
      <c r="H115" s="2"/>
      <c r="I115" s="93"/>
      <c r="N115" s="76"/>
    </row>
    <row r="116" spans="1:14" x14ac:dyDescent="0.35">
      <c r="A116" s="89" t="s">
        <v>1648</v>
      </c>
      <c r="B116" s="198" t="s">
        <v>937</v>
      </c>
      <c r="C116" s="165" t="s">
        <v>278</v>
      </c>
      <c r="G116" s="76"/>
      <c r="H116" s="2"/>
      <c r="I116" s="93"/>
      <c r="N116" s="76"/>
    </row>
    <row r="117" spans="1:14" x14ac:dyDescent="0.35">
      <c r="A117" s="89" t="s">
        <v>1649</v>
      </c>
      <c r="B117" s="198" t="s">
        <v>937</v>
      </c>
      <c r="C117" s="165" t="s">
        <v>278</v>
      </c>
      <c r="G117" s="76"/>
      <c r="H117" s="2"/>
      <c r="I117" s="93"/>
      <c r="N117" s="76"/>
    </row>
    <row r="118" spans="1:14" x14ac:dyDescent="0.35">
      <c r="A118" s="89" t="s">
        <v>1650</v>
      </c>
      <c r="B118" s="198" t="s">
        <v>937</v>
      </c>
      <c r="C118" s="165" t="s">
        <v>278</v>
      </c>
      <c r="G118" s="76"/>
      <c r="H118" s="2"/>
      <c r="I118" s="93"/>
      <c r="N118" s="76"/>
    </row>
    <row r="119" spans="1:14" x14ac:dyDescent="0.35">
      <c r="A119" s="89" t="s">
        <v>1651</v>
      </c>
      <c r="B119" s="198" t="s">
        <v>937</v>
      </c>
      <c r="C119" s="165" t="s">
        <v>278</v>
      </c>
      <c r="G119" s="76"/>
      <c r="H119" s="2"/>
      <c r="I119" s="93"/>
      <c r="N119" s="76"/>
    </row>
    <row r="120" spans="1:14" x14ac:dyDescent="0.35">
      <c r="A120" s="89" t="s">
        <v>1652</v>
      </c>
      <c r="B120" s="198" t="s">
        <v>937</v>
      </c>
      <c r="C120" s="165" t="s">
        <v>278</v>
      </c>
      <c r="G120" s="76"/>
      <c r="H120" s="2"/>
      <c r="I120" s="93"/>
      <c r="N120" s="76"/>
    </row>
    <row r="121" spans="1:14" x14ac:dyDescent="0.35">
      <c r="A121" s="89" t="s">
        <v>1653</v>
      </c>
      <c r="B121" s="198" t="s">
        <v>937</v>
      </c>
      <c r="C121" s="165" t="s">
        <v>278</v>
      </c>
      <c r="G121" s="76"/>
      <c r="H121" s="2"/>
      <c r="I121" s="93"/>
      <c r="N121" s="76"/>
    </row>
    <row r="122" spans="1:14" x14ac:dyDescent="0.35">
      <c r="A122" s="89" t="s">
        <v>1654</v>
      </c>
      <c r="B122" s="198" t="s">
        <v>937</v>
      </c>
      <c r="C122" s="165" t="s">
        <v>278</v>
      </c>
      <c r="G122" s="76"/>
      <c r="H122" s="2"/>
      <c r="I122" s="93"/>
      <c r="N122" s="76"/>
    </row>
    <row r="123" spans="1:14" x14ac:dyDescent="0.35">
      <c r="A123" s="89" t="s">
        <v>1655</v>
      </c>
      <c r="B123" s="198" t="s">
        <v>937</v>
      </c>
      <c r="C123" s="165" t="s">
        <v>278</v>
      </c>
      <c r="G123" s="76"/>
      <c r="H123" s="2"/>
      <c r="I123" s="93"/>
      <c r="N123" s="76"/>
    </row>
    <row r="124" spans="1:14" x14ac:dyDescent="0.35">
      <c r="A124" s="89" t="s">
        <v>1656</v>
      </c>
      <c r="B124" s="198" t="s">
        <v>937</v>
      </c>
      <c r="C124" s="165" t="s">
        <v>278</v>
      </c>
      <c r="G124" s="76"/>
      <c r="H124" s="2"/>
      <c r="I124" s="93"/>
      <c r="N124" s="76"/>
    </row>
    <row r="125" spans="1:14" x14ac:dyDescent="0.35">
      <c r="A125" s="89" t="s">
        <v>1657</v>
      </c>
      <c r="B125" s="198" t="s">
        <v>937</v>
      </c>
      <c r="C125" s="165" t="s">
        <v>278</v>
      </c>
      <c r="G125" s="76"/>
      <c r="H125" s="2"/>
      <c r="I125" s="93"/>
      <c r="N125" s="76"/>
    </row>
    <row r="126" spans="1:14" x14ac:dyDescent="0.35">
      <c r="A126" s="89" t="s">
        <v>1658</v>
      </c>
      <c r="B126" s="198" t="s">
        <v>937</v>
      </c>
      <c r="C126" s="165" t="s">
        <v>278</v>
      </c>
      <c r="G126" s="76"/>
      <c r="H126" s="2"/>
      <c r="I126" s="93"/>
      <c r="N126" s="76"/>
    </row>
    <row r="127" spans="1:14" x14ac:dyDescent="0.35">
      <c r="A127" s="89" t="s">
        <v>1659</v>
      </c>
      <c r="B127" s="198" t="s">
        <v>937</v>
      </c>
      <c r="C127" s="165" t="s">
        <v>278</v>
      </c>
      <c r="G127" s="76"/>
      <c r="H127" s="2"/>
      <c r="I127" s="93"/>
      <c r="N127" s="76"/>
    </row>
    <row r="128" spans="1:14" x14ac:dyDescent="0.35">
      <c r="A128" s="89" t="s">
        <v>1660</v>
      </c>
      <c r="B128" s="198" t="s">
        <v>937</v>
      </c>
      <c r="C128" s="95" t="s">
        <v>278</v>
      </c>
      <c r="G128" s="76"/>
      <c r="H128" s="2"/>
      <c r="I128" s="93"/>
      <c r="N128" s="76"/>
    </row>
    <row r="129" spans="1:14" x14ac:dyDescent="0.35">
      <c r="A129" s="98"/>
      <c r="B129" s="99" t="s">
        <v>986</v>
      </c>
      <c r="C129" s="98" t="s">
        <v>1549</v>
      </c>
      <c r="D129" s="98"/>
      <c r="E129" s="98"/>
      <c r="F129" s="101"/>
      <c r="G129" s="101"/>
      <c r="H129" s="2"/>
      <c r="I129" s="171"/>
      <c r="J129" s="119"/>
      <c r="K129" s="119"/>
      <c r="L129" s="119"/>
      <c r="M129" s="120"/>
      <c r="N129" s="120"/>
    </row>
    <row r="130" spans="1:14" x14ac:dyDescent="0.35">
      <c r="A130" s="89" t="s">
        <v>1661</v>
      </c>
      <c r="B130" s="89" t="s">
        <v>988</v>
      </c>
      <c r="C130" s="165" t="s">
        <v>278</v>
      </c>
      <c r="D130" s="2"/>
      <c r="E130" s="2"/>
      <c r="F130" s="2"/>
      <c r="G130" s="2"/>
      <c r="H130" s="2"/>
      <c r="K130" s="2"/>
      <c r="L130" s="2"/>
      <c r="M130" s="2"/>
      <c r="N130" s="2"/>
    </row>
    <row r="131" spans="1:14" x14ac:dyDescent="0.35">
      <c r="A131" s="89" t="s">
        <v>1662</v>
      </c>
      <c r="B131" s="89" t="s">
        <v>990</v>
      </c>
      <c r="C131" s="165" t="s">
        <v>278</v>
      </c>
      <c r="D131" s="2"/>
      <c r="E131" s="2"/>
      <c r="F131" s="2"/>
      <c r="G131" s="2"/>
      <c r="H131" s="2"/>
      <c r="K131" s="2"/>
      <c r="L131" s="2"/>
      <c r="M131" s="2"/>
      <c r="N131" s="2"/>
    </row>
    <row r="132" spans="1:14" x14ac:dyDescent="0.35">
      <c r="A132" s="89" t="s">
        <v>1663</v>
      </c>
      <c r="B132" s="89" t="s">
        <v>352</v>
      </c>
      <c r="C132" s="165" t="s">
        <v>278</v>
      </c>
      <c r="D132" s="2"/>
      <c r="E132" s="2"/>
      <c r="F132" s="2"/>
      <c r="G132" s="2"/>
      <c r="H132" s="2"/>
      <c r="K132" s="2"/>
      <c r="L132" s="2"/>
      <c r="M132" s="2"/>
      <c r="N132" s="2"/>
    </row>
    <row r="133" spans="1:14" outlineLevel="1" x14ac:dyDescent="0.35">
      <c r="A133" s="89" t="s">
        <v>1664</v>
      </c>
      <c r="C133" s="106"/>
      <c r="D133" s="2"/>
      <c r="E133" s="2"/>
      <c r="F133" s="2"/>
      <c r="G133" s="2"/>
      <c r="H133" s="2"/>
      <c r="K133" s="2"/>
      <c r="L133" s="2"/>
      <c r="M133" s="2"/>
      <c r="N133" s="2"/>
    </row>
    <row r="134" spans="1:14" outlineLevel="1" x14ac:dyDescent="0.35">
      <c r="A134" s="89" t="s">
        <v>1665</v>
      </c>
      <c r="C134" s="106"/>
      <c r="D134" s="2"/>
      <c r="E134" s="2"/>
      <c r="F134" s="2"/>
      <c r="G134" s="2"/>
      <c r="H134" s="2"/>
      <c r="K134" s="2"/>
      <c r="L134" s="2"/>
      <c r="M134" s="2"/>
      <c r="N134" s="2"/>
    </row>
    <row r="135" spans="1:14" outlineLevel="1" x14ac:dyDescent="0.35">
      <c r="A135" s="89" t="s">
        <v>1666</v>
      </c>
      <c r="C135" s="106"/>
      <c r="D135" s="2"/>
      <c r="E135" s="2"/>
      <c r="F135" s="2"/>
      <c r="G135" s="2"/>
      <c r="H135" s="2"/>
      <c r="K135" s="2"/>
      <c r="L135" s="2"/>
      <c r="M135" s="2"/>
      <c r="N135" s="2"/>
    </row>
    <row r="136" spans="1:14" outlineLevel="1" x14ac:dyDescent="0.35">
      <c r="A136" s="89" t="s">
        <v>1667</v>
      </c>
      <c r="C136" s="106"/>
      <c r="D136" s="2"/>
      <c r="E136" s="2"/>
      <c r="F136" s="2"/>
      <c r="G136" s="2"/>
      <c r="H136" s="2"/>
      <c r="K136" s="2"/>
      <c r="L136" s="2"/>
      <c r="M136" s="2"/>
      <c r="N136" s="2"/>
    </row>
    <row r="137" spans="1:14" x14ac:dyDescent="0.35">
      <c r="A137" s="98"/>
      <c r="B137" s="99" t="s">
        <v>998</v>
      </c>
      <c r="C137" s="98" t="s">
        <v>1549</v>
      </c>
      <c r="D137" s="98"/>
      <c r="E137" s="98"/>
      <c r="F137" s="101"/>
      <c r="G137" s="101"/>
      <c r="H137" s="2"/>
      <c r="I137" s="171"/>
      <c r="J137" s="119"/>
      <c r="K137" s="119"/>
      <c r="L137" s="119"/>
      <c r="M137" s="120"/>
      <c r="N137" s="120"/>
    </row>
    <row r="138" spans="1:14" x14ac:dyDescent="0.35">
      <c r="A138" s="89" t="s">
        <v>1668</v>
      </c>
      <c r="B138" s="89" t="s">
        <v>1000</v>
      </c>
      <c r="C138" s="165" t="s">
        <v>278</v>
      </c>
      <c r="D138" s="183"/>
      <c r="E138" s="183"/>
      <c r="F138" s="108"/>
      <c r="G138" s="110"/>
      <c r="H138" s="2"/>
      <c r="K138" s="183"/>
      <c r="L138" s="183"/>
      <c r="M138" s="108"/>
      <c r="N138" s="110"/>
    </row>
    <row r="139" spans="1:14" x14ac:dyDescent="0.35">
      <c r="A139" s="89" t="s">
        <v>1669</v>
      </c>
      <c r="B139" s="89" t="s">
        <v>1002</v>
      </c>
      <c r="C139" s="165" t="s">
        <v>278</v>
      </c>
      <c r="D139" s="183"/>
      <c r="E139" s="183"/>
      <c r="F139" s="108"/>
      <c r="G139" s="110"/>
      <c r="H139" s="2"/>
      <c r="K139" s="183"/>
      <c r="L139" s="183"/>
      <c r="M139" s="108"/>
      <c r="N139" s="110"/>
    </row>
    <row r="140" spans="1:14" x14ac:dyDescent="0.35">
      <c r="A140" s="89" t="s">
        <v>1670</v>
      </c>
      <c r="B140" s="89" t="s">
        <v>352</v>
      </c>
      <c r="C140" s="165" t="s">
        <v>278</v>
      </c>
      <c r="D140" s="183"/>
      <c r="E140" s="183"/>
      <c r="F140" s="108"/>
      <c r="G140" s="110"/>
      <c r="H140" s="2"/>
      <c r="K140" s="183"/>
      <c r="L140" s="183"/>
      <c r="M140" s="108"/>
      <c r="N140" s="110"/>
    </row>
    <row r="141" spans="1:14" outlineLevel="1" x14ac:dyDescent="0.35">
      <c r="A141" s="89" t="s">
        <v>1671</v>
      </c>
      <c r="C141" s="106"/>
      <c r="D141" s="183"/>
      <c r="E141" s="183"/>
      <c r="F141" s="108"/>
      <c r="G141" s="110"/>
      <c r="H141" s="2"/>
      <c r="K141" s="183"/>
      <c r="L141" s="183"/>
      <c r="M141" s="108"/>
      <c r="N141" s="110"/>
    </row>
    <row r="142" spans="1:14" outlineLevel="1" x14ac:dyDescent="0.35">
      <c r="A142" s="89" t="s">
        <v>1672</v>
      </c>
      <c r="C142" s="106"/>
      <c r="D142" s="183"/>
      <c r="E142" s="183"/>
      <c r="F142" s="108"/>
      <c r="G142" s="110"/>
      <c r="H142" s="2"/>
      <c r="K142" s="183"/>
      <c r="L142" s="183"/>
      <c r="M142" s="108"/>
      <c r="N142" s="110"/>
    </row>
    <row r="143" spans="1:14" outlineLevel="1" x14ac:dyDescent="0.35">
      <c r="A143" s="89" t="s">
        <v>1673</v>
      </c>
      <c r="C143" s="106"/>
      <c r="D143" s="183"/>
      <c r="E143" s="183"/>
      <c r="F143" s="108"/>
      <c r="G143" s="110"/>
      <c r="H143" s="2"/>
      <c r="K143" s="183"/>
      <c r="L143" s="183"/>
      <c r="M143" s="108"/>
      <c r="N143" s="110"/>
    </row>
    <row r="144" spans="1:14" outlineLevel="1" x14ac:dyDescent="0.35">
      <c r="A144" s="89" t="s">
        <v>1674</v>
      </c>
      <c r="C144" s="106"/>
      <c r="D144" s="183"/>
      <c r="E144" s="183"/>
      <c r="F144" s="108"/>
      <c r="G144" s="110"/>
      <c r="H144" s="2"/>
      <c r="K144" s="183"/>
      <c r="L144" s="183"/>
      <c r="M144" s="108"/>
      <c r="N144" s="110"/>
    </row>
    <row r="145" spans="1:14" outlineLevel="1" x14ac:dyDescent="0.35">
      <c r="A145" s="89" t="s">
        <v>1675</v>
      </c>
      <c r="C145" s="106"/>
      <c r="D145" s="183"/>
      <c r="E145" s="183"/>
      <c r="F145" s="108"/>
      <c r="G145" s="110"/>
      <c r="H145" s="2"/>
      <c r="K145" s="183"/>
      <c r="L145" s="183"/>
      <c r="M145" s="108"/>
      <c r="N145" s="110"/>
    </row>
    <row r="146" spans="1:14" outlineLevel="1" x14ac:dyDescent="0.35">
      <c r="A146" s="89" t="s">
        <v>1676</v>
      </c>
      <c r="C146" s="106"/>
      <c r="D146" s="183"/>
      <c r="E146" s="183"/>
      <c r="F146" s="108"/>
      <c r="G146" s="110"/>
      <c r="H146" s="2"/>
      <c r="K146" s="183"/>
      <c r="L146" s="183"/>
      <c r="M146" s="108"/>
      <c r="N146" s="110"/>
    </row>
    <row r="147" spans="1:14" x14ac:dyDescent="0.35">
      <c r="A147" s="98"/>
      <c r="B147" s="99" t="s">
        <v>1677</v>
      </c>
      <c r="C147" s="98" t="s">
        <v>314</v>
      </c>
      <c r="D147" s="98"/>
      <c r="E147" s="98"/>
      <c r="F147" s="98" t="s">
        <v>1549</v>
      </c>
      <c r="G147" s="101"/>
      <c r="H147" s="2"/>
      <c r="I147" s="171"/>
      <c r="J147" s="119"/>
      <c r="K147" s="119"/>
      <c r="L147" s="119"/>
      <c r="M147" s="119"/>
      <c r="N147" s="120"/>
    </row>
    <row r="148" spans="1:14" x14ac:dyDescent="0.35">
      <c r="A148" s="89" t="s">
        <v>1678</v>
      </c>
      <c r="B148" s="102" t="s">
        <v>1679</v>
      </c>
      <c r="C148" s="177" t="s">
        <v>278</v>
      </c>
      <c r="D148" s="183"/>
      <c r="E148" s="183"/>
      <c r="F148" s="111" t="str">
        <f>IF($C$152=0,"",IF(C148="[for completion]","",C148/$C$152))</f>
        <v/>
      </c>
      <c r="G148" s="110"/>
      <c r="H148" s="2"/>
      <c r="I148" s="93"/>
      <c r="K148" s="183"/>
      <c r="L148" s="183"/>
      <c r="M148" s="112"/>
      <c r="N148" s="110"/>
    </row>
    <row r="149" spans="1:14" x14ac:dyDescent="0.35">
      <c r="A149" s="89" t="s">
        <v>1680</v>
      </c>
      <c r="B149" s="102" t="s">
        <v>1681</v>
      </c>
      <c r="C149" s="177" t="s">
        <v>278</v>
      </c>
      <c r="D149" s="183"/>
      <c r="E149" s="183"/>
      <c r="F149" s="111" t="str">
        <f>IF($C$152=0,"",IF(C149="[for completion]","",C149/$C$152))</f>
        <v/>
      </c>
      <c r="G149" s="110"/>
      <c r="H149" s="2"/>
      <c r="I149" s="93"/>
      <c r="K149" s="183"/>
      <c r="L149" s="183"/>
      <c r="M149" s="112"/>
      <c r="N149" s="110"/>
    </row>
    <row r="150" spans="1:14" x14ac:dyDescent="0.35">
      <c r="A150" s="89" t="s">
        <v>1682</v>
      </c>
      <c r="B150" s="102" t="s">
        <v>1683</v>
      </c>
      <c r="C150" s="177" t="s">
        <v>278</v>
      </c>
      <c r="D150" s="183"/>
      <c r="E150" s="183"/>
      <c r="F150" s="111" t="str">
        <f>IF($C$152=0,"",IF(C150="[for completion]","",C150/$C$152))</f>
        <v/>
      </c>
      <c r="G150" s="110"/>
      <c r="H150" s="2"/>
      <c r="I150" s="93"/>
      <c r="K150" s="183"/>
      <c r="L150" s="183"/>
      <c r="M150" s="112"/>
      <c r="N150" s="110"/>
    </row>
    <row r="151" spans="1:14" ht="15" customHeight="1" x14ac:dyDescent="0.35">
      <c r="A151" s="89" t="s">
        <v>1684</v>
      </c>
      <c r="B151" s="102" t="s">
        <v>1685</v>
      </c>
      <c r="C151" s="177" t="s">
        <v>278</v>
      </c>
      <c r="D151" s="183"/>
      <c r="E151" s="183"/>
      <c r="F151" s="111" t="str">
        <f>IF($C$152=0,"",IF(C151="[for completion]","",C151/$C$152))</f>
        <v/>
      </c>
      <c r="G151" s="110"/>
      <c r="H151" s="2"/>
      <c r="I151" s="93"/>
      <c r="K151" s="183"/>
      <c r="L151" s="183"/>
      <c r="M151" s="112"/>
      <c r="N151" s="110"/>
    </row>
    <row r="152" spans="1:14" ht="15" customHeight="1" x14ac:dyDescent="0.35">
      <c r="A152" s="89" t="s">
        <v>1686</v>
      </c>
      <c r="B152" s="113" t="s">
        <v>354</v>
      </c>
      <c r="C152" s="114">
        <f>SUM(C148:C151)</f>
        <v>0</v>
      </c>
      <c r="D152" s="183"/>
      <c r="E152" s="183"/>
      <c r="F152" s="107">
        <f>SUM(F148:F151)</f>
        <v>0</v>
      </c>
      <c r="G152" s="110"/>
      <c r="H152" s="2"/>
      <c r="I152" s="93"/>
      <c r="K152" s="183"/>
      <c r="L152" s="183"/>
      <c r="M152" s="112"/>
      <c r="N152" s="110"/>
    </row>
    <row r="153" spans="1:14" ht="15" customHeight="1" outlineLevel="1" x14ac:dyDescent="0.35">
      <c r="A153" s="89" t="s">
        <v>1687</v>
      </c>
      <c r="B153" s="155" t="s">
        <v>1688</v>
      </c>
      <c r="C153" s="95"/>
      <c r="D153" s="183"/>
      <c r="E153" s="183"/>
      <c r="F153" s="156" t="str">
        <f>IF($C$152=0,"",IF(C153="[for completion]","",C153/$C$152))</f>
        <v/>
      </c>
      <c r="G153" s="110"/>
      <c r="H153" s="2"/>
      <c r="I153" s="93"/>
      <c r="K153" s="183"/>
      <c r="L153" s="183"/>
      <c r="M153" s="112"/>
      <c r="N153" s="110"/>
    </row>
    <row r="154" spans="1:14" ht="15" customHeight="1" outlineLevel="1" x14ac:dyDescent="0.35">
      <c r="A154" s="89" t="s">
        <v>1689</v>
      </c>
      <c r="B154" s="155" t="s">
        <v>1690</v>
      </c>
      <c r="C154" s="95"/>
      <c r="D154" s="183"/>
      <c r="E154" s="183"/>
      <c r="F154" s="156" t="str">
        <f t="shared" ref="F154:F159" si="2">IF($C$152=0,"",IF(C154="[for completion]","",C154/$C$152))</f>
        <v/>
      </c>
      <c r="G154" s="110"/>
      <c r="H154" s="2"/>
      <c r="I154" s="93"/>
      <c r="K154" s="183"/>
      <c r="L154" s="183"/>
      <c r="M154" s="112"/>
      <c r="N154" s="110"/>
    </row>
    <row r="155" spans="1:14" ht="15" customHeight="1" outlineLevel="1" x14ac:dyDescent="0.35">
      <c r="A155" s="89" t="s">
        <v>1691</v>
      </c>
      <c r="B155" s="155" t="s">
        <v>1692</v>
      </c>
      <c r="C155" s="95"/>
      <c r="D155" s="183"/>
      <c r="E155" s="183"/>
      <c r="F155" s="156" t="str">
        <f t="shared" si="2"/>
        <v/>
      </c>
      <c r="G155" s="110"/>
      <c r="H155" s="2"/>
      <c r="I155" s="93"/>
      <c r="K155" s="183"/>
      <c r="L155" s="183"/>
      <c r="M155" s="112"/>
      <c r="N155" s="110"/>
    </row>
    <row r="156" spans="1:14" ht="15" customHeight="1" outlineLevel="1" x14ac:dyDescent="0.35">
      <c r="A156" s="89" t="s">
        <v>1693</v>
      </c>
      <c r="B156" s="155" t="s">
        <v>1694</v>
      </c>
      <c r="C156" s="95"/>
      <c r="D156" s="183"/>
      <c r="E156" s="183"/>
      <c r="F156" s="156" t="str">
        <f t="shared" si="2"/>
        <v/>
      </c>
      <c r="G156" s="110"/>
      <c r="H156" s="2"/>
      <c r="I156" s="93"/>
      <c r="K156" s="183"/>
      <c r="L156" s="183"/>
      <c r="M156" s="112"/>
      <c r="N156" s="110"/>
    </row>
    <row r="157" spans="1:14" ht="15" customHeight="1" outlineLevel="1" x14ac:dyDescent="0.35">
      <c r="A157" s="89" t="s">
        <v>1695</v>
      </c>
      <c r="B157" s="155" t="s">
        <v>1696</v>
      </c>
      <c r="C157" s="95"/>
      <c r="D157" s="183"/>
      <c r="E157" s="183"/>
      <c r="F157" s="156" t="str">
        <f t="shared" si="2"/>
        <v/>
      </c>
      <c r="G157" s="110"/>
      <c r="H157" s="2"/>
      <c r="I157" s="93"/>
      <c r="K157" s="183"/>
      <c r="L157" s="183"/>
      <c r="M157" s="112"/>
      <c r="N157" s="110"/>
    </row>
    <row r="158" spans="1:14" ht="15" customHeight="1" outlineLevel="1" x14ac:dyDescent="0.35">
      <c r="A158" s="89" t="s">
        <v>1697</v>
      </c>
      <c r="B158" s="155" t="s">
        <v>1698</v>
      </c>
      <c r="C158" s="95"/>
      <c r="D158" s="183"/>
      <c r="E158" s="183"/>
      <c r="F158" s="156" t="str">
        <f t="shared" si="2"/>
        <v/>
      </c>
      <c r="G158" s="110"/>
      <c r="H158" s="2"/>
      <c r="I158" s="93"/>
      <c r="K158" s="183"/>
      <c r="L158" s="183"/>
      <c r="M158" s="112"/>
      <c r="N158" s="110"/>
    </row>
    <row r="159" spans="1:14" ht="15" customHeight="1" outlineLevel="1" x14ac:dyDescent="0.35">
      <c r="A159" s="89" t="s">
        <v>1699</v>
      </c>
      <c r="B159" s="155" t="s">
        <v>1700</v>
      </c>
      <c r="C159" s="95"/>
      <c r="D159" s="183"/>
      <c r="E159" s="183"/>
      <c r="F159" s="156" t="str">
        <f t="shared" si="2"/>
        <v/>
      </c>
      <c r="G159" s="110"/>
      <c r="H159" s="2"/>
      <c r="I159" s="93"/>
      <c r="K159" s="183"/>
      <c r="L159" s="183"/>
      <c r="M159" s="112"/>
      <c r="N159" s="110"/>
    </row>
    <row r="160" spans="1:14" ht="15" customHeight="1" outlineLevel="1" x14ac:dyDescent="0.35">
      <c r="A160" s="89" t="s">
        <v>1701</v>
      </c>
      <c r="B160" s="116"/>
      <c r="D160" s="183"/>
      <c r="E160" s="183"/>
      <c r="F160" s="112"/>
      <c r="G160" s="110"/>
      <c r="H160" s="2"/>
      <c r="I160" s="93"/>
      <c r="K160" s="183"/>
      <c r="L160" s="183"/>
      <c r="M160" s="112"/>
      <c r="N160" s="110"/>
    </row>
    <row r="161" spans="1:14" ht="15" customHeight="1" outlineLevel="1" x14ac:dyDescent="0.35">
      <c r="A161" s="89" t="s">
        <v>1702</v>
      </c>
      <c r="B161" s="116"/>
      <c r="D161" s="183"/>
      <c r="E161" s="183"/>
      <c r="F161" s="112"/>
      <c r="G161" s="110"/>
      <c r="H161" s="2"/>
      <c r="I161" s="93"/>
      <c r="K161" s="183"/>
      <c r="L161" s="183"/>
      <c r="M161" s="112"/>
      <c r="N161" s="110"/>
    </row>
    <row r="162" spans="1:14" ht="15" customHeight="1" outlineLevel="1" x14ac:dyDescent="0.35">
      <c r="A162" s="89" t="s">
        <v>1703</v>
      </c>
      <c r="B162" s="116"/>
      <c r="D162" s="183"/>
      <c r="E162" s="183"/>
      <c r="F162" s="112"/>
      <c r="G162" s="110"/>
      <c r="H162" s="2"/>
      <c r="I162" s="93"/>
      <c r="K162" s="183"/>
      <c r="L162" s="183"/>
      <c r="M162" s="112"/>
      <c r="N162" s="110"/>
    </row>
    <row r="163" spans="1:14" ht="15" customHeight="1" outlineLevel="1" x14ac:dyDescent="0.35">
      <c r="A163" s="89" t="s">
        <v>1704</v>
      </c>
      <c r="B163" s="116"/>
      <c r="D163" s="183"/>
      <c r="E163" s="183"/>
      <c r="F163" s="112"/>
      <c r="G163" s="110"/>
      <c r="H163" s="2"/>
      <c r="I163" s="93"/>
      <c r="K163" s="183"/>
      <c r="L163" s="183"/>
      <c r="M163" s="112"/>
      <c r="N163" s="110"/>
    </row>
    <row r="164" spans="1:14" ht="15" customHeight="1" outlineLevel="1" x14ac:dyDescent="0.35">
      <c r="A164" s="89" t="s">
        <v>1705</v>
      </c>
      <c r="B164" s="93"/>
      <c r="D164" s="183"/>
      <c r="E164" s="183"/>
      <c r="F164" s="112"/>
      <c r="G164" s="110"/>
      <c r="H164" s="2"/>
      <c r="I164" s="93"/>
      <c r="K164" s="183"/>
      <c r="L164" s="183"/>
      <c r="M164" s="112"/>
      <c r="N164" s="110"/>
    </row>
    <row r="165" spans="1:14" outlineLevel="1" x14ac:dyDescent="0.35">
      <c r="A165" s="89" t="s">
        <v>1706</v>
      </c>
      <c r="B165" s="74"/>
      <c r="C165" s="74"/>
      <c r="D165" s="74"/>
      <c r="E165" s="74"/>
      <c r="F165" s="112"/>
      <c r="G165" s="110"/>
      <c r="H165" s="2"/>
      <c r="I165" s="182"/>
      <c r="J165" s="93"/>
      <c r="K165" s="183"/>
      <c r="L165" s="183"/>
      <c r="M165" s="108"/>
      <c r="N165" s="110"/>
    </row>
    <row r="166" spans="1:14" ht="15" customHeight="1" x14ac:dyDescent="0.35">
      <c r="A166" s="98"/>
      <c r="B166" s="128" t="s">
        <v>1707</v>
      </c>
      <c r="C166" s="98" t="s">
        <v>1549</v>
      </c>
      <c r="D166" s="98"/>
      <c r="E166" s="98"/>
      <c r="F166" s="101"/>
      <c r="G166" s="101"/>
      <c r="H166" s="2"/>
      <c r="I166" s="171"/>
      <c r="J166" s="119"/>
      <c r="K166" s="119"/>
      <c r="L166" s="119"/>
      <c r="M166" s="120"/>
      <c r="N166" s="120"/>
    </row>
    <row r="167" spans="1:14" x14ac:dyDescent="0.35">
      <c r="A167" s="89" t="s">
        <v>1708</v>
      </c>
      <c r="B167" s="89" t="s">
        <v>1027</v>
      </c>
      <c r="C167" s="165" t="s">
        <v>278</v>
      </c>
      <c r="D167" s="2"/>
      <c r="E167" s="73"/>
      <c r="F167" s="73"/>
      <c r="G167" s="2"/>
      <c r="H167" s="2"/>
      <c r="K167" s="2"/>
      <c r="L167" s="73"/>
      <c r="M167" s="73"/>
      <c r="N167" s="2"/>
    </row>
    <row r="168" spans="1:14" outlineLevel="1" x14ac:dyDescent="0.35">
      <c r="A168" s="89" t="s">
        <v>1709</v>
      </c>
      <c r="B168" s="166" t="s">
        <v>1029</v>
      </c>
      <c r="C168" s="165" t="s">
        <v>278</v>
      </c>
      <c r="D168" s="2"/>
      <c r="E168" s="73"/>
      <c r="F168" s="73"/>
      <c r="G168" s="2"/>
      <c r="H168" s="2"/>
      <c r="K168" s="2"/>
      <c r="L168" s="73"/>
      <c r="M168" s="73"/>
      <c r="N168" s="2"/>
    </row>
    <row r="169" spans="1:14" outlineLevel="1" x14ac:dyDescent="0.35">
      <c r="A169" s="89" t="s">
        <v>1710</v>
      </c>
      <c r="D169" s="2"/>
      <c r="E169" s="73"/>
      <c r="F169" s="73"/>
      <c r="G169" s="2"/>
      <c r="H169" s="2"/>
      <c r="K169" s="2"/>
      <c r="L169" s="73"/>
      <c r="M169" s="73"/>
      <c r="N169" s="2"/>
    </row>
    <row r="170" spans="1:14" outlineLevel="1" x14ac:dyDescent="0.35">
      <c r="A170" s="89" t="s">
        <v>1711</v>
      </c>
      <c r="D170" s="2"/>
      <c r="E170" s="73"/>
      <c r="F170" s="73"/>
      <c r="G170" s="2"/>
      <c r="H170" s="2"/>
      <c r="K170" s="2"/>
      <c r="L170" s="73"/>
      <c r="M170" s="73"/>
      <c r="N170" s="2"/>
    </row>
    <row r="171" spans="1:14" outlineLevel="1" x14ac:dyDescent="0.35">
      <c r="A171" s="89" t="s">
        <v>1712</v>
      </c>
      <c r="D171" s="2"/>
      <c r="E171" s="73"/>
      <c r="F171" s="73"/>
      <c r="G171" s="2"/>
      <c r="H171" s="2"/>
      <c r="K171" s="2"/>
      <c r="L171" s="73"/>
      <c r="M171" s="73"/>
      <c r="N171" s="2"/>
    </row>
    <row r="172" spans="1:14" x14ac:dyDescent="0.35">
      <c r="A172" s="98"/>
      <c r="B172" s="99" t="s">
        <v>1713</v>
      </c>
      <c r="C172" s="98" t="s">
        <v>1549</v>
      </c>
      <c r="D172" s="98"/>
      <c r="E172" s="98"/>
      <c r="F172" s="101"/>
      <c r="G172" s="101"/>
      <c r="H172" s="2"/>
      <c r="I172" s="171"/>
      <c r="J172" s="119"/>
      <c r="K172" s="119"/>
      <c r="L172" s="119"/>
      <c r="M172" s="120"/>
      <c r="N172" s="120"/>
    </row>
    <row r="173" spans="1:14" ht="15" customHeight="1" x14ac:dyDescent="0.35">
      <c r="A173" s="89" t="s">
        <v>1714</v>
      </c>
      <c r="B173" s="89" t="s">
        <v>1715</v>
      </c>
      <c r="C173" s="165" t="s">
        <v>278</v>
      </c>
      <c r="D173" s="2"/>
      <c r="E173" s="2"/>
      <c r="F173" s="2"/>
      <c r="G173" s="2"/>
      <c r="H173" s="2"/>
      <c r="K173" s="2"/>
      <c r="L173" s="2"/>
      <c r="M173" s="2"/>
      <c r="N173" s="2"/>
    </row>
    <row r="174" spans="1:14" outlineLevel="1" x14ac:dyDescent="0.35">
      <c r="A174" s="89" t="s">
        <v>1716</v>
      </c>
      <c r="D174" s="2"/>
      <c r="E174" s="2"/>
      <c r="F174" s="2"/>
      <c r="G174" s="2"/>
      <c r="H174" s="2"/>
      <c r="K174" s="2"/>
      <c r="L174" s="2"/>
      <c r="M174" s="2"/>
      <c r="N174" s="2"/>
    </row>
    <row r="175" spans="1:14" outlineLevel="1" x14ac:dyDescent="0.35">
      <c r="A175" s="89" t="s">
        <v>1717</v>
      </c>
      <c r="D175" s="2"/>
      <c r="E175" s="2"/>
      <c r="F175" s="2"/>
      <c r="G175" s="2"/>
      <c r="H175" s="2"/>
      <c r="K175" s="2"/>
      <c r="L175" s="2"/>
      <c r="M175" s="2"/>
      <c r="N175" s="2"/>
    </row>
    <row r="176" spans="1:14" outlineLevel="1" x14ac:dyDescent="0.35">
      <c r="A176" s="89" t="s">
        <v>1718</v>
      </c>
      <c r="D176" s="2"/>
      <c r="E176" s="2"/>
      <c r="F176" s="2"/>
      <c r="G176" s="2"/>
      <c r="H176" s="2"/>
      <c r="K176" s="2"/>
      <c r="L176" s="2"/>
      <c r="M176" s="2"/>
      <c r="N176" s="2"/>
    </row>
    <row r="177" spans="1:14" outlineLevel="1" x14ac:dyDescent="0.35">
      <c r="A177" s="89" t="s">
        <v>1719</v>
      </c>
      <c r="D177" s="2"/>
      <c r="E177" s="2"/>
      <c r="F177" s="2"/>
      <c r="G177" s="2"/>
      <c r="H177" s="2"/>
      <c r="K177" s="2"/>
      <c r="L177" s="2"/>
      <c r="M177" s="2"/>
      <c r="N177" s="2"/>
    </row>
    <row r="178" spans="1:14" outlineLevel="1" x14ac:dyDescent="0.35">
      <c r="A178" s="89" t="s">
        <v>1720</v>
      </c>
    </row>
    <row r="179" spans="1:14" outlineLevel="1" x14ac:dyDescent="0.35">
      <c r="A179" s="89" t="s">
        <v>1721</v>
      </c>
    </row>
  </sheetData>
  <sheetProtection algorithmName="SHA-512" hashValue="BNay1J82Ngka1ATTox9sNKpwR3OFKFuT8AXierqw+vmwHncb+urhgapLf2mGVqXU09iu/o0elXR8EKwSltg1zw==" saltValue="gPlElM7/pgSxS6o9GzfaEQ=="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_1"/>
    <protectedRange sqref="C167 B169:C171" name="NPLs_1"/>
    <protectedRange sqref="C173:C179 B174:B179" name="Concentration Risks_1"/>
    <protectedRange sqref="B168:C168" name="Mortgage Assets II_1"/>
  </protectedRanges>
  <hyperlinks>
    <hyperlink ref="B6" location="'B2. HTT Public Sector Assets'!B8" display="8. Public Sector Assets" xr:uid="{7923B2B6-915C-40EE-8D84-6EECDAC68B59}"/>
    <hyperlink ref="B129" location="'2. Harmonised Glossary'!A9" display="Breakdown by Interest Rate" xr:uid="{9304A55F-4B67-4C26-8B05-5B7BA1574E49}"/>
    <hyperlink ref="B166" location="'C. HTT Harmonised Glossary'!B19" display="9. Non-Performing Loans" xr:uid="{54262C41-5908-4F46-B94F-A7B6C024374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8E23A-CE92-44B6-AB6C-49B3130303C3}">
  <sheetPr codeName="Ark8">
    <tabColor rgb="FFE36E00"/>
  </sheetPr>
  <dimension ref="A1:G257"/>
  <sheetViews>
    <sheetView zoomScale="75" zoomScaleNormal="75" workbookViewId="0">
      <selection activeCell="B18" sqref="B18"/>
    </sheetView>
  </sheetViews>
  <sheetFormatPr defaultColWidth="8.81640625" defaultRowHeight="14.5" outlineLevelRow="1" x14ac:dyDescent="0.35"/>
  <cols>
    <col min="1" max="1" width="10.7265625" style="76" customWidth="1"/>
    <col min="2" max="2" width="60.7265625" style="76" customWidth="1"/>
    <col min="3" max="4" width="40.7265625" style="76" customWidth="1"/>
    <col min="5" max="5" width="6.7265625" style="76" customWidth="1"/>
    <col min="6" max="6" width="40.7265625" style="76" customWidth="1"/>
    <col min="7" max="7" width="40.7265625" style="73" customWidth="1"/>
    <col min="8" max="16384" width="8.81640625" style="74"/>
  </cols>
  <sheetData>
    <row r="1" spans="1:7" ht="31" x14ac:dyDescent="0.35">
      <c r="A1" s="1" t="s">
        <v>1722</v>
      </c>
      <c r="B1" s="1"/>
      <c r="C1" s="73"/>
      <c r="D1" s="73"/>
      <c r="E1" s="73"/>
      <c r="F1" s="22" t="s">
        <v>264</v>
      </c>
    </row>
    <row r="2" spans="1:7" ht="15" thickBot="1" x14ac:dyDescent="0.4">
      <c r="A2" s="73"/>
      <c r="B2" s="73"/>
      <c r="C2" s="73"/>
      <c r="D2" s="73"/>
      <c r="E2" s="73"/>
      <c r="F2" s="73"/>
    </row>
    <row r="3" spans="1:7" ht="19" thickBot="1" x14ac:dyDescent="0.4">
      <c r="A3" s="77"/>
      <c r="B3" s="78" t="s">
        <v>265</v>
      </c>
      <c r="C3" s="148" t="s">
        <v>266</v>
      </c>
      <c r="D3" s="77"/>
      <c r="E3" s="77"/>
      <c r="F3" s="77"/>
      <c r="G3" s="77"/>
    </row>
    <row r="4" spans="1:7" ht="15" thickBot="1" x14ac:dyDescent="0.4"/>
    <row r="5" spans="1:7" ht="19" thickBot="1" x14ac:dyDescent="0.4">
      <c r="A5" s="79"/>
      <c r="B5" s="187" t="s">
        <v>1723</v>
      </c>
      <c r="C5" s="79"/>
      <c r="E5" s="81"/>
      <c r="F5" s="81"/>
    </row>
    <row r="6" spans="1:7" ht="15" thickBot="1" x14ac:dyDescent="0.4">
      <c r="B6" s="188" t="s">
        <v>1724</v>
      </c>
    </row>
    <row r="7" spans="1:7" x14ac:dyDescent="0.35">
      <c r="B7" s="85"/>
    </row>
    <row r="8" spans="1:7" ht="37" x14ac:dyDescent="0.35">
      <c r="A8" s="86" t="s">
        <v>275</v>
      </c>
      <c r="B8" s="86" t="s">
        <v>1724</v>
      </c>
      <c r="C8" s="87"/>
      <c r="D8" s="87"/>
      <c r="E8" s="87"/>
      <c r="F8" s="87"/>
      <c r="G8" s="88"/>
    </row>
    <row r="9" spans="1:7" ht="15" customHeight="1" x14ac:dyDescent="0.35">
      <c r="A9" s="98"/>
      <c r="B9" s="99" t="s">
        <v>1537</v>
      </c>
      <c r="C9" s="98" t="s">
        <v>1725</v>
      </c>
      <c r="D9" s="98"/>
      <c r="E9" s="100"/>
      <c r="F9" s="98"/>
      <c r="G9" s="101"/>
    </row>
    <row r="10" spans="1:7" x14ac:dyDescent="0.35">
      <c r="A10" s="89" t="s">
        <v>1726</v>
      </c>
      <c r="B10" s="89" t="s">
        <v>1727</v>
      </c>
      <c r="C10" s="223" t="s">
        <v>278</v>
      </c>
    </row>
    <row r="11" spans="1:7" outlineLevel="1" x14ac:dyDescent="0.35">
      <c r="A11" s="89" t="s">
        <v>1728</v>
      </c>
      <c r="B11" s="109" t="s">
        <v>830</v>
      </c>
      <c r="C11" s="223"/>
    </row>
    <row r="12" spans="1:7" outlineLevel="1" x14ac:dyDescent="0.35">
      <c r="A12" s="89" t="s">
        <v>1729</v>
      </c>
      <c r="B12" s="109" t="s">
        <v>832</v>
      </c>
      <c r="C12" s="223"/>
    </row>
    <row r="13" spans="1:7" outlineLevel="1" x14ac:dyDescent="0.35">
      <c r="A13" s="89" t="s">
        <v>1730</v>
      </c>
      <c r="B13" s="91"/>
    </row>
    <row r="14" spans="1:7" outlineLevel="1" x14ac:dyDescent="0.35">
      <c r="A14" s="89" t="s">
        <v>1731</v>
      </c>
      <c r="B14" s="91"/>
    </row>
    <row r="15" spans="1:7" outlineLevel="1" x14ac:dyDescent="0.35">
      <c r="A15" s="89" t="s">
        <v>1732</v>
      </c>
      <c r="B15" s="91"/>
    </row>
    <row r="16" spans="1:7" outlineLevel="1" x14ac:dyDescent="0.35">
      <c r="A16" s="89" t="s">
        <v>1733</v>
      </c>
      <c r="B16" s="91"/>
    </row>
    <row r="17" spans="1:7" ht="15" customHeight="1" x14ac:dyDescent="0.35">
      <c r="A17" s="98"/>
      <c r="B17" s="99" t="s">
        <v>1734</v>
      </c>
      <c r="C17" s="98" t="s">
        <v>1735</v>
      </c>
      <c r="D17" s="98"/>
      <c r="E17" s="100"/>
      <c r="F17" s="101"/>
      <c r="G17" s="101"/>
    </row>
    <row r="18" spans="1:7" x14ac:dyDescent="0.35">
      <c r="A18" s="89" t="s">
        <v>1736</v>
      </c>
      <c r="B18" s="89" t="s">
        <v>841</v>
      </c>
      <c r="C18" s="165" t="s">
        <v>278</v>
      </c>
    </row>
    <row r="19" spans="1:7" outlineLevel="1" x14ac:dyDescent="0.35">
      <c r="A19" s="89" t="s">
        <v>1737</v>
      </c>
      <c r="C19" s="106"/>
    </row>
    <row r="20" spans="1:7" outlineLevel="1" x14ac:dyDescent="0.35">
      <c r="A20" s="89" t="s">
        <v>1738</v>
      </c>
      <c r="C20" s="106"/>
    </row>
    <row r="21" spans="1:7" outlineLevel="1" x14ac:dyDescent="0.35">
      <c r="A21" s="89" t="s">
        <v>1739</v>
      </c>
      <c r="C21" s="106"/>
    </row>
    <row r="22" spans="1:7" outlineLevel="1" x14ac:dyDescent="0.35">
      <c r="A22" s="89" t="s">
        <v>1740</v>
      </c>
      <c r="C22" s="106"/>
    </row>
    <row r="23" spans="1:7" outlineLevel="1" x14ac:dyDescent="0.35">
      <c r="A23" s="89" t="s">
        <v>1741</v>
      </c>
      <c r="C23" s="106"/>
    </row>
    <row r="24" spans="1:7" outlineLevel="1" x14ac:dyDescent="0.35">
      <c r="A24" s="89" t="s">
        <v>1742</v>
      </c>
      <c r="C24" s="106"/>
    </row>
    <row r="25" spans="1:7" ht="15" customHeight="1" x14ac:dyDescent="0.35">
      <c r="A25" s="98"/>
      <c r="B25" s="99" t="s">
        <v>1743</v>
      </c>
      <c r="C25" s="98" t="s">
        <v>1735</v>
      </c>
      <c r="D25" s="98"/>
      <c r="E25" s="100"/>
      <c r="F25" s="101"/>
      <c r="G25" s="101"/>
    </row>
    <row r="26" spans="1:7" x14ac:dyDescent="0.35">
      <c r="A26" s="89" t="s">
        <v>1744</v>
      </c>
      <c r="B26" s="162" t="s">
        <v>850</v>
      </c>
      <c r="C26" s="184">
        <f>SUM(C27:C53)</f>
        <v>0</v>
      </c>
      <c r="D26" s="189"/>
      <c r="F26" s="189"/>
      <c r="G26" s="76"/>
    </row>
    <row r="27" spans="1:7" x14ac:dyDescent="0.35">
      <c r="A27" s="89" t="s">
        <v>1745</v>
      </c>
      <c r="B27" s="89" t="s">
        <v>852</v>
      </c>
      <c r="C27" s="165" t="s">
        <v>278</v>
      </c>
      <c r="D27" s="189"/>
      <c r="F27" s="189"/>
      <c r="G27" s="76"/>
    </row>
    <row r="28" spans="1:7" x14ac:dyDescent="0.35">
      <c r="A28" s="89" t="s">
        <v>1746</v>
      </c>
      <c r="B28" s="89" t="s">
        <v>854</v>
      </c>
      <c r="C28" s="165" t="s">
        <v>278</v>
      </c>
      <c r="D28" s="189"/>
      <c r="F28" s="189"/>
      <c r="G28" s="76"/>
    </row>
    <row r="29" spans="1:7" x14ac:dyDescent="0.35">
      <c r="A29" s="89" t="s">
        <v>1747</v>
      </c>
      <c r="B29" s="89" t="s">
        <v>856</v>
      </c>
      <c r="C29" s="165" t="s">
        <v>278</v>
      </c>
      <c r="D29" s="189"/>
      <c r="F29" s="189"/>
      <c r="G29" s="76"/>
    </row>
    <row r="30" spans="1:7" x14ac:dyDescent="0.35">
      <c r="A30" s="89" t="s">
        <v>1748</v>
      </c>
      <c r="B30" s="89" t="s">
        <v>858</v>
      </c>
      <c r="C30" s="165" t="s">
        <v>278</v>
      </c>
      <c r="D30" s="189"/>
      <c r="F30" s="189"/>
      <c r="G30" s="76"/>
    </row>
    <row r="31" spans="1:7" x14ac:dyDescent="0.35">
      <c r="A31" s="89" t="s">
        <v>1749</v>
      </c>
      <c r="B31" s="89" t="s">
        <v>860</v>
      </c>
      <c r="C31" s="165" t="s">
        <v>278</v>
      </c>
      <c r="D31" s="189"/>
      <c r="F31" s="189"/>
      <c r="G31" s="76"/>
    </row>
    <row r="32" spans="1:7" x14ac:dyDescent="0.35">
      <c r="A32" s="89" t="s">
        <v>1750</v>
      </c>
      <c r="B32" s="89" t="s">
        <v>862</v>
      </c>
      <c r="C32" s="165" t="s">
        <v>278</v>
      </c>
      <c r="D32" s="189"/>
      <c r="F32" s="189"/>
      <c r="G32" s="76"/>
    </row>
    <row r="33" spans="1:7" x14ac:dyDescent="0.35">
      <c r="A33" s="89" t="s">
        <v>1751</v>
      </c>
      <c r="B33" s="89" t="s">
        <v>864</v>
      </c>
      <c r="C33" s="165" t="s">
        <v>278</v>
      </c>
      <c r="D33" s="189"/>
      <c r="F33" s="189"/>
      <c r="G33" s="76"/>
    </row>
    <row r="34" spans="1:7" x14ac:dyDescent="0.35">
      <c r="A34" s="89" t="s">
        <v>1752</v>
      </c>
      <c r="B34" s="89" t="s">
        <v>866</v>
      </c>
      <c r="C34" s="165" t="s">
        <v>278</v>
      </c>
      <c r="D34" s="189"/>
      <c r="F34" s="189"/>
      <c r="G34" s="76"/>
    </row>
    <row r="35" spans="1:7" x14ac:dyDescent="0.35">
      <c r="A35" s="89" t="s">
        <v>1753</v>
      </c>
      <c r="B35" s="89" t="s">
        <v>868</v>
      </c>
      <c r="C35" s="165" t="s">
        <v>278</v>
      </c>
      <c r="D35" s="189"/>
      <c r="F35" s="189"/>
      <c r="G35" s="76"/>
    </row>
    <row r="36" spans="1:7" x14ac:dyDescent="0.35">
      <c r="A36" s="89" t="s">
        <v>1754</v>
      </c>
      <c r="B36" s="89" t="s">
        <v>870</v>
      </c>
      <c r="C36" s="165" t="s">
        <v>278</v>
      </c>
      <c r="D36" s="189"/>
      <c r="F36" s="189"/>
      <c r="G36" s="76"/>
    </row>
    <row r="37" spans="1:7" x14ac:dyDescent="0.35">
      <c r="A37" s="89" t="s">
        <v>1755</v>
      </c>
      <c r="B37" s="89" t="s">
        <v>872</v>
      </c>
      <c r="C37" s="165" t="s">
        <v>278</v>
      </c>
      <c r="D37" s="189"/>
      <c r="F37" s="189"/>
      <c r="G37" s="76"/>
    </row>
    <row r="38" spans="1:7" x14ac:dyDescent="0.35">
      <c r="A38" s="89" t="s">
        <v>1756</v>
      </c>
      <c r="B38" s="89" t="s">
        <v>874</v>
      </c>
      <c r="C38" s="165" t="s">
        <v>278</v>
      </c>
      <c r="D38" s="189"/>
      <c r="F38" s="189"/>
      <c r="G38" s="76"/>
    </row>
    <row r="39" spans="1:7" x14ac:dyDescent="0.35">
      <c r="A39" s="89" t="s">
        <v>1757</v>
      </c>
      <c r="B39" s="89" t="s">
        <v>876</v>
      </c>
      <c r="C39" s="165" t="s">
        <v>278</v>
      </c>
      <c r="D39" s="189"/>
      <c r="F39" s="189"/>
      <c r="G39" s="76"/>
    </row>
    <row r="40" spans="1:7" x14ac:dyDescent="0.35">
      <c r="A40" s="89" t="s">
        <v>1758</v>
      </c>
      <c r="B40" s="89" t="s">
        <v>878</v>
      </c>
      <c r="C40" s="165" t="s">
        <v>278</v>
      </c>
      <c r="D40" s="189"/>
      <c r="F40" s="189"/>
      <c r="G40" s="76"/>
    </row>
    <row r="41" spans="1:7" x14ac:dyDescent="0.35">
      <c r="A41" s="89" t="s">
        <v>1759</v>
      </c>
      <c r="B41" s="89" t="s">
        <v>880</v>
      </c>
      <c r="C41" s="165" t="s">
        <v>278</v>
      </c>
      <c r="D41" s="189"/>
      <c r="F41" s="189"/>
      <c r="G41" s="76"/>
    </row>
    <row r="42" spans="1:7" x14ac:dyDescent="0.35">
      <c r="A42" s="89" t="s">
        <v>1760</v>
      </c>
      <c r="B42" s="89" t="s">
        <v>882</v>
      </c>
      <c r="C42" s="165" t="s">
        <v>278</v>
      </c>
      <c r="D42" s="189"/>
      <c r="F42" s="189"/>
      <c r="G42" s="76"/>
    </row>
    <row r="43" spans="1:7" x14ac:dyDescent="0.35">
      <c r="A43" s="89" t="s">
        <v>1761</v>
      </c>
      <c r="B43" s="89" t="s">
        <v>884</v>
      </c>
      <c r="C43" s="165" t="s">
        <v>278</v>
      </c>
      <c r="D43" s="189"/>
      <c r="F43" s="189"/>
      <c r="G43" s="76"/>
    </row>
    <row r="44" spans="1:7" x14ac:dyDescent="0.35">
      <c r="A44" s="89" t="s">
        <v>1762</v>
      </c>
      <c r="B44" s="89" t="s">
        <v>886</v>
      </c>
      <c r="C44" s="165" t="s">
        <v>278</v>
      </c>
      <c r="D44" s="189"/>
      <c r="F44" s="189"/>
      <c r="G44" s="76"/>
    </row>
    <row r="45" spans="1:7" x14ac:dyDescent="0.35">
      <c r="A45" s="89" t="s">
        <v>1763</v>
      </c>
      <c r="B45" s="89" t="s">
        <v>888</v>
      </c>
      <c r="C45" s="165" t="s">
        <v>278</v>
      </c>
      <c r="D45" s="189"/>
      <c r="F45" s="189"/>
      <c r="G45" s="76"/>
    </row>
    <row r="46" spans="1:7" x14ac:dyDescent="0.35">
      <c r="A46" s="89" t="s">
        <v>1764</v>
      </c>
      <c r="B46" s="89" t="s">
        <v>890</v>
      </c>
      <c r="C46" s="165" t="s">
        <v>278</v>
      </c>
      <c r="D46" s="189"/>
      <c r="F46" s="189"/>
      <c r="G46" s="76"/>
    </row>
    <row r="47" spans="1:7" x14ac:dyDescent="0.35">
      <c r="A47" s="89" t="s">
        <v>1765</v>
      </c>
      <c r="B47" s="89" t="s">
        <v>892</v>
      </c>
      <c r="C47" s="165" t="s">
        <v>278</v>
      </c>
      <c r="D47" s="189"/>
      <c r="F47" s="189"/>
      <c r="G47" s="76"/>
    </row>
    <row r="48" spans="1:7" x14ac:dyDescent="0.35">
      <c r="A48" s="89" t="s">
        <v>1766</v>
      </c>
      <c r="B48" s="89" t="s">
        <v>894</v>
      </c>
      <c r="C48" s="165" t="s">
        <v>278</v>
      </c>
      <c r="D48" s="189"/>
      <c r="F48" s="189"/>
      <c r="G48" s="76"/>
    </row>
    <row r="49" spans="1:7" x14ac:dyDescent="0.35">
      <c r="A49" s="89" t="s">
        <v>1767</v>
      </c>
      <c r="B49" s="89" t="s">
        <v>896</v>
      </c>
      <c r="C49" s="165" t="s">
        <v>278</v>
      </c>
      <c r="D49" s="189"/>
      <c r="F49" s="189"/>
      <c r="G49" s="76"/>
    </row>
    <row r="50" spans="1:7" x14ac:dyDescent="0.35">
      <c r="A50" s="89" t="s">
        <v>1768</v>
      </c>
      <c r="B50" s="89" t="s">
        <v>898</v>
      </c>
      <c r="C50" s="165" t="s">
        <v>278</v>
      </c>
      <c r="D50" s="189"/>
      <c r="F50" s="189"/>
      <c r="G50" s="76"/>
    </row>
    <row r="51" spans="1:7" x14ac:dyDescent="0.35">
      <c r="A51" s="89" t="s">
        <v>1769</v>
      </c>
      <c r="B51" s="89" t="s">
        <v>900</v>
      </c>
      <c r="C51" s="165" t="s">
        <v>278</v>
      </c>
      <c r="D51" s="189"/>
      <c r="F51" s="189"/>
      <c r="G51" s="76"/>
    </row>
    <row r="52" spans="1:7" x14ac:dyDescent="0.35">
      <c r="A52" s="89" t="s">
        <v>1770</v>
      </c>
      <c r="B52" s="89" t="s">
        <v>902</v>
      </c>
      <c r="C52" s="165" t="s">
        <v>278</v>
      </c>
      <c r="D52" s="189"/>
      <c r="F52" s="189"/>
      <c r="G52" s="76"/>
    </row>
    <row r="53" spans="1:7" x14ac:dyDescent="0.35">
      <c r="A53" s="89" t="s">
        <v>1771</v>
      </c>
      <c r="B53" s="89" t="s">
        <v>904</v>
      </c>
      <c r="C53" s="165" t="s">
        <v>278</v>
      </c>
      <c r="D53" s="189"/>
      <c r="F53" s="189"/>
      <c r="G53" s="76"/>
    </row>
    <row r="54" spans="1:7" x14ac:dyDescent="0.35">
      <c r="A54" s="89" t="s">
        <v>1772</v>
      </c>
      <c r="B54" s="162" t="s">
        <v>555</v>
      </c>
      <c r="C54" s="184">
        <f>SUM(C55:C57)</f>
        <v>0</v>
      </c>
      <c r="D54" s="189"/>
      <c r="F54" s="189"/>
      <c r="G54" s="76"/>
    </row>
    <row r="55" spans="1:7" x14ac:dyDescent="0.35">
      <c r="A55" s="89" t="s">
        <v>1773</v>
      </c>
      <c r="B55" s="89" t="s">
        <v>907</v>
      </c>
      <c r="C55" s="165" t="s">
        <v>278</v>
      </c>
      <c r="D55" s="189"/>
      <c r="F55" s="189"/>
      <c r="G55" s="76"/>
    </row>
    <row r="56" spans="1:7" x14ac:dyDescent="0.35">
      <c r="A56" s="89" t="s">
        <v>1774</v>
      </c>
      <c r="B56" s="89" t="s">
        <v>909</v>
      </c>
      <c r="C56" s="165" t="s">
        <v>278</v>
      </c>
      <c r="D56" s="189"/>
      <c r="F56" s="189"/>
      <c r="G56" s="76"/>
    </row>
    <row r="57" spans="1:7" x14ac:dyDescent="0.35">
      <c r="A57" s="89" t="s">
        <v>1775</v>
      </c>
      <c r="B57" s="89" t="s">
        <v>911</v>
      </c>
      <c r="C57" s="165" t="s">
        <v>278</v>
      </c>
      <c r="D57" s="189"/>
      <c r="F57" s="189"/>
      <c r="G57" s="76"/>
    </row>
    <row r="58" spans="1:7" x14ac:dyDescent="0.35">
      <c r="A58" s="89" t="s">
        <v>1776</v>
      </c>
      <c r="B58" s="162" t="s">
        <v>352</v>
      </c>
      <c r="C58" s="184">
        <f>SUM(C59:C69)</f>
        <v>0</v>
      </c>
      <c r="D58" s="189"/>
      <c r="F58" s="189"/>
      <c r="G58" s="76"/>
    </row>
    <row r="59" spans="1:7" x14ac:dyDescent="0.35">
      <c r="A59" s="89" t="s">
        <v>1777</v>
      </c>
      <c r="B59" s="102" t="s">
        <v>557</v>
      </c>
      <c r="C59" s="165" t="s">
        <v>278</v>
      </c>
      <c r="D59" s="189"/>
      <c r="F59" s="189"/>
      <c r="G59" s="76"/>
    </row>
    <row r="60" spans="1:7" x14ac:dyDescent="0.35">
      <c r="A60" s="89" t="s">
        <v>1778</v>
      </c>
      <c r="B60" s="89" t="s">
        <v>559</v>
      </c>
      <c r="C60" s="165" t="s">
        <v>278</v>
      </c>
      <c r="D60" s="189"/>
      <c r="F60" s="189"/>
      <c r="G60" s="76"/>
    </row>
    <row r="61" spans="1:7" x14ac:dyDescent="0.35">
      <c r="A61" s="89" t="s">
        <v>1779</v>
      </c>
      <c r="B61" s="102" t="s">
        <v>561</v>
      </c>
      <c r="C61" s="165" t="s">
        <v>278</v>
      </c>
      <c r="D61" s="189"/>
      <c r="F61" s="189"/>
      <c r="G61" s="76"/>
    </row>
    <row r="62" spans="1:7" x14ac:dyDescent="0.35">
      <c r="A62" s="89" t="s">
        <v>1780</v>
      </c>
      <c r="B62" s="102" t="s">
        <v>563</v>
      </c>
      <c r="C62" s="165" t="s">
        <v>278</v>
      </c>
      <c r="D62" s="189"/>
      <c r="F62" s="189"/>
      <c r="G62" s="76"/>
    </row>
    <row r="63" spans="1:7" x14ac:dyDescent="0.35">
      <c r="A63" s="89" t="s">
        <v>1781</v>
      </c>
      <c r="B63" s="102" t="s">
        <v>565</v>
      </c>
      <c r="C63" s="165" t="s">
        <v>278</v>
      </c>
      <c r="D63" s="189"/>
      <c r="F63" s="189"/>
      <c r="G63" s="76"/>
    </row>
    <row r="64" spans="1:7" x14ac:dyDescent="0.35">
      <c r="A64" s="89" t="s">
        <v>1782</v>
      </c>
      <c r="B64" s="102" t="s">
        <v>567</v>
      </c>
      <c r="C64" s="165" t="s">
        <v>278</v>
      </c>
      <c r="D64" s="189"/>
      <c r="F64" s="189"/>
      <c r="G64" s="76"/>
    </row>
    <row r="65" spans="1:7" x14ac:dyDescent="0.35">
      <c r="A65" s="89" t="s">
        <v>1783</v>
      </c>
      <c r="B65" s="102" t="s">
        <v>569</v>
      </c>
      <c r="C65" s="165" t="s">
        <v>278</v>
      </c>
      <c r="D65" s="189"/>
      <c r="F65" s="189"/>
      <c r="G65" s="76"/>
    </row>
    <row r="66" spans="1:7" x14ac:dyDescent="0.35">
      <c r="A66" s="89" t="s">
        <v>1784</v>
      </c>
      <c r="B66" s="102" t="s">
        <v>571</v>
      </c>
      <c r="C66" s="165" t="s">
        <v>278</v>
      </c>
      <c r="D66" s="189"/>
      <c r="F66" s="189"/>
      <c r="G66" s="76"/>
    </row>
    <row r="67" spans="1:7" x14ac:dyDescent="0.35">
      <c r="A67" s="89" t="s">
        <v>1785</v>
      </c>
      <c r="B67" s="102" t="s">
        <v>573</v>
      </c>
      <c r="C67" s="165" t="s">
        <v>278</v>
      </c>
      <c r="D67" s="189"/>
      <c r="F67" s="189"/>
      <c r="G67" s="76"/>
    </row>
    <row r="68" spans="1:7" x14ac:dyDescent="0.35">
      <c r="A68" s="89" t="s">
        <v>1786</v>
      </c>
      <c r="B68" s="102" t="s">
        <v>575</v>
      </c>
      <c r="C68" s="165" t="s">
        <v>278</v>
      </c>
      <c r="D68" s="189"/>
      <c r="F68" s="189"/>
      <c r="G68" s="76"/>
    </row>
    <row r="69" spans="1:7" x14ac:dyDescent="0.35">
      <c r="A69" s="89" t="s">
        <v>1787</v>
      </c>
      <c r="B69" s="102" t="s">
        <v>352</v>
      </c>
      <c r="C69" s="165" t="s">
        <v>278</v>
      </c>
      <c r="D69" s="189"/>
      <c r="F69" s="189"/>
      <c r="G69" s="76"/>
    </row>
    <row r="70" spans="1:7" outlineLevel="1" x14ac:dyDescent="0.35">
      <c r="A70" s="89" t="s">
        <v>1788</v>
      </c>
      <c r="B70" s="212" t="s">
        <v>356</v>
      </c>
      <c r="C70" s="165"/>
      <c r="G70" s="76"/>
    </row>
    <row r="71" spans="1:7" outlineLevel="1" x14ac:dyDescent="0.35">
      <c r="A71" s="89" t="s">
        <v>1789</v>
      </c>
      <c r="B71" s="212" t="s">
        <v>356</v>
      </c>
      <c r="C71" s="165"/>
      <c r="G71" s="76"/>
    </row>
    <row r="72" spans="1:7" outlineLevel="1" x14ac:dyDescent="0.35">
      <c r="A72" s="89" t="s">
        <v>1790</v>
      </c>
      <c r="B72" s="212" t="s">
        <v>356</v>
      </c>
      <c r="C72" s="165"/>
      <c r="G72" s="76"/>
    </row>
    <row r="73" spans="1:7" outlineLevel="1" x14ac:dyDescent="0.35">
      <c r="A73" s="89" t="s">
        <v>1791</v>
      </c>
      <c r="B73" s="212" t="s">
        <v>356</v>
      </c>
      <c r="C73" s="165"/>
      <c r="G73" s="76"/>
    </row>
    <row r="74" spans="1:7" outlineLevel="1" x14ac:dyDescent="0.35">
      <c r="A74" s="89" t="s">
        <v>1792</v>
      </c>
      <c r="B74" s="212" t="s">
        <v>356</v>
      </c>
      <c r="C74" s="165"/>
      <c r="G74" s="76"/>
    </row>
    <row r="75" spans="1:7" outlineLevel="1" x14ac:dyDescent="0.35">
      <c r="A75" s="89" t="s">
        <v>1793</v>
      </c>
      <c r="B75" s="212" t="s">
        <v>356</v>
      </c>
      <c r="C75" s="165"/>
      <c r="G75" s="76"/>
    </row>
    <row r="76" spans="1:7" outlineLevel="1" x14ac:dyDescent="0.35">
      <c r="A76" s="89" t="s">
        <v>1794</v>
      </c>
      <c r="B76" s="212" t="s">
        <v>356</v>
      </c>
      <c r="C76" s="165"/>
      <c r="G76" s="76"/>
    </row>
    <row r="77" spans="1:7" outlineLevel="1" x14ac:dyDescent="0.35">
      <c r="A77" s="89" t="s">
        <v>1795</v>
      </c>
      <c r="B77" s="212" t="s">
        <v>356</v>
      </c>
      <c r="C77" s="165"/>
      <c r="G77" s="76"/>
    </row>
    <row r="78" spans="1:7" outlineLevel="1" x14ac:dyDescent="0.35">
      <c r="A78" s="89" t="s">
        <v>1796</v>
      </c>
      <c r="B78" s="212" t="s">
        <v>356</v>
      </c>
      <c r="C78" s="165"/>
      <c r="G78" s="76"/>
    </row>
    <row r="79" spans="1:7" outlineLevel="1" x14ac:dyDescent="0.35">
      <c r="A79" s="89" t="s">
        <v>1797</v>
      </c>
      <c r="B79" s="212" t="s">
        <v>356</v>
      </c>
      <c r="C79" s="165"/>
      <c r="G79" s="76"/>
    </row>
    <row r="80" spans="1:7" ht="15" customHeight="1" x14ac:dyDescent="0.35">
      <c r="A80" s="98"/>
      <c r="B80" s="99" t="s">
        <v>1798</v>
      </c>
      <c r="C80" s="98" t="s">
        <v>1735</v>
      </c>
      <c r="D80" s="98"/>
      <c r="E80" s="100"/>
      <c r="F80" s="101"/>
      <c r="G80" s="101"/>
    </row>
    <row r="81" spans="1:7" x14ac:dyDescent="0.35">
      <c r="A81" s="89" t="s">
        <v>1799</v>
      </c>
      <c r="B81" s="89" t="s">
        <v>988</v>
      </c>
      <c r="C81" s="165" t="s">
        <v>278</v>
      </c>
      <c r="E81" s="73"/>
    </row>
    <row r="82" spans="1:7" x14ac:dyDescent="0.35">
      <c r="A82" s="89" t="s">
        <v>1800</v>
      </c>
      <c r="B82" s="89" t="s">
        <v>990</v>
      </c>
      <c r="C82" s="165" t="s">
        <v>278</v>
      </c>
      <c r="E82" s="73"/>
    </row>
    <row r="83" spans="1:7" x14ac:dyDescent="0.35">
      <c r="A83" s="89" t="s">
        <v>1801</v>
      </c>
      <c r="B83" s="89" t="s">
        <v>352</v>
      </c>
      <c r="C83" s="165" t="s">
        <v>278</v>
      </c>
      <c r="E83" s="73"/>
    </row>
    <row r="84" spans="1:7" outlineLevel="1" x14ac:dyDescent="0.35">
      <c r="A84" s="89" t="s">
        <v>1802</v>
      </c>
      <c r="C84" s="106"/>
      <c r="E84" s="73"/>
    </row>
    <row r="85" spans="1:7" outlineLevel="1" x14ac:dyDescent="0.35">
      <c r="A85" s="89" t="s">
        <v>1803</v>
      </c>
      <c r="C85" s="106"/>
      <c r="E85" s="73"/>
    </row>
    <row r="86" spans="1:7" outlineLevel="1" x14ac:dyDescent="0.35">
      <c r="A86" s="89" t="s">
        <v>1804</v>
      </c>
      <c r="C86" s="106"/>
      <c r="E86" s="73"/>
    </row>
    <row r="87" spans="1:7" outlineLevel="1" x14ac:dyDescent="0.35">
      <c r="A87" s="89" t="s">
        <v>1805</v>
      </c>
      <c r="C87" s="106"/>
      <c r="E87" s="73"/>
    </row>
    <row r="88" spans="1:7" outlineLevel="1" x14ac:dyDescent="0.35">
      <c r="A88" s="89" t="s">
        <v>1806</v>
      </c>
      <c r="C88" s="106"/>
      <c r="E88" s="73"/>
    </row>
    <row r="89" spans="1:7" outlineLevel="1" x14ac:dyDescent="0.35">
      <c r="A89" s="89" t="s">
        <v>1807</v>
      </c>
      <c r="C89" s="106"/>
      <c r="E89" s="73"/>
    </row>
    <row r="90" spans="1:7" ht="15" customHeight="1" x14ac:dyDescent="0.35">
      <c r="A90" s="98"/>
      <c r="B90" s="99" t="s">
        <v>1808</v>
      </c>
      <c r="C90" s="98" t="s">
        <v>1735</v>
      </c>
      <c r="D90" s="98"/>
      <c r="E90" s="100"/>
      <c r="F90" s="101"/>
      <c r="G90" s="101"/>
    </row>
    <row r="91" spans="1:7" x14ac:dyDescent="0.35">
      <c r="A91" s="89" t="s">
        <v>1809</v>
      </c>
      <c r="B91" s="89" t="s">
        <v>1000</v>
      </c>
      <c r="C91" s="165" t="s">
        <v>278</v>
      </c>
      <c r="E91" s="73"/>
    </row>
    <row r="92" spans="1:7" x14ac:dyDescent="0.35">
      <c r="A92" s="89" t="s">
        <v>1810</v>
      </c>
      <c r="B92" s="89" t="s">
        <v>1002</v>
      </c>
      <c r="C92" s="165" t="s">
        <v>278</v>
      </c>
      <c r="E92" s="73"/>
    </row>
    <row r="93" spans="1:7" x14ac:dyDescent="0.35">
      <c r="A93" s="89" t="s">
        <v>1811</v>
      </c>
      <c r="B93" s="89" t="s">
        <v>352</v>
      </c>
      <c r="C93" s="165" t="s">
        <v>278</v>
      </c>
      <c r="E93" s="73"/>
    </row>
    <row r="94" spans="1:7" outlineLevel="1" x14ac:dyDescent="0.35">
      <c r="A94" s="89" t="s">
        <v>1812</v>
      </c>
      <c r="C94" s="106"/>
      <c r="E94" s="73"/>
    </row>
    <row r="95" spans="1:7" outlineLevel="1" x14ac:dyDescent="0.35">
      <c r="A95" s="89" t="s">
        <v>1813</v>
      </c>
      <c r="C95" s="106"/>
      <c r="E95" s="73"/>
    </row>
    <row r="96" spans="1:7" outlineLevel="1" x14ac:dyDescent="0.35">
      <c r="A96" s="89" t="s">
        <v>1814</v>
      </c>
      <c r="C96" s="106"/>
      <c r="E96" s="73"/>
    </row>
    <row r="97" spans="1:7" outlineLevel="1" x14ac:dyDescent="0.35">
      <c r="A97" s="89" t="s">
        <v>1815</v>
      </c>
      <c r="C97" s="106"/>
      <c r="E97" s="73"/>
    </row>
    <row r="98" spans="1:7" outlineLevel="1" x14ac:dyDescent="0.35">
      <c r="A98" s="89" t="s">
        <v>1816</v>
      </c>
      <c r="C98" s="106"/>
      <c r="E98" s="73"/>
    </row>
    <row r="99" spans="1:7" outlineLevel="1" x14ac:dyDescent="0.35">
      <c r="A99" s="89" t="s">
        <v>1817</v>
      </c>
      <c r="C99" s="106"/>
      <c r="E99" s="73"/>
    </row>
    <row r="100" spans="1:7" ht="15" customHeight="1" x14ac:dyDescent="0.35">
      <c r="A100" s="98"/>
      <c r="B100" s="99" t="s">
        <v>1818</v>
      </c>
      <c r="C100" s="98" t="s">
        <v>1735</v>
      </c>
      <c r="D100" s="98"/>
      <c r="E100" s="100"/>
      <c r="F100" s="101"/>
      <c r="G100" s="101"/>
    </row>
    <row r="101" spans="1:7" x14ac:dyDescent="0.35">
      <c r="A101" s="89" t="s">
        <v>1819</v>
      </c>
      <c r="B101" s="121" t="s">
        <v>1012</v>
      </c>
      <c r="C101" s="165" t="s">
        <v>278</v>
      </c>
      <c r="E101" s="73"/>
    </row>
    <row r="102" spans="1:7" x14ac:dyDescent="0.35">
      <c r="A102" s="89" t="s">
        <v>1820</v>
      </c>
      <c r="B102" s="121" t="s">
        <v>1014</v>
      </c>
      <c r="C102" s="165" t="s">
        <v>278</v>
      </c>
      <c r="E102" s="73"/>
    </row>
    <row r="103" spans="1:7" x14ac:dyDescent="0.35">
      <c r="A103" s="89" t="s">
        <v>1821</v>
      </c>
      <c r="B103" s="121" t="s">
        <v>1016</v>
      </c>
      <c r="C103" s="165" t="s">
        <v>278</v>
      </c>
    </row>
    <row r="104" spans="1:7" x14ac:dyDescent="0.35">
      <c r="A104" s="89" t="s">
        <v>1822</v>
      </c>
      <c r="B104" s="121" t="s">
        <v>1018</v>
      </c>
      <c r="C104" s="165" t="s">
        <v>278</v>
      </c>
    </row>
    <row r="105" spans="1:7" x14ac:dyDescent="0.35">
      <c r="A105" s="89" t="s">
        <v>1823</v>
      </c>
      <c r="B105" s="121" t="s">
        <v>1020</v>
      </c>
      <c r="C105" s="165" t="s">
        <v>278</v>
      </c>
    </row>
    <row r="106" spans="1:7" outlineLevel="1" x14ac:dyDescent="0.35">
      <c r="A106" s="89" t="s">
        <v>1824</v>
      </c>
      <c r="B106" s="122"/>
      <c r="C106" s="106"/>
    </row>
    <row r="107" spans="1:7" outlineLevel="1" x14ac:dyDescent="0.35">
      <c r="A107" s="89" t="s">
        <v>1825</v>
      </c>
      <c r="B107" s="122"/>
      <c r="C107" s="106"/>
    </row>
    <row r="108" spans="1:7" outlineLevel="1" x14ac:dyDescent="0.35">
      <c r="A108" s="89" t="s">
        <v>1826</v>
      </c>
      <c r="B108" s="122"/>
      <c r="C108" s="106"/>
    </row>
    <row r="109" spans="1:7" outlineLevel="1" x14ac:dyDescent="0.35">
      <c r="A109" s="89" t="s">
        <v>1827</v>
      </c>
      <c r="B109" s="122"/>
      <c r="C109" s="106"/>
    </row>
    <row r="110" spans="1:7" ht="15" customHeight="1" x14ac:dyDescent="0.35">
      <c r="A110" s="98"/>
      <c r="B110" s="98" t="s">
        <v>1828</v>
      </c>
      <c r="C110" s="98" t="s">
        <v>1735</v>
      </c>
      <c r="D110" s="98"/>
      <c r="E110" s="100"/>
      <c r="F110" s="101"/>
      <c r="G110" s="101"/>
    </row>
    <row r="111" spans="1:7" x14ac:dyDescent="0.35">
      <c r="A111" s="89" t="s">
        <v>1829</v>
      </c>
      <c r="B111" s="89" t="s">
        <v>1027</v>
      </c>
      <c r="C111" s="165" t="s">
        <v>278</v>
      </c>
      <c r="E111" s="73"/>
    </row>
    <row r="112" spans="1:7" outlineLevel="1" x14ac:dyDescent="0.35">
      <c r="A112" s="89" t="s">
        <v>1830</v>
      </c>
      <c r="B112" s="166" t="s">
        <v>1029</v>
      </c>
      <c r="C112" s="165" t="s">
        <v>278</v>
      </c>
      <c r="E112" s="73"/>
    </row>
    <row r="113" spans="1:7" outlineLevel="1" x14ac:dyDescent="0.35">
      <c r="A113" s="89" t="s">
        <v>1831</v>
      </c>
      <c r="C113" s="165"/>
      <c r="E113" s="73"/>
    </row>
    <row r="114" spans="1:7" outlineLevel="1" x14ac:dyDescent="0.35">
      <c r="A114" s="89" t="s">
        <v>1832</v>
      </c>
      <c r="C114" s="106"/>
      <c r="E114" s="73"/>
    </row>
    <row r="115" spans="1:7" outlineLevel="1" x14ac:dyDescent="0.35">
      <c r="A115" s="89" t="s">
        <v>1833</v>
      </c>
      <c r="C115" s="106"/>
      <c r="E115" s="73"/>
    </row>
    <row r="116" spans="1:7" ht="15" customHeight="1" x14ac:dyDescent="0.35">
      <c r="A116" s="98"/>
      <c r="B116" s="99" t="s">
        <v>1834</v>
      </c>
      <c r="C116" s="98" t="s">
        <v>1034</v>
      </c>
      <c r="D116" s="98" t="s">
        <v>1035</v>
      </c>
      <c r="E116" s="100"/>
      <c r="F116" s="98" t="s">
        <v>1735</v>
      </c>
      <c r="G116" s="98" t="s">
        <v>1036</v>
      </c>
    </row>
    <row r="117" spans="1:7" x14ac:dyDescent="0.35">
      <c r="A117" s="89" t="s">
        <v>1835</v>
      </c>
      <c r="B117" s="102" t="s">
        <v>1038</v>
      </c>
      <c r="C117" s="177" t="s">
        <v>278</v>
      </c>
      <c r="D117" s="119"/>
      <c r="E117" s="119"/>
      <c r="F117" s="120"/>
      <c r="G117" s="120"/>
    </row>
    <row r="118" spans="1:7" x14ac:dyDescent="0.35">
      <c r="A118" s="119"/>
      <c r="B118" s="171"/>
      <c r="C118" s="119"/>
      <c r="D118" s="119"/>
      <c r="E118" s="119"/>
      <c r="F118" s="120"/>
      <c r="G118" s="120"/>
    </row>
    <row r="119" spans="1:7" x14ac:dyDescent="0.35">
      <c r="B119" s="102" t="s">
        <v>1039</v>
      </c>
      <c r="C119" s="119"/>
      <c r="D119" s="119"/>
      <c r="E119" s="119"/>
      <c r="F119" s="120"/>
      <c r="G119" s="120"/>
    </row>
    <row r="120" spans="1:7" x14ac:dyDescent="0.35">
      <c r="A120" s="89" t="s">
        <v>1836</v>
      </c>
      <c r="B120" s="198" t="s">
        <v>937</v>
      </c>
      <c r="C120" s="177" t="s">
        <v>278</v>
      </c>
      <c r="D120" s="223" t="s">
        <v>278</v>
      </c>
      <c r="E120" s="119"/>
      <c r="F120" s="111" t="str">
        <f t="shared" ref="F120:F143" si="0">IF($C$144=0,"",IF(C120="[for completion]","",C120/$C$144))</f>
        <v/>
      </c>
      <c r="G120" s="111" t="str">
        <f t="shared" ref="G120:G143" si="1">IF($D$144=0,"",IF(D120="[for completion]","",D120/$D$144))</f>
        <v/>
      </c>
    </row>
    <row r="121" spans="1:7" x14ac:dyDescent="0.35">
      <c r="A121" s="89" t="s">
        <v>1837</v>
      </c>
      <c r="B121" s="198" t="s">
        <v>937</v>
      </c>
      <c r="C121" s="177" t="s">
        <v>278</v>
      </c>
      <c r="D121" s="223" t="s">
        <v>278</v>
      </c>
      <c r="E121" s="119"/>
      <c r="F121" s="111" t="str">
        <f t="shared" si="0"/>
        <v/>
      </c>
      <c r="G121" s="111" t="str">
        <f t="shared" si="1"/>
        <v/>
      </c>
    </row>
    <row r="122" spans="1:7" x14ac:dyDescent="0.35">
      <c r="A122" s="89" t="s">
        <v>1838</v>
      </c>
      <c r="B122" s="198" t="s">
        <v>937</v>
      </c>
      <c r="C122" s="177" t="s">
        <v>278</v>
      </c>
      <c r="D122" s="223" t="s">
        <v>278</v>
      </c>
      <c r="E122" s="119"/>
      <c r="F122" s="111" t="str">
        <f t="shared" si="0"/>
        <v/>
      </c>
      <c r="G122" s="111" t="str">
        <f t="shared" si="1"/>
        <v/>
      </c>
    </row>
    <row r="123" spans="1:7" x14ac:dyDescent="0.35">
      <c r="A123" s="89" t="s">
        <v>1839</v>
      </c>
      <c r="B123" s="198" t="s">
        <v>937</v>
      </c>
      <c r="C123" s="177" t="s">
        <v>278</v>
      </c>
      <c r="D123" s="223" t="s">
        <v>278</v>
      </c>
      <c r="E123" s="119"/>
      <c r="F123" s="111" t="str">
        <f t="shared" si="0"/>
        <v/>
      </c>
      <c r="G123" s="111" t="str">
        <f t="shared" si="1"/>
        <v/>
      </c>
    </row>
    <row r="124" spans="1:7" x14ac:dyDescent="0.35">
      <c r="A124" s="89" t="s">
        <v>1840</v>
      </c>
      <c r="B124" s="198" t="s">
        <v>937</v>
      </c>
      <c r="C124" s="177" t="s">
        <v>278</v>
      </c>
      <c r="D124" s="223" t="s">
        <v>278</v>
      </c>
      <c r="E124" s="119"/>
      <c r="F124" s="111" t="str">
        <f t="shared" si="0"/>
        <v/>
      </c>
      <c r="G124" s="111" t="str">
        <f t="shared" si="1"/>
        <v/>
      </c>
    </row>
    <row r="125" spans="1:7" x14ac:dyDescent="0.35">
      <c r="A125" s="89" t="s">
        <v>1841</v>
      </c>
      <c r="B125" s="198" t="s">
        <v>937</v>
      </c>
      <c r="C125" s="177" t="s">
        <v>278</v>
      </c>
      <c r="D125" s="223" t="s">
        <v>278</v>
      </c>
      <c r="E125" s="119"/>
      <c r="F125" s="111" t="str">
        <f t="shared" si="0"/>
        <v/>
      </c>
      <c r="G125" s="111" t="str">
        <f t="shared" si="1"/>
        <v/>
      </c>
    </row>
    <row r="126" spans="1:7" x14ac:dyDescent="0.35">
      <c r="A126" s="89" t="s">
        <v>1842</v>
      </c>
      <c r="B126" s="198" t="s">
        <v>937</v>
      </c>
      <c r="C126" s="177" t="s">
        <v>278</v>
      </c>
      <c r="D126" s="223" t="s">
        <v>278</v>
      </c>
      <c r="E126" s="119"/>
      <c r="F126" s="111" t="str">
        <f t="shared" si="0"/>
        <v/>
      </c>
      <c r="G126" s="111" t="str">
        <f t="shared" si="1"/>
        <v/>
      </c>
    </row>
    <row r="127" spans="1:7" x14ac:dyDescent="0.35">
      <c r="A127" s="89" t="s">
        <v>1843</v>
      </c>
      <c r="B127" s="198" t="s">
        <v>937</v>
      </c>
      <c r="C127" s="177" t="s">
        <v>278</v>
      </c>
      <c r="D127" s="223" t="s">
        <v>278</v>
      </c>
      <c r="E127" s="119"/>
      <c r="F127" s="111" t="str">
        <f t="shared" si="0"/>
        <v/>
      </c>
      <c r="G127" s="111" t="str">
        <f t="shared" si="1"/>
        <v/>
      </c>
    </row>
    <row r="128" spans="1:7" x14ac:dyDescent="0.35">
      <c r="A128" s="89" t="s">
        <v>1844</v>
      </c>
      <c r="B128" s="198" t="s">
        <v>937</v>
      </c>
      <c r="C128" s="177" t="s">
        <v>278</v>
      </c>
      <c r="D128" s="223" t="s">
        <v>278</v>
      </c>
      <c r="E128" s="119"/>
      <c r="F128" s="111" t="str">
        <f t="shared" si="0"/>
        <v/>
      </c>
      <c r="G128" s="111" t="str">
        <f t="shared" si="1"/>
        <v/>
      </c>
    </row>
    <row r="129" spans="1:7" x14ac:dyDescent="0.35">
      <c r="A129" s="89" t="s">
        <v>1845</v>
      </c>
      <c r="B129" s="198" t="s">
        <v>937</v>
      </c>
      <c r="C129" s="177" t="s">
        <v>278</v>
      </c>
      <c r="D129" s="223" t="s">
        <v>278</v>
      </c>
      <c r="E129" s="93"/>
      <c r="F129" s="111" t="str">
        <f t="shared" si="0"/>
        <v/>
      </c>
      <c r="G129" s="111" t="str">
        <f t="shared" si="1"/>
        <v/>
      </c>
    </row>
    <row r="130" spans="1:7" x14ac:dyDescent="0.35">
      <c r="A130" s="89" t="s">
        <v>1846</v>
      </c>
      <c r="B130" s="198" t="s">
        <v>937</v>
      </c>
      <c r="C130" s="177" t="s">
        <v>278</v>
      </c>
      <c r="D130" s="223" t="s">
        <v>278</v>
      </c>
      <c r="E130" s="93"/>
      <c r="F130" s="111" t="str">
        <f t="shared" si="0"/>
        <v/>
      </c>
      <c r="G130" s="111" t="str">
        <f t="shared" si="1"/>
        <v/>
      </c>
    </row>
    <row r="131" spans="1:7" x14ac:dyDescent="0.35">
      <c r="A131" s="89" t="s">
        <v>1847</v>
      </c>
      <c r="B131" s="198" t="s">
        <v>937</v>
      </c>
      <c r="C131" s="177" t="s">
        <v>278</v>
      </c>
      <c r="D131" s="223" t="s">
        <v>278</v>
      </c>
      <c r="E131" s="93"/>
      <c r="F131" s="111" t="str">
        <f t="shared" si="0"/>
        <v/>
      </c>
      <c r="G131" s="111" t="str">
        <f t="shared" si="1"/>
        <v/>
      </c>
    </row>
    <row r="132" spans="1:7" x14ac:dyDescent="0.35">
      <c r="A132" s="89" t="s">
        <v>1848</v>
      </c>
      <c r="B132" s="198" t="s">
        <v>937</v>
      </c>
      <c r="C132" s="177" t="s">
        <v>278</v>
      </c>
      <c r="D132" s="223" t="s">
        <v>278</v>
      </c>
      <c r="E132" s="93"/>
      <c r="F132" s="111" t="str">
        <f t="shared" si="0"/>
        <v/>
      </c>
      <c r="G132" s="111" t="str">
        <f t="shared" si="1"/>
        <v/>
      </c>
    </row>
    <row r="133" spans="1:7" x14ac:dyDescent="0.35">
      <c r="A133" s="89" t="s">
        <v>1849</v>
      </c>
      <c r="B133" s="198" t="s">
        <v>937</v>
      </c>
      <c r="C133" s="177" t="s">
        <v>278</v>
      </c>
      <c r="D133" s="223" t="s">
        <v>278</v>
      </c>
      <c r="E133" s="93"/>
      <c r="F133" s="111" t="str">
        <f t="shared" si="0"/>
        <v/>
      </c>
      <c r="G133" s="111" t="str">
        <f t="shared" si="1"/>
        <v/>
      </c>
    </row>
    <row r="134" spans="1:7" x14ac:dyDescent="0.35">
      <c r="A134" s="89" t="s">
        <v>1850</v>
      </c>
      <c r="B134" s="198" t="s">
        <v>937</v>
      </c>
      <c r="C134" s="177" t="s">
        <v>278</v>
      </c>
      <c r="D134" s="223" t="s">
        <v>278</v>
      </c>
      <c r="E134" s="93"/>
      <c r="F134" s="111" t="str">
        <f t="shared" si="0"/>
        <v/>
      </c>
      <c r="G134" s="111" t="str">
        <f t="shared" si="1"/>
        <v/>
      </c>
    </row>
    <row r="135" spans="1:7" x14ac:dyDescent="0.35">
      <c r="A135" s="89" t="s">
        <v>1851</v>
      </c>
      <c r="B135" s="198" t="s">
        <v>937</v>
      </c>
      <c r="C135" s="177" t="s">
        <v>278</v>
      </c>
      <c r="D135" s="223" t="s">
        <v>278</v>
      </c>
      <c r="F135" s="111" t="str">
        <f t="shared" si="0"/>
        <v/>
      </c>
      <c r="G135" s="111" t="str">
        <f t="shared" si="1"/>
        <v/>
      </c>
    </row>
    <row r="136" spans="1:7" x14ac:dyDescent="0.35">
      <c r="A136" s="89" t="s">
        <v>1852</v>
      </c>
      <c r="B136" s="198" t="s">
        <v>937</v>
      </c>
      <c r="C136" s="177" t="s">
        <v>278</v>
      </c>
      <c r="D136" s="223" t="s">
        <v>278</v>
      </c>
      <c r="E136" s="108"/>
      <c r="F136" s="111" t="str">
        <f t="shared" si="0"/>
        <v/>
      </c>
      <c r="G136" s="111" t="str">
        <f t="shared" si="1"/>
        <v/>
      </c>
    </row>
    <row r="137" spans="1:7" x14ac:dyDescent="0.35">
      <c r="A137" s="89" t="s">
        <v>1853</v>
      </c>
      <c r="B137" s="198" t="s">
        <v>937</v>
      </c>
      <c r="C137" s="177" t="s">
        <v>278</v>
      </c>
      <c r="D137" s="223" t="s">
        <v>278</v>
      </c>
      <c r="E137" s="108"/>
      <c r="F137" s="111" t="str">
        <f t="shared" si="0"/>
        <v/>
      </c>
      <c r="G137" s="111" t="str">
        <f t="shared" si="1"/>
        <v/>
      </c>
    </row>
    <row r="138" spans="1:7" x14ac:dyDescent="0.35">
      <c r="A138" s="89" t="s">
        <v>1854</v>
      </c>
      <c r="B138" s="198" t="s">
        <v>937</v>
      </c>
      <c r="C138" s="177" t="s">
        <v>278</v>
      </c>
      <c r="D138" s="223" t="s">
        <v>278</v>
      </c>
      <c r="E138" s="108"/>
      <c r="F138" s="111" t="str">
        <f t="shared" si="0"/>
        <v/>
      </c>
      <c r="G138" s="111" t="str">
        <f t="shared" si="1"/>
        <v/>
      </c>
    </row>
    <row r="139" spans="1:7" x14ac:dyDescent="0.35">
      <c r="A139" s="89" t="s">
        <v>1855</v>
      </c>
      <c r="B139" s="198" t="s">
        <v>937</v>
      </c>
      <c r="C139" s="177" t="s">
        <v>278</v>
      </c>
      <c r="D139" s="223" t="s">
        <v>278</v>
      </c>
      <c r="E139" s="108"/>
      <c r="F139" s="111" t="str">
        <f t="shared" si="0"/>
        <v/>
      </c>
      <c r="G139" s="111" t="str">
        <f t="shared" si="1"/>
        <v/>
      </c>
    </row>
    <row r="140" spans="1:7" x14ac:dyDescent="0.35">
      <c r="A140" s="89" t="s">
        <v>1856</v>
      </c>
      <c r="B140" s="198" t="s">
        <v>937</v>
      </c>
      <c r="C140" s="177" t="s">
        <v>278</v>
      </c>
      <c r="D140" s="223" t="s">
        <v>278</v>
      </c>
      <c r="E140" s="108"/>
      <c r="F140" s="111" t="str">
        <f t="shared" si="0"/>
        <v/>
      </c>
      <c r="G140" s="111" t="str">
        <f t="shared" si="1"/>
        <v/>
      </c>
    </row>
    <row r="141" spans="1:7" x14ac:dyDescent="0.35">
      <c r="A141" s="89" t="s">
        <v>1857</v>
      </c>
      <c r="B141" s="198" t="s">
        <v>937</v>
      </c>
      <c r="C141" s="177" t="s">
        <v>278</v>
      </c>
      <c r="D141" s="223" t="s">
        <v>278</v>
      </c>
      <c r="E141" s="108"/>
      <c r="F141" s="111" t="str">
        <f t="shared" si="0"/>
        <v/>
      </c>
      <c r="G141" s="111" t="str">
        <f t="shared" si="1"/>
        <v/>
      </c>
    </row>
    <row r="142" spans="1:7" x14ac:dyDescent="0.35">
      <c r="A142" s="89" t="s">
        <v>1858</v>
      </c>
      <c r="B142" s="198" t="s">
        <v>937</v>
      </c>
      <c r="C142" s="177" t="s">
        <v>278</v>
      </c>
      <c r="D142" s="223" t="s">
        <v>278</v>
      </c>
      <c r="E142" s="108"/>
      <c r="F142" s="111" t="str">
        <f t="shared" si="0"/>
        <v/>
      </c>
      <c r="G142" s="111" t="str">
        <f t="shared" si="1"/>
        <v/>
      </c>
    </row>
    <row r="143" spans="1:7" x14ac:dyDescent="0.35">
      <c r="A143" s="89" t="s">
        <v>1859</v>
      </c>
      <c r="B143" s="198" t="s">
        <v>937</v>
      </c>
      <c r="C143" s="177" t="s">
        <v>278</v>
      </c>
      <c r="D143" s="223" t="s">
        <v>278</v>
      </c>
      <c r="E143" s="108"/>
      <c r="F143" s="111" t="str">
        <f t="shared" si="0"/>
        <v/>
      </c>
      <c r="G143" s="111" t="str">
        <f t="shared" si="1"/>
        <v/>
      </c>
    </row>
    <row r="144" spans="1:7" x14ac:dyDescent="0.35">
      <c r="A144" s="89" t="s">
        <v>1860</v>
      </c>
      <c r="B144" s="113" t="s">
        <v>354</v>
      </c>
      <c r="C144" s="114">
        <f>SUM(C120:C143)</f>
        <v>0</v>
      </c>
      <c r="D144" s="173">
        <f>SUM(D120:D143)</f>
        <v>0</v>
      </c>
      <c r="E144" s="108"/>
      <c r="F144" s="115">
        <f>SUM(F120:F143)</f>
        <v>0</v>
      </c>
      <c r="G144" s="115">
        <f>SUM(G120:G143)</f>
        <v>0</v>
      </c>
    </row>
    <row r="145" spans="1:7" ht="15" customHeight="1" x14ac:dyDescent="0.35">
      <c r="A145" s="98"/>
      <c r="B145" s="99" t="s">
        <v>1861</v>
      </c>
      <c r="C145" s="98" t="s">
        <v>1034</v>
      </c>
      <c r="D145" s="98" t="s">
        <v>1035</v>
      </c>
      <c r="E145" s="100"/>
      <c r="F145" s="98" t="s">
        <v>1735</v>
      </c>
      <c r="G145" s="98" t="s">
        <v>1036</v>
      </c>
    </row>
    <row r="146" spans="1:7" x14ac:dyDescent="0.35">
      <c r="A146" s="89" t="s">
        <v>1862</v>
      </c>
      <c r="B146" s="89" t="s">
        <v>1067</v>
      </c>
      <c r="C146" s="165" t="s">
        <v>278</v>
      </c>
      <c r="D146" s="95"/>
      <c r="F146" s="95"/>
      <c r="G146" s="95"/>
    </row>
    <row r="147" spans="1:7" x14ac:dyDescent="0.35">
      <c r="C147" s="95"/>
      <c r="D147" s="95"/>
      <c r="F147" s="95"/>
      <c r="G147" s="95"/>
    </row>
    <row r="148" spans="1:7" x14ac:dyDescent="0.35">
      <c r="B148" s="102" t="s">
        <v>1068</v>
      </c>
      <c r="C148" s="95"/>
      <c r="D148" s="95"/>
      <c r="G148" s="76"/>
    </row>
    <row r="149" spans="1:7" x14ac:dyDescent="0.35">
      <c r="A149" s="89" t="s">
        <v>1863</v>
      </c>
      <c r="B149" s="89" t="s">
        <v>1070</v>
      </c>
      <c r="C149" s="177" t="s">
        <v>278</v>
      </c>
      <c r="D149" s="223" t="s">
        <v>278</v>
      </c>
      <c r="F149" s="111" t="str">
        <f t="shared" ref="F149:F163" si="2">IF($C$157=0,"",IF(C149="[for completion]","",C149/$C$157))</f>
        <v/>
      </c>
      <c r="G149" s="111" t="str">
        <f t="shared" ref="G149:G163" si="3">IF($D$157=0,"",IF(D149="[for completion]","",D149/$D$157))</f>
        <v/>
      </c>
    </row>
    <row r="150" spans="1:7" x14ac:dyDescent="0.35">
      <c r="A150" s="89" t="s">
        <v>1864</v>
      </c>
      <c r="B150" s="89" t="s">
        <v>1072</v>
      </c>
      <c r="C150" s="177" t="s">
        <v>278</v>
      </c>
      <c r="D150" s="223" t="s">
        <v>278</v>
      </c>
      <c r="F150" s="111" t="str">
        <f t="shared" si="2"/>
        <v/>
      </c>
      <c r="G150" s="111" t="str">
        <f t="shared" si="3"/>
        <v/>
      </c>
    </row>
    <row r="151" spans="1:7" x14ac:dyDescent="0.35">
      <c r="A151" s="89" t="s">
        <v>1865</v>
      </c>
      <c r="B151" s="89" t="s">
        <v>1074</v>
      </c>
      <c r="C151" s="177" t="s">
        <v>278</v>
      </c>
      <c r="D151" s="223" t="s">
        <v>278</v>
      </c>
      <c r="F151" s="111" t="str">
        <f t="shared" si="2"/>
        <v/>
      </c>
      <c r="G151" s="111" t="str">
        <f t="shared" si="3"/>
        <v/>
      </c>
    </row>
    <row r="152" spans="1:7" x14ac:dyDescent="0.35">
      <c r="A152" s="89" t="s">
        <v>1866</v>
      </c>
      <c r="B152" s="89" t="s">
        <v>1076</v>
      </c>
      <c r="C152" s="177" t="s">
        <v>278</v>
      </c>
      <c r="D152" s="223" t="s">
        <v>278</v>
      </c>
      <c r="F152" s="111" t="str">
        <f t="shared" si="2"/>
        <v/>
      </c>
      <c r="G152" s="111" t="str">
        <f t="shared" si="3"/>
        <v/>
      </c>
    </row>
    <row r="153" spans="1:7" x14ac:dyDescent="0.35">
      <c r="A153" s="89" t="s">
        <v>1867</v>
      </c>
      <c r="B153" s="89" t="s">
        <v>1078</v>
      </c>
      <c r="C153" s="177" t="s">
        <v>278</v>
      </c>
      <c r="D153" s="223" t="s">
        <v>278</v>
      </c>
      <c r="F153" s="111" t="str">
        <f t="shared" si="2"/>
        <v/>
      </c>
      <c r="G153" s="111" t="str">
        <f t="shared" si="3"/>
        <v/>
      </c>
    </row>
    <row r="154" spans="1:7" x14ac:dyDescent="0.35">
      <c r="A154" s="89" t="s">
        <v>1868</v>
      </c>
      <c r="B154" s="89" t="s">
        <v>1080</v>
      </c>
      <c r="C154" s="177" t="s">
        <v>278</v>
      </c>
      <c r="D154" s="223" t="s">
        <v>278</v>
      </c>
      <c r="F154" s="111" t="str">
        <f t="shared" si="2"/>
        <v/>
      </c>
      <c r="G154" s="111" t="str">
        <f t="shared" si="3"/>
        <v/>
      </c>
    </row>
    <row r="155" spans="1:7" x14ac:dyDescent="0.35">
      <c r="A155" s="89" t="s">
        <v>1869</v>
      </c>
      <c r="B155" s="89" t="s">
        <v>1082</v>
      </c>
      <c r="C155" s="177" t="s">
        <v>278</v>
      </c>
      <c r="D155" s="223" t="s">
        <v>278</v>
      </c>
      <c r="F155" s="111" t="str">
        <f t="shared" si="2"/>
        <v/>
      </c>
      <c r="G155" s="111" t="str">
        <f t="shared" si="3"/>
        <v/>
      </c>
    </row>
    <row r="156" spans="1:7" x14ac:dyDescent="0.35">
      <c r="A156" s="89" t="s">
        <v>1870</v>
      </c>
      <c r="B156" s="89" t="s">
        <v>1084</v>
      </c>
      <c r="C156" s="177" t="s">
        <v>278</v>
      </c>
      <c r="D156" s="223" t="s">
        <v>278</v>
      </c>
      <c r="F156" s="111" t="str">
        <f t="shared" si="2"/>
        <v/>
      </c>
      <c r="G156" s="111" t="str">
        <f t="shared" si="3"/>
        <v/>
      </c>
    </row>
    <row r="157" spans="1:7" x14ac:dyDescent="0.35">
      <c r="A157" s="89" t="s">
        <v>1871</v>
      </c>
      <c r="B157" s="113" t="s">
        <v>354</v>
      </c>
      <c r="C157" s="129">
        <f>SUM(C149:C156)</f>
        <v>0</v>
      </c>
      <c r="D157" s="158">
        <f>SUM(D149:D156)</f>
        <v>0</v>
      </c>
      <c r="F157" s="107">
        <f>SUM(F149:F156)</f>
        <v>0</v>
      </c>
      <c r="G157" s="107">
        <f>SUM(G149:G156)</f>
        <v>0</v>
      </c>
    </row>
    <row r="158" spans="1:7" outlineLevel="1" x14ac:dyDescent="0.35">
      <c r="A158" s="89" t="s">
        <v>1872</v>
      </c>
      <c r="B158" s="155" t="s">
        <v>1087</v>
      </c>
      <c r="C158" s="177"/>
      <c r="D158" s="223"/>
      <c r="F158" s="111" t="str">
        <f t="shared" si="2"/>
        <v/>
      </c>
      <c r="G158" s="111" t="str">
        <f t="shared" si="3"/>
        <v/>
      </c>
    </row>
    <row r="159" spans="1:7" outlineLevel="1" x14ac:dyDescent="0.35">
      <c r="A159" s="89" t="s">
        <v>1873</v>
      </c>
      <c r="B159" s="155" t="s">
        <v>1089</v>
      </c>
      <c r="C159" s="177"/>
      <c r="D159" s="223"/>
      <c r="F159" s="111" t="str">
        <f t="shared" si="2"/>
        <v/>
      </c>
      <c r="G159" s="111" t="str">
        <f t="shared" si="3"/>
        <v/>
      </c>
    </row>
    <row r="160" spans="1:7" outlineLevel="1" x14ac:dyDescent="0.35">
      <c r="A160" s="89" t="s">
        <v>1874</v>
      </c>
      <c r="B160" s="155" t="s">
        <v>1091</v>
      </c>
      <c r="C160" s="177"/>
      <c r="D160" s="223"/>
      <c r="F160" s="111" t="str">
        <f t="shared" si="2"/>
        <v/>
      </c>
      <c r="G160" s="111" t="str">
        <f t="shared" si="3"/>
        <v/>
      </c>
    </row>
    <row r="161" spans="1:7" outlineLevel="1" x14ac:dyDescent="0.35">
      <c r="A161" s="89" t="s">
        <v>1875</v>
      </c>
      <c r="B161" s="155" t="s">
        <v>1093</v>
      </c>
      <c r="C161" s="177"/>
      <c r="D161" s="223"/>
      <c r="F161" s="111" t="str">
        <f t="shared" si="2"/>
        <v/>
      </c>
      <c r="G161" s="111" t="str">
        <f t="shared" si="3"/>
        <v/>
      </c>
    </row>
    <row r="162" spans="1:7" outlineLevel="1" x14ac:dyDescent="0.35">
      <c r="A162" s="89" t="s">
        <v>1876</v>
      </c>
      <c r="B162" s="155" t="s">
        <v>1095</v>
      </c>
      <c r="C162" s="177"/>
      <c r="D162" s="223"/>
      <c r="F162" s="111" t="str">
        <f t="shared" si="2"/>
        <v/>
      </c>
      <c r="G162" s="111" t="str">
        <f t="shared" si="3"/>
        <v/>
      </c>
    </row>
    <row r="163" spans="1:7" outlineLevel="1" x14ac:dyDescent="0.35">
      <c r="A163" s="89" t="s">
        <v>1877</v>
      </c>
      <c r="B163" s="155" t="s">
        <v>1097</v>
      </c>
      <c r="C163" s="177"/>
      <c r="D163" s="223"/>
      <c r="F163" s="111" t="str">
        <f t="shared" si="2"/>
        <v/>
      </c>
      <c r="G163" s="111" t="str">
        <f t="shared" si="3"/>
        <v/>
      </c>
    </row>
    <row r="164" spans="1:7" outlineLevel="1" x14ac:dyDescent="0.35">
      <c r="A164" s="89" t="s">
        <v>1878</v>
      </c>
      <c r="B164" s="116"/>
      <c r="F164" s="112"/>
      <c r="G164" s="112"/>
    </row>
    <row r="165" spans="1:7" outlineLevel="1" x14ac:dyDescent="0.35">
      <c r="A165" s="89" t="s">
        <v>1879</v>
      </c>
      <c r="B165" s="116"/>
      <c r="F165" s="112"/>
      <c r="G165" s="112"/>
    </row>
    <row r="166" spans="1:7" outlineLevel="1" x14ac:dyDescent="0.35">
      <c r="A166" s="89" t="s">
        <v>1880</v>
      </c>
      <c r="B166" s="116"/>
      <c r="F166" s="112"/>
      <c r="G166" s="112"/>
    </row>
    <row r="167" spans="1:7" ht="15" customHeight="1" x14ac:dyDescent="0.35">
      <c r="A167" s="98"/>
      <c r="B167" s="99" t="s">
        <v>1881</v>
      </c>
      <c r="C167" s="98" t="s">
        <v>1034</v>
      </c>
      <c r="D167" s="98" t="s">
        <v>1035</v>
      </c>
      <c r="E167" s="100"/>
      <c r="F167" s="98" t="s">
        <v>1735</v>
      </c>
      <c r="G167" s="98" t="s">
        <v>1036</v>
      </c>
    </row>
    <row r="168" spans="1:7" x14ac:dyDescent="0.35">
      <c r="A168" s="89" t="s">
        <v>1882</v>
      </c>
      <c r="B168" s="89" t="s">
        <v>1067</v>
      </c>
      <c r="C168" s="95" t="s">
        <v>278</v>
      </c>
      <c r="D168" s="95"/>
      <c r="F168" s="95"/>
      <c r="G168" s="95"/>
    </row>
    <row r="169" spans="1:7" x14ac:dyDescent="0.35">
      <c r="C169" s="95"/>
      <c r="D169" s="95"/>
      <c r="F169" s="95"/>
      <c r="G169" s="95"/>
    </row>
    <row r="170" spans="1:7" x14ac:dyDescent="0.35">
      <c r="B170" s="102" t="s">
        <v>1068</v>
      </c>
      <c r="C170" s="95"/>
      <c r="D170" s="95"/>
      <c r="G170" s="76"/>
    </row>
    <row r="171" spans="1:7" x14ac:dyDescent="0.35">
      <c r="A171" s="89" t="s">
        <v>1883</v>
      </c>
      <c r="B171" s="89" t="s">
        <v>1070</v>
      </c>
      <c r="C171" s="177" t="s">
        <v>278</v>
      </c>
      <c r="D171" s="177" t="s">
        <v>278</v>
      </c>
      <c r="F171" s="111" t="str">
        <f>IF($C$179=0,"",IF(C171="[Mark as ND1 if not relevant]","",C171/$C$179))</f>
        <v/>
      </c>
      <c r="G171" s="111" t="str">
        <f>IF($D$179=0,"",IF(D171="[Mark as ND1 if not relevant]","",D171/$D$179))</f>
        <v/>
      </c>
    </row>
    <row r="172" spans="1:7" x14ac:dyDescent="0.35">
      <c r="A172" s="89" t="s">
        <v>1884</v>
      </c>
      <c r="B172" s="89" t="s">
        <v>1072</v>
      </c>
      <c r="C172" s="177" t="s">
        <v>278</v>
      </c>
      <c r="D172" s="177" t="s">
        <v>278</v>
      </c>
      <c r="F172" s="111" t="str">
        <f t="shared" ref="F172:F178" si="4">IF($C$179=0,"",IF(C172="[Mark as ND1 if not relevant]","",C172/$C$179))</f>
        <v/>
      </c>
      <c r="G172" s="111" t="str">
        <f t="shared" ref="G172:G178" si="5">IF($D$179=0,"",IF(D172="[Mark as ND1 if not relevant]","",D172/$D$179))</f>
        <v/>
      </c>
    </row>
    <row r="173" spans="1:7" x14ac:dyDescent="0.35">
      <c r="A173" s="89" t="s">
        <v>1885</v>
      </c>
      <c r="B173" s="89" t="s">
        <v>1074</v>
      </c>
      <c r="C173" s="177" t="s">
        <v>278</v>
      </c>
      <c r="D173" s="177" t="s">
        <v>278</v>
      </c>
      <c r="F173" s="111" t="str">
        <f t="shared" si="4"/>
        <v/>
      </c>
      <c r="G173" s="111" t="str">
        <f t="shared" si="5"/>
        <v/>
      </c>
    </row>
    <row r="174" spans="1:7" x14ac:dyDescent="0.35">
      <c r="A174" s="89" t="s">
        <v>1886</v>
      </c>
      <c r="B174" s="89" t="s">
        <v>1076</v>
      </c>
      <c r="C174" s="177" t="s">
        <v>278</v>
      </c>
      <c r="D174" s="177" t="s">
        <v>278</v>
      </c>
      <c r="F174" s="111" t="str">
        <f t="shared" si="4"/>
        <v/>
      </c>
      <c r="G174" s="111" t="str">
        <f t="shared" si="5"/>
        <v/>
      </c>
    </row>
    <row r="175" spans="1:7" x14ac:dyDescent="0.35">
      <c r="A175" s="89" t="s">
        <v>1887</v>
      </c>
      <c r="B175" s="89" t="s">
        <v>1078</v>
      </c>
      <c r="C175" s="177" t="s">
        <v>278</v>
      </c>
      <c r="D175" s="177" t="s">
        <v>278</v>
      </c>
      <c r="F175" s="111" t="str">
        <f t="shared" si="4"/>
        <v/>
      </c>
      <c r="G175" s="111" t="str">
        <f t="shared" si="5"/>
        <v/>
      </c>
    </row>
    <row r="176" spans="1:7" x14ac:dyDescent="0.35">
      <c r="A176" s="89" t="s">
        <v>1888</v>
      </c>
      <c r="B176" s="89" t="s">
        <v>1080</v>
      </c>
      <c r="C176" s="177" t="s">
        <v>278</v>
      </c>
      <c r="D176" s="177" t="s">
        <v>278</v>
      </c>
      <c r="F176" s="111" t="str">
        <f t="shared" si="4"/>
        <v/>
      </c>
      <c r="G176" s="111" t="str">
        <f t="shared" si="5"/>
        <v/>
      </c>
    </row>
    <row r="177" spans="1:7" x14ac:dyDescent="0.35">
      <c r="A177" s="89" t="s">
        <v>1889</v>
      </c>
      <c r="B177" s="89" t="s">
        <v>1082</v>
      </c>
      <c r="C177" s="177" t="s">
        <v>278</v>
      </c>
      <c r="D177" s="177" t="s">
        <v>278</v>
      </c>
      <c r="F177" s="111" t="str">
        <f t="shared" si="4"/>
        <v/>
      </c>
      <c r="G177" s="111" t="str">
        <f t="shared" si="5"/>
        <v/>
      </c>
    </row>
    <row r="178" spans="1:7" x14ac:dyDescent="0.35">
      <c r="A178" s="89" t="s">
        <v>1890</v>
      </c>
      <c r="B178" s="89" t="s">
        <v>1084</v>
      </c>
      <c r="C178" s="177" t="s">
        <v>278</v>
      </c>
      <c r="D178" s="177" t="s">
        <v>278</v>
      </c>
      <c r="F178" s="111" t="str">
        <f t="shared" si="4"/>
        <v/>
      </c>
      <c r="G178" s="111" t="str">
        <f t="shared" si="5"/>
        <v/>
      </c>
    </row>
    <row r="179" spans="1:7" x14ac:dyDescent="0.35">
      <c r="A179" s="89" t="s">
        <v>1891</v>
      </c>
      <c r="B179" s="113" t="s">
        <v>354</v>
      </c>
      <c r="C179" s="129">
        <f>SUM(C171:C178)</f>
        <v>0</v>
      </c>
      <c r="D179" s="158">
        <f>SUM(D171:D178)</f>
        <v>0</v>
      </c>
      <c r="F179" s="107">
        <f>SUM(F171:F178)</f>
        <v>0</v>
      </c>
      <c r="G179" s="107">
        <f>SUM(G171:G178)</f>
        <v>0</v>
      </c>
    </row>
    <row r="180" spans="1:7" outlineLevel="1" x14ac:dyDescent="0.35">
      <c r="A180" s="89" t="s">
        <v>1892</v>
      </c>
      <c r="B180" s="155" t="s">
        <v>1087</v>
      </c>
      <c r="C180" s="177"/>
      <c r="D180" s="223"/>
      <c r="F180" s="111" t="str">
        <f t="shared" ref="F180:F185" si="6">IF($C$179=0,"",IF(C180="[for completion]","",C180/$C$179))</f>
        <v/>
      </c>
      <c r="G180" s="111" t="str">
        <f t="shared" ref="G180:G185" si="7">IF($D$179=0,"",IF(D180="[for completion]","",D180/$D$179))</f>
        <v/>
      </c>
    </row>
    <row r="181" spans="1:7" outlineLevel="1" x14ac:dyDescent="0.35">
      <c r="A181" s="89" t="s">
        <v>1893</v>
      </c>
      <c r="B181" s="155" t="s">
        <v>1089</v>
      </c>
      <c r="C181" s="177"/>
      <c r="D181" s="223"/>
      <c r="F181" s="111" t="str">
        <f t="shared" si="6"/>
        <v/>
      </c>
      <c r="G181" s="111" t="str">
        <f t="shared" si="7"/>
        <v/>
      </c>
    </row>
    <row r="182" spans="1:7" outlineLevel="1" x14ac:dyDescent="0.35">
      <c r="A182" s="89" t="s">
        <v>1894</v>
      </c>
      <c r="B182" s="155" t="s">
        <v>1091</v>
      </c>
      <c r="C182" s="177"/>
      <c r="D182" s="223"/>
      <c r="F182" s="111" t="str">
        <f t="shared" si="6"/>
        <v/>
      </c>
      <c r="G182" s="111" t="str">
        <f t="shared" si="7"/>
        <v/>
      </c>
    </row>
    <row r="183" spans="1:7" outlineLevel="1" x14ac:dyDescent="0.35">
      <c r="A183" s="89" t="s">
        <v>1895</v>
      </c>
      <c r="B183" s="155" t="s">
        <v>1093</v>
      </c>
      <c r="C183" s="177"/>
      <c r="D183" s="223"/>
      <c r="F183" s="111" t="str">
        <f t="shared" si="6"/>
        <v/>
      </c>
      <c r="G183" s="111" t="str">
        <f t="shared" si="7"/>
        <v/>
      </c>
    </row>
    <row r="184" spans="1:7" outlineLevel="1" x14ac:dyDescent="0.35">
      <c r="A184" s="89" t="s">
        <v>1896</v>
      </c>
      <c r="B184" s="155" t="s">
        <v>1095</v>
      </c>
      <c r="C184" s="177"/>
      <c r="D184" s="223"/>
      <c r="F184" s="111" t="str">
        <f t="shared" si="6"/>
        <v/>
      </c>
      <c r="G184" s="111" t="str">
        <f t="shared" si="7"/>
        <v/>
      </c>
    </row>
    <row r="185" spans="1:7" outlineLevel="1" x14ac:dyDescent="0.35">
      <c r="A185" s="89" t="s">
        <v>1897</v>
      </c>
      <c r="B185" s="155" t="s">
        <v>1097</v>
      </c>
      <c r="C185" s="177"/>
      <c r="D185" s="223"/>
      <c r="F185" s="111" t="str">
        <f t="shared" si="6"/>
        <v/>
      </c>
      <c r="G185" s="111" t="str">
        <f t="shared" si="7"/>
        <v/>
      </c>
    </row>
    <row r="186" spans="1:7" outlineLevel="1" x14ac:dyDescent="0.35">
      <c r="A186" s="89" t="s">
        <v>1898</v>
      </c>
      <c r="B186" s="116"/>
      <c r="F186" s="112"/>
      <c r="G186" s="112"/>
    </row>
    <row r="187" spans="1:7" outlineLevel="1" x14ac:dyDescent="0.35">
      <c r="A187" s="89" t="s">
        <v>1899</v>
      </c>
      <c r="B187" s="116"/>
      <c r="F187" s="112"/>
      <c r="G187" s="112"/>
    </row>
    <row r="188" spans="1:7" outlineLevel="1" x14ac:dyDescent="0.35">
      <c r="A188" s="89" t="s">
        <v>1900</v>
      </c>
      <c r="B188" s="116"/>
      <c r="F188" s="112"/>
      <c r="G188" s="112"/>
    </row>
    <row r="189" spans="1:7" ht="15" customHeight="1" x14ac:dyDescent="0.35">
      <c r="A189" s="98"/>
      <c r="B189" s="99" t="s">
        <v>1901</v>
      </c>
      <c r="C189" s="98" t="s">
        <v>1735</v>
      </c>
      <c r="D189" s="98" t="s">
        <v>1902</v>
      </c>
      <c r="E189" s="100"/>
      <c r="F189" s="98"/>
      <c r="G189" s="98"/>
    </row>
    <row r="190" spans="1:7" x14ac:dyDescent="0.35">
      <c r="A190" s="89" t="s">
        <v>1903</v>
      </c>
      <c r="B190" s="198" t="s">
        <v>937</v>
      </c>
      <c r="C190" s="165" t="s">
        <v>278</v>
      </c>
      <c r="D190" s="177" t="s">
        <v>278</v>
      </c>
      <c r="E190" s="106"/>
      <c r="F190" s="106"/>
      <c r="G190" s="108"/>
    </row>
    <row r="191" spans="1:7" x14ac:dyDescent="0.35">
      <c r="A191" s="89" t="s">
        <v>1904</v>
      </c>
      <c r="B191" s="198" t="s">
        <v>937</v>
      </c>
      <c r="C191" s="165" t="s">
        <v>278</v>
      </c>
      <c r="D191" s="177" t="s">
        <v>278</v>
      </c>
      <c r="E191" s="106"/>
      <c r="F191" s="106"/>
      <c r="G191" s="108"/>
    </row>
    <row r="192" spans="1:7" x14ac:dyDescent="0.35">
      <c r="A192" s="89" t="s">
        <v>1905</v>
      </c>
      <c r="B192" s="198" t="s">
        <v>937</v>
      </c>
      <c r="C192" s="165" t="s">
        <v>278</v>
      </c>
      <c r="D192" s="177" t="s">
        <v>278</v>
      </c>
      <c r="E192" s="108"/>
      <c r="F192" s="108"/>
      <c r="G192" s="108"/>
    </row>
    <row r="193" spans="1:7" x14ac:dyDescent="0.35">
      <c r="A193" s="89" t="s">
        <v>1906</v>
      </c>
      <c r="B193" s="198" t="s">
        <v>937</v>
      </c>
      <c r="C193" s="165" t="s">
        <v>278</v>
      </c>
      <c r="D193" s="177" t="s">
        <v>278</v>
      </c>
      <c r="E193" s="108"/>
      <c r="F193" s="108"/>
      <c r="G193" s="108"/>
    </row>
    <row r="194" spans="1:7" x14ac:dyDescent="0.35">
      <c r="A194" s="89" t="s">
        <v>1907</v>
      </c>
      <c r="B194" s="198" t="s">
        <v>937</v>
      </c>
      <c r="C194" s="165" t="s">
        <v>278</v>
      </c>
      <c r="D194" s="177" t="s">
        <v>278</v>
      </c>
      <c r="E194" s="108"/>
      <c r="F194" s="108"/>
      <c r="G194" s="108"/>
    </row>
    <row r="195" spans="1:7" x14ac:dyDescent="0.35">
      <c r="A195" s="89" t="s">
        <v>1908</v>
      </c>
      <c r="B195" s="198" t="s">
        <v>937</v>
      </c>
      <c r="C195" s="165" t="s">
        <v>278</v>
      </c>
      <c r="D195" s="177" t="s">
        <v>278</v>
      </c>
      <c r="E195" s="108"/>
      <c r="F195" s="108"/>
      <c r="G195" s="108"/>
    </row>
    <row r="196" spans="1:7" x14ac:dyDescent="0.35">
      <c r="A196" s="89" t="s">
        <v>1909</v>
      </c>
      <c r="B196" s="198" t="s">
        <v>937</v>
      </c>
      <c r="C196" s="165" t="s">
        <v>278</v>
      </c>
      <c r="D196" s="177" t="s">
        <v>278</v>
      </c>
      <c r="E196" s="108"/>
      <c r="F196" s="108"/>
      <c r="G196" s="108"/>
    </row>
    <row r="197" spans="1:7" x14ac:dyDescent="0.35">
      <c r="A197" s="89" t="s">
        <v>1910</v>
      </c>
      <c r="B197" s="198" t="s">
        <v>937</v>
      </c>
      <c r="C197" s="165" t="s">
        <v>278</v>
      </c>
      <c r="D197" s="177" t="s">
        <v>278</v>
      </c>
      <c r="E197" s="108"/>
      <c r="F197" s="108"/>
    </row>
    <row r="198" spans="1:7" x14ac:dyDescent="0.35">
      <c r="A198" s="89" t="s">
        <v>1911</v>
      </c>
      <c r="B198" s="198" t="s">
        <v>937</v>
      </c>
      <c r="C198" s="165" t="s">
        <v>278</v>
      </c>
      <c r="D198" s="177" t="s">
        <v>278</v>
      </c>
      <c r="E198" s="108"/>
      <c r="F198" s="108"/>
    </row>
    <row r="199" spans="1:7" x14ac:dyDescent="0.35">
      <c r="A199" s="89" t="s">
        <v>1912</v>
      </c>
      <c r="B199" s="198" t="s">
        <v>937</v>
      </c>
      <c r="C199" s="165" t="s">
        <v>278</v>
      </c>
      <c r="D199" s="177" t="s">
        <v>278</v>
      </c>
      <c r="E199" s="108"/>
      <c r="F199" s="108"/>
    </row>
    <row r="200" spans="1:7" x14ac:dyDescent="0.35">
      <c r="A200" s="89" t="s">
        <v>1913</v>
      </c>
      <c r="B200" s="198" t="s">
        <v>937</v>
      </c>
      <c r="C200" s="165" t="s">
        <v>278</v>
      </c>
      <c r="D200" s="177" t="s">
        <v>278</v>
      </c>
      <c r="E200" s="108"/>
      <c r="F200" s="108"/>
    </row>
    <row r="201" spans="1:7" x14ac:dyDescent="0.35">
      <c r="A201" s="89" t="s">
        <v>1914</v>
      </c>
      <c r="B201" s="198" t="s">
        <v>937</v>
      </c>
      <c r="C201" s="165" t="s">
        <v>278</v>
      </c>
      <c r="D201" s="177" t="s">
        <v>278</v>
      </c>
      <c r="E201" s="108"/>
      <c r="F201" s="108"/>
    </row>
    <row r="202" spans="1:7" x14ac:dyDescent="0.35">
      <c r="A202" s="89" t="s">
        <v>1915</v>
      </c>
      <c r="B202" s="198" t="s">
        <v>937</v>
      </c>
      <c r="C202" s="165" t="s">
        <v>278</v>
      </c>
      <c r="D202" s="177" t="s">
        <v>278</v>
      </c>
    </row>
    <row r="203" spans="1:7" x14ac:dyDescent="0.35">
      <c r="A203" s="89" t="s">
        <v>1916</v>
      </c>
      <c r="B203" s="198" t="s">
        <v>937</v>
      </c>
      <c r="C203" s="165" t="s">
        <v>278</v>
      </c>
      <c r="D203" s="177" t="s">
        <v>278</v>
      </c>
    </row>
    <row r="204" spans="1:7" x14ac:dyDescent="0.35">
      <c r="A204" s="89" t="s">
        <v>1917</v>
      </c>
      <c r="B204" s="198" t="s">
        <v>937</v>
      </c>
      <c r="C204" s="165" t="s">
        <v>278</v>
      </c>
      <c r="D204" s="177" t="s">
        <v>278</v>
      </c>
    </row>
    <row r="205" spans="1:7" x14ac:dyDescent="0.35">
      <c r="A205" s="89" t="s">
        <v>1918</v>
      </c>
      <c r="B205" s="198" t="s">
        <v>937</v>
      </c>
      <c r="C205" s="165" t="s">
        <v>278</v>
      </c>
      <c r="D205" s="177" t="s">
        <v>278</v>
      </c>
    </row>
    <row r="206" spans="1:7" x14ac:dyDescent="0.35">
      <c r="A206" s="89" t="s">
        <v>1919</v>
      </c>
      <c r="B206" s="198" t="s">
        <v>937</v>
      </c>
      <c r="C206" s="165" t="s">
        <v>278</v>
      </c>
      <c r="D206" s="177" t="s">
        <v>278</v>
      </c>
    </row>
    <row r="207" spans="1:7" outlineLevel="1" x14ac:dyDescent="0.35">
      <c r="A207" s="89" t="s">
        <v>1920</v>
      </c>
    </row>
    <row r="208" spans="1:7" outlineLevel="1" x14ac:dyDescent="0.35">
      <c r="A208" s="89" t="s">
        <v>1921</v>
      </c>
    </row>
    <row r="209" spans="1:7" outlineLevel="1" x14ac:dyDescent="0.35">
      <c r="A209" s="89" t="s">
        <v>1922</v>
      </c>
    </row>
    <row r="210" spans="1:7" outlineLevel="1" x14ac:dyDescent="0.35">
      <c r="A210" s="89" t="s">
        <v>1923</v>
      </c>
    </row>
    <row r="211" spans="1:7" outlineLevel="1" x14ac:dyDescent="0.35">
      <c r="A211" s="89" t="s">
        <v>1924</v>
      </c>
    </row>
    <row r="212" spans="1:7" x14ac:dyDescent="0.35">
      <c r="A212" s="98"/>
      <c r="B212" s="99" t="s">
        <v>1925</v>
      </c>
      <c r="C212" s="98" t="s">
        <v>1735</v>
      </c>
      <c r="D212" s="98" t="s">
        <v>1902</v>
      </c>
      <c r="E212" s="100"/>
      <c r="F212" s="98"/>
      <c r="G212" s="98"/>
    </row>
    <row r="213" spans="1:7" x14ac:dyDescent="0.35">
      <c r="A213" s="89" t="s">
        <v>1926</v>
      </c>
      <c r="B213" s="198" t="s">
        <v>937</v>
      </c>
      <c r="C213" s="250" t="s">
        <v>278</v>
      </c>
      <c r="D213" s="177" t="s">
        <v>278</v>
      </c>
    </row>
    <row r="214" spans="1:7" x14ac:dyDescent="0.35">
      <c r="A214" s="89" t="s">
        <v>1927</v>
      </c>
      <c r="B214" s="198" t="s">
        <v>937</v>
      </c>
      <c r="C214" s="250" t="s">
        <v>278</v>
      </c>
      <c r="D214" s="177" t="s">
        <v>278</v>
      </c>
    </row>
    <row r="215" spans="1:7" x14ac:dyDescent="0.35">
      <c r="A215" s="89" t="s">
        <v>1928</v>
      </c>
      <c r="B215" s="198" t="s">
        <v>937</v>
      </c>
      <c r="C215" s="250" t="s">
        <v>278</v>
      </c>
      <c r="D215" s="177" t="s">
        <v>278</v>
      </c>
    </row>
    <row r="216" spans="1:7" x14ac:dyDescent="0.35">
      <c r="A216" s="89" t="s">
        <v>1929</v>
      </c>
      <c r="B216" s="198" t="s">
        <v>937</v>
      </c>
      <c r="C216" s="250" t="s">
        <v>278</v>
      </c>
      <c r="D216" s="177" t="s">
        <v>278</v>
      </c>
    </row>
    <row r="217" spans="1:7" x14ac:dyDescent="0.35">
      <c r="A217" s="89" t="s">
        <v>1930</v>
      </c>
      <c r="B217" s="198" t="s">
        <v>937</v>
      </c>
      <c r="C217" s="250" t="s">
        <v>278</v>
      </c>
      <c r="D217" s="177" t="s">
        <v>278</v>
      </c>
    </row>
    <row r="218" spans="1:7" x14ac:dyDescent="0.35">
      <c r="A218" s="89" t="s">
        <v>1931</v>
      </c>
      <c r="B218" s="198" t="s">
        <v>937</v>
      </c>
      <c r="C218" s="250" t="s">
        <v>278</v>
      </c>
      <c r="D218" s="177" t="s">
        <v>278</v>
      </c>
    </row>
    <row r="219" spans="1:7" x14ac:dyDescent="0.35">
      <c r="A219" s="89" t="s">
        <v>1932</v>
      </c>
      <c r="B219" s="198" t="s">
        <v>937</v>
      </c>
      <c r="C219" s="250" t="s">
        <v>278</v>
      </c>
      <c r="D219" s="177" t="s">
        <v>278</v>
      </c>
    </row>
    <row r="220" spans="1:7" x14ac:dyDescent="0.35">
      <c r="A220" s="89" t="s">
        <v>1933</v>
      </c>
      <c r="B220" s="198" t="s">
        <v>937</v>
      </c>
      <c r="C220" s="250" t="s">
        <v>278</v>
      </c>
      <c r="D220" s="177" t="s">
        <v>278</v>
      </c>
    </row>
    <row r="221" spans="1:7" x14ac:dyDescent="0.35">
      <c r="A221" s="89" t="s">
        <v>1934</v>
      </c>
      <c r="B221" s="198" t="s">
        <v>937</v>
      </c>
      <c r="C221" s="250" t="s">
        <v>278</v>
      </c>
      <c r="D221" s="177" t="s">
        <v>278</v>
      </c>
    </row>
    <row r="222" spans="1:7" x14ac:dyDescent="0.35">
      <c r="A222" s="89" t="s">
        <v>1935</v>
      </c>
      <c r="B222" s="198" t="s">
        <v>937</v>
      </c>
      <c r="C222" s="250" t="s">
        <v>278</v>
      </c>
      <c r="D222" s="177" t="s">
        <v>278</v>
      </c>
    </row>
    <row r="223" spans="1:7" x14ac:dyDescent="0.35">
      <c r="A223" s="89" t="s">
        <v>1936</v>
      </c>
      <c r="B223" s="198" t="s">
        <v>937</v>
      </c>
      <c r="C223" s="250" t="s">
        <v>278</v>
      </c>
      <c r="D223" s="177" t="s">
        <v>278</v>
      </c>
    </row>
    <row r="224" spans="1:7" x14ac:dyDescent="0.35">
      <c r="A224" s="89" t="s">
        <v>1937</v>
      </c>
      <c r="B224" s="198" t="s">
        <v>937</v>
      </c>
      <c r="C224" s="250" t="s">
        <v>278</v>
      </c>
      <c r="D224" s="177" t="s">
        <v>278</v>
      </c>
    </row>
    <row r="225" spans="1:7" x14ac:dyDescent="0.35">
      <c r="A225" s="89" t="s">
        <v>1938</v>
      </c>
      <c r="B225" s="198" t="s">
        <v>937</v>
      </c>
      <c r="C225" s="250" t="s">
        <v>278</v>
      </c>
      <c r="D225" s="177" t="s">
        <v>278</v>
      </c>
    </row>
    <row r="226" spans="1:7" x14ac:dyDescent="0.35">
      <c r="A226" s="89" t="s">
        <v>1939</v>
      </c>
      <c r="B226" s="198" t="s">
        <v>937</v>
      </c>
      <c r="C226" s="250" t="s">
        <v>278</v>
      </c>
      <c r="D226" s="177" t="s">
        <v>278</v>
      </c>
    </row>
    <row r="227" spans="1:7" x14ac:dyDescent="0.35">
      <c r="A227" s="89" t="s">
        <v>1940</v>
      </c>
      <c r="B227" s="198" t="s">
        <v>937</v>
      </c>
      <c r="C227" s="250" t="s">
        <v>278</v>
      </c>
      <c r="D227" s="177" t="s">
        <v>278</v>
      </c>
    </row>
    <row r="228" spans="1:7" x14ac:dyDescent="0.35">
      <c r="A228" s="89" t="s">
        <v>1941</v>
      </c>
      <c r="B228" s="198" t="s">
        <v>937</v>
      </c>
      <c r="C228" s="250" t="s">
        <v>278</v>
      </c>
      <c r="D228" s="177" t="s">
        <v>278</v>
      </c>
    </row>
    <row r="229" spans="1:7" x14ac:dyDescent="0.35">
      <c r="A229" s="89" t="s">
        <v>1942</v>
      </c>
      <c r="B229" s="198" t="s">
        <v>937</v>
      </c>
      <c r="C229" s="250" t="s">
        <v>278</v>
      </c>
      <c r="D229" s="177" t="s">
        <v>278</v>
      </c>
    </row>
    <row r="230" spans="1:7" x14ac:dyDescent="0.35">
      <c r="A230" s="89" t="s">
        <v>1943</v>
      </c>
      <c r="B230" s="93"/>
      <c r="C230" s="160"/>
      <c r="D230" s="71"/>
    </row>
    <row r="231" spans="1:7" x14ac:dyDescent="0.35">
      <c r="A231" s="89" t="s">
        <v>1944</v>
      </c>
      <c r="B231" s="93"/>
      <c r="C231" s="160"/>
      <c r="D231" s="71"/>
    </row>
    <row r="232" spans="1:7" x14ac:dyDescent="0.35">
      <c r="A232" s="89" t="s">
        <v>1945</v>
      </c>
      <c r="B232" s="93"/>
      <c r="C232" s="160"/>
      <c r="D232" s="71"/>
    </row>
    <row r="233" spans="1:7" x14ac:dyDescent="0.35">
      <c r="A233" s="89" t="s">
        <v>1946</v>
      </c>
      <c r="B233" s="93"/>
      <c r="C233" s="160"/>
      <c r="D233" s="71"/>
    </row>
    <row r="234" spans="1:7" x14ac:dyDescent="0.35">
      <c r="A234" s="89" t="s">
        <v>1947</v>
      </c>
      <c r="B234" s="93"/>
      <c r="C234" s="160"/>
      <c r="D234" s="71"/>
    </row>
    <row r="235" spans="1:7" x14ac:dyDescent="0.35">
      <c r="A235" s="98"/>
      <c r="B235" s="99" t="s">
        <v>1948</v>
      </c>
      <c r="C235" s="98" t="s">
        <v>1735</v>
      </c>
      <c r="D235" s="98" t="s">
        <v>1902</v>
      </c>
      <c r="E235" s="100"/>
      <c r="F235" s="98"/>
      <c r="G235" s="98"/>
    </row>
    <row r="236" spans="1:7" x14ac:dyDescent="0.35">
      <c r="A236" s="89" t="s">
        <v>1949</v>
      </c>
      <c r="B236" s="198" t="s">
        <v>937</v>
      </c>
      <c r="C236" s="250" t="s">
        <v>278</v>
      </c>
      <c r="D236" s="177" t="s">
        <v>278</v>
      </c>
    </row>
    <row r="237" spans="1:7" x14ac:dyDescent="0.35">
      <c r="A237" s="89" t="s">
        <v>1950</v>
      </c>
      <c r="B237" s="198" t="s">
        <v>937</v>
      </c>
      <c r="C237" s="250" t="s">
        <v>278</v>
      </c>
      <c r="D237" s="177" t="s">
        <v>278</v>
      </c>
    </row>
    <row r="238" spans="1:7" x14ac:dyDescent="0.35">
      <c r="A238" s="89" t="s">
        <v>1951</v>
      </c>
      <c r="B238" s="198" t="s">
        <v>937</v>
      </c>
      <c r="C238" s="250" t="s">
        <v>278</v>
      </c>
      <c r="D238" s="177" t="s">
        <v>278</v>
      </c>
    </row>
    <row r="239" spans="1:7" x14ac:dyDescent="0.35">
      <c r="A239" s="89" t="s">
        <v>1952</v>
      </c>
      <c r="B239" s="198" t="s">
        <v>937</v>
      </c>
      <c r="C239" s="250" t="s">
        <v>278</v>
      </c>
      <c r="D239" s="177" t="s">
        <v>278</v>
      </c>
    </row>
    <row r="240" spans="1:7" x14ac:dyDescent="0.35">
      <c r="A240" s="89" t="s">
        <v>1953</v>
      </c>
      <c r="B240" s="198" t="s">
        <v>937</v>
      </c>
      <c r="C240" s="250" t="s">
        <v>278</v>
      </c>
      <c r="D240" s="177" t="s">
        <v>278</v>
      </c>
    </row>
    <row r="241" spans="1:4" x14ac:dyDescent="0.35">
      <c r="A241" s="89" t="s">
        <v>1954</v>
      </c>
      <c r="B241" s="198" t="s">
        <v>937</v>
      </c>
      <c r="C241" s="250" t="s">
        <v>278</v>
      </c>
      <c r="D241" s="177" t="s">
        <v>278</v>
      </c>
    </row>
    <row r="242" spans="1:4" x14ac:dyDescent="0.35">
      <c r="A242" s="89" t="s">
        <v>1955</v>
      </c>
      <c r="B242" s="198" t="s">
        <v>937</v>
      </c>
      <c r="C242" s="250" t="s">
        <v>278</v>
      </c>
      <c r="D242" s="177" t="s">
        <v>278</v>
      </c>
    </row>
    <row r="243" spans="1:4" x14ac:dyDescent="0.35">
      <c r="A243" s="89" t="s">
        <v>1956</v>
      </c>
      <c r="B243" s="198" t="s">
        <v>937</v>
      </c>
      <c r="C243" s="250" t="s">
        <v>278</v>
      </c>
      <c r="D243" s="177" t="s">
        <v>278</v>
      </c>
    </row>
    <row r="244" spans="1:4" x14ac:dyDescent="0.35">
      <c r="A244" s="89" t="s">
        <v>1957</v>
      </c>
      <c r="B244" s="198" t="s">
        <v>937</v>
      </c>
      <c r="C244" s="250" t="s">
        <v>278</v>
      </c>
      <c r="D244" s="177" t="s">
        <v>278</v>
      </c>
    </row>
    <row r="245" spans="1:4" x14ac:dyDescent="0.35">
      <c r="A245" s="89" t="s">
        <v>1958</v>
      </c>
      <c r="B245" s="198" t="s">
        <v>937</v>
      </c>
      <c r="C245" s="250" t="s">
        <v>278</v>
      </c>
      <c r="D245" s="177" t="s">
        <v>278</v>
      </c>
    </row>
    <row r="246" spans="1:4" x14ac:dyDescent="0.35">
      <c r="A246" s="89" t="s">
        <v>1959</v>
      </c>
      <c r="B246" s="198" t="s">
        <v>937</v>
      </c>
      <c r="C246" s="250" t="s">
        <v>278</v>
      </c>
      <c r="D246" s="177" t="s">
        <v>278</v>
      </c>
    </row>
    <row r="247" spans="1:4" x14ac:dyDescent="0.35">
      <c r="A247" s="89" t="s">
        <v>1960</v>
      </c>
      <c r="B247" s="198" t="s">
        <v>937</v>
      </c>
      <c r="C247" s="250" t="s">
        <v>278</v>
      </c>
      <c r="D247" s="177" t="s">
        <v>278</v>
      </c>
    </row>
    <row r="248" spans="1:4" x14ac:dyDescent="0.35">
      <c r="A248" s="89" t="s">
        <v>1961</v>
      </c>
      <c r="B248" s="198" t="s">
        <v>937</v>
      </c>
      <c r="C248" s="250" t="s">
        <v>278</v>
      </c>
      <c r="D248" s="177" t="s">
        <v>278</v>
      </c>
    </row>
    <row r="249" spans="1:4" x14ac:dyDescent="0.35">
      <c r="A249" s="89" t="s">
        <v>1962</v>
      </c>
      <c r="B249" s="198" t="s">
        <v>937</v>
      </c>
      <c r="C249" s="250" t="s">
        <v>278</v>
      </c>
      <c r="D249" s="177" t="s">
        <v>278</v>
      </c>
    </row>
    <row r="250" spans="1:4" x14ac:dyDescent="0.35">
      <c r="A250" s="89" t="s">
        <v>1963</v>
      </c>
      <c r="B250" s="198" t="s">
        <v>937</v>
      </c>
      <c r="C250" s="250" t="s">
        <v>278</v>
      </c>
      <c r="D250" s="177" t="s">
        <v>278</v>
      </c>
    </row>
    <row r="251" spans="1:4" x14ac:dyDescent="0.35">
      <c r="A251" s="89" t="s">
        <v>1964</v>
      </c>
      <c r="B251" s="198" t="s">
        <v>937</v>
      </c>
      <c r="C251" s="250" t="s">
        <v>278</v>
      </c>
      <c r="D251" s="177" t="s">
        <v>278</v>
      </c>
    </row>
    <row r="252" spans="1:4" x14ac:dyDescent="0.35">
      <c r="A252" s="89" t="s">
        <v>1965</v>
      </c>
      <c r="B252" s="198" t="s">
        <v>937</v>
      </c>
      <c r="C252" s="250" t="s">
        <v>278</v>
      </c>
      <c r="D252" s="177" t="s">
        <v>278</v>
      </c>
    </row>
    <row r="253" spans="1:4" x14ac:dyDescent="0.35">
      <c r="A253" s="89" t="s">
        <v>1966</v>
      </c>
      <c r="B253" s="95"/>
      <c r="C253" s="95"/>
      <c r="D253" s="95"/>
    </row>
    <row r="254" spans="1:4" x14ac:dyDescent="0.35">
      <c r="A254" s="89" t="s">
        <v>1967</v>
      </c>
      <c r="B254" s="95"/>
      <c r="C254" s="95"/>
      <c r="D254" s="95"/>
    </row>
    <row r="255" spans="1:4" x14ac:dyDescent="0.35">
      <c r="A255" s="89" t="s">
        <v>1968</v>
      </c>
    </row>
    <row r="256" spans="1:4" x14ac:dyDescent="0.35">
      <c r="A256" s="89" t="s">
        <v>1969</v>
      </c>
    </row>
    <row r="257" spans="1:1" x14ac:dyDescent="0.35">
      <c r="A257" s="89" t="s">
        <v>1970</v>
      </c>
    </row>
  </sheetData>
  <sheetProtection algorithmName="SHA-512" hashValue="omJIAxB/2xxl1HPhNWDk8j6LAV3OxWTUm0AFSEIjz/sroc/bJxpX5lIeDsOiq6FJSqGbyaThoVjZhkD/q++4NA==" saltValue="H3ePuE4c6xOyiwFKErndCg==" spinCount="100000" sheet="1" formatColumns="0" formatRows="0" insertHyperlinks="0" sort="0" autoFilter="0" pivotTables="0"/>
  <protectedRanges>
    <protectedRange sqref="B180:D188 B190:C211 D190:D206 D213:D234 D236:D252" name="Range5_1"/>
    <protectedRange sqref="C81:C89 B84:B89 B94:B99 C91:C99 B106:B109 C101:C109 C111 B113:C115" name="Range3_1"/>
    <protectedRange sqref="C3 B11:B16 C10:C16 B19:B24 C18:C24 C55:C57 B70:B79 C59:C79 C27:C53" name="Range2_1"/>
    <protectedRange sqref="C117 B120:D143 C146 C149:D156 B158:D166 C168 C171:D178" name="Range4_1"/>
    <protectedRange sqref="B112:C112" name="Mortgage Assets II_1"/>
  </protectedRanges>
  <hyperlinks>
    <hyperlink ref="B6" location="'B3. HTT Shipping Assets'!B8" display="9. Shipping Assets" xr:uid="{715F95E2-BDEC-40BC-9711-2121EDD2C540}"/>
    <hyperlink ref="B80" location="'2. Harmonised Glossary'!A9" display="Breakdown by Interest Rate" xr:uid="{73CEAC7A-44A0-47B2-ADF8-C9696C005061}"/>
    <hyperlink ref="B110" location="'C. HTT Harmonised Glossary'!B19" display="7. Non-Performing Loans (NPLs)" xr:uid="{B95A768C-9EA9-4E51-9A76-29D5B14BAA1E}"/>
    <hyperlink ref="B145" location="'2. Harmonised Glossary'!A288" display="Loan to Value (LTV) Information - Un-indexed" xr:uid="{FF5B8024-185F-4D55-853F-A988948BFD10}"/>
    <hyperlink ref="B167" location="'2. Harmonised Glossary'!A11" display="Loan to Value (LTV) Information - Indexed" xr:uid="{02B345C3-C7EE-4458-822D-F53D04B97CD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1C5B-7A8C-424B-ADB2-C067F97AE6D0}">
  <sheetPr codeName="Ark9">
    <tabColor rgb="FFE36E00"/>
  </sheetPr>
  <dimension ref="A1:C403"/>
  <sheetViews>
    <sheetView topLeftCell="A9" zoomScale="75" zoomScaleNormal="75" workbookViewId="0">
      <selection activeCell="C29" sqref="C29:C32"/>
    </sheetView>
  </sheetViews>
  <sheetFormatPr defaultColWidth="11.26953125" defaultRowHeight="14.5" outlineLevelRow="1" x14ac:dyDescent="0.35"/>
  <cols>
    <col min="1" max="1" width="16.26953125" style="2" customWidth="1"/>
    <col min="2" max="2" width="89.81640625" style="76" bestFit="1" customWidth="1"/>
    <col min="3" max="3" width="134.7265625" style="2" customWidth="1"/>
    <col min="4" max="16384" width="11.26953125" style="2"/>
  </cols>
  <sheetData>
    <row r="1" spans="1:3" ht="31" x14ac:dyDescent="0.35">
      <c r="A1" s="1" t="s">
        <v>1971</v>
      </c>
      <c r="B1" s="1"/>
      <c r="C1" s="22" t="s">
        <v>264</v>
      </c>
    </row>
    <row r="2" spans="1:3" x14ac:dyDescent="0.35">
      <c r="B2" s="73"/>
      <c r="C2" s="73"/>
    </row>
    <row r="3" spans="1:3" x14ac:dyDescent="0.35">
      <c r="A3" s="190" t="s">
        <v>1972</v>
      </c>
      <c r="B3" s="191"/>
      <c r="C3" s="73"/>
    </row>
    <row r="4" spans="1:3" x14ac:dyDescent="0.35">
      <c r="C4" s="73"/>
    </row>
    <row r="5" spans="1:3" ht="18.5" x14ac:dyDescent="0.35">
      <c r="A5" s="86" t="s">
        <v>275</v>
      </c>
      <c r="B5" s="86" t="s">
        <v>1973</v>
      </c>
      <c r="C5" s="192" t="s">
        <v>1974</v>
      </c>
    </row>
    <row r="6" spans="1:3" ht="29" x14ac:dyDescent="0.35">
      <c r="A6" s="138" t="s">
        <v>1975</v>
      </c>
      <c r="B6" s="90" t="s">
        <v>1976</v>
      </c>
      <c r="C6" s="193" t="s">
        <v>1977</v>
      </c>
    </row>
    <row r="7" spans="1:3" ht="29" x14ac:dyDescent="0.35">
      <c r="A7" s="138" t="s">
        <v>1978</v>
      </c>
      <c r="B7" s="90" t="s">
        <v>1979</v>
      </c>
      <c r="C7" s="193" t="s">
        <v>1980</v>
      </c>
    </row>
    <row r="8" spans="1:3" ht="29" x14ac:dyDescent="0.35">
      <c r="A8" s="138" t="s">
        <v>1981</v>
      </c>
      <c r="B8" s="90" t="s">
        <v>1982</v>
      </c>
      <c r="C8" s="193" t="s">
        <v>1983</v>
      </c>
    </row>
    <row r="9" spans="1:3" ht="360" x14ac:dyDescent="0.35">
      <c r="A9" s="138" t="s">
        <v>1984</v>
      </c>
      <c r="B9" s="90" t="s">
        <v>1985</v>
      </c>
      <c r="C9" s="259" t="s">
        <v>3211</v>
      </c>
    </row>
    <row r="10" spans="1:3" ht="44.25" customHeight="1" x14ac:dyDescent="0.35">
      <c r="A10" s="138" t="s">
        <v>1986</v>
      </c>
      <c r="B10" s="90" t="s">
        <v>1987</v>
      </c>
      <c r="C10" s="259" t="s">
        <v>3212</v>
      </c>
    </row>
    <row r="11" spans="1:3" ht="54.75" customHeight="1" x14ac:dyDescent="0.35">
      <c r="A11" s="138" t="s">
        <v>1988</v>
      </c>
      <c r="B11" s="90" t="s">
        <v>1989</v>
      </c>
      <c r="C11" s="259" t="s">
        <v>3212</v>
      </c>
    </row>
    <row r="12" spans="1:3" x14ac:dyDescent="0.35">
      <c r="A12" s="138" t="s">
        <v>1990</v>
      </c>
      <c r="B12" s="90" t="s">
        <v>1991</v>
      </c>
      <c r="C12" s="259" t="s">
        <v>3213</v>
      </c>
    </row>
    <row r="13" spans="1:3" ht="29" x14ac:dyDescent="0.35">
      <c r="A13" s="138" t="s">
        <v>1992</v>
      </c>
      <c r="B13" s="90" t="s">
        <v>1993</v>
      </c>
      <c r="C13" s="259" t="s">
        <v>3214</v>
      </c>
    </row>
    <row r="14" spans="1:3" x14ac:dyDescent="0.35">
      <c r="A14" s="138" t="s">
        <v>1994</v>
      </c>
      <c r="B14" s="90" t="s">
        <v>1995</v>
      </c>
      <c r="C14" s="259" t="s">
        <v>3215</v>
      </c>
    </row>
    <row r="15" spans="1:3" ht="29" x14ac:dyDescent="0.35">
      <c r="A15" s="138" t="s">
        <v>1996</v>
      </c>
      <c r="B15" s="90" t="s">
        <v>1997</v>
      </c>
      <c r="C15" s="259"/>
    </row>
    <row r="16" spans="1:3" x14ac:dyDescent="0.35">
      <c r="A16" s="138" t="s">
        <v>1998</v>
      </c>
      <c r="B16" s="90" t="s">
        <v>1999</v>
      </c>
      <c r="C16" s="259" t="s">
        <v>3216</v>
      </c>
    </row>
    <row r="17" spans="1:3" ht="30" customHeight="1" x14ac:dyDescent="0.35">
      <c r="A17" s="138" t="s">
        <v>2000</v>
      </c>
      <c r="B17" s="194" t="s">
        <v>2001</v>
      </c>
      <c r="C17" s="259" t="s">
        <v>3217</v>
      </c>
    </row>
    <row r="18" spans="1:3" x14ac:dyDescent="0.35">
      <c r="A18" s="138" t="s">
        <v>2002</v>
      </c>
      <c r="B18" s="194" t="s">
        <v>2003</v>
      </c>
      <c r="C18" s="259" t="s">
        <v>3218</v>
      </c>
    </row>
    <row r="19" spans="1:3" x14ac:dyDescent="0.35">
      <c r="A19" s="138" t="s">
        <v>2004</v>
      </c>
      <c r="B19" s="194" t="s">
        <v>2005</v>
      </c>
      <c r="C19" s="259" t="s">
        <v>3219</v>
      </c>
    </row>
    <row r="20" spans="1:3" x14ac:dyDescent="0.35">
      <c r="A20" s="138" t="s">
        <v>2006</v>
      </c>
      <c r="B20" s="90" t="s">
        <v>2007</v>
      </c>
      <c r="C20" s="259" t="s">
        <v>3220</v>
      </c>
    </row>
    <row r="21" spans="1:3" x14ac:dyDescent="0.35">
      <c r="A21" s="138" t="s">
        <v>2008</v>
      </c>
      <c r="B21" s="109" t="s">
        <v>2009</v>
      </c>
      <c r="C21" s="260"/>
    </row>
    <row r="22" spans="1:3" x14ac:dyDescent="0.35">
      <c r="A22" s="138" t="s">
        <v>2010</v>
      </c>
      <c r="B22" s="195"/>
      <c r="C22" s="195"/>
    </row>
    <row r="23" spans="1:3" outlineLevel="1" x14ac:dyDescent="0.35">
      <c r="A23" s="138" t="s">
        <v>2011</v>
      </c>
      <c r="B23" s="95"/>
      <c r="C23" s="95"/>
    </row>
    <row r="24" spans="1:3" outlineLevel="1" x14ac:dyDescent="0.35">
      <c r="A24" s="138" t="s">
        <v>2012</v>
      </c>
      <c r="B24" s="171"/>
      <c r="C24" s="95"/>
    </row>
    <row r="25" spans="1:3" outlineLevel="1" x14ac:dyDescent="0.35">
      <c r="A25" s="138" t="s">
        <v>2013</v>
      </c>
      <c r="B25" s="171"/>
      <c r="C25" s="95"/>
    </row>
    <row r="26" spans="1:3" outlineLevel="1" x14ac:dyDescent="0.35">
      <c r="A26" s="138" t="s">
        <v>2014</v>
      </c>
      <c r="B26" s="171"/>
      <c r="C26" s="95"/>
    </row>
    <row r="27" spans="1:3" outlineLevel="1" x14ac:dyDescent="0.35">
      <c r="A27" s="138" t="s">
        <v>2015</v>
      </c>
      <c r="B27" s="171"/>
      <c r="C27" s="95"/>
    </row>
    <row r="28" spans="1:3" ht="18.5" outlineLevel="1" x14ac:dyDescent="0.35">
      <c r="A28" s="86"/>
      <c r="B28" s="86" t="s">
        <v>2016</v>
      </c>
      <c r="C28" s="192" t="s">
        <v>1974</v>
      </c>
    </row>
    <row r="29" spans="1:3" outlineLevel="1" x14ac:dyDescent="0.35">
      <c r="A29" s="138" t="s">
        <v>2017</v>
      </c>
      <c r="B29" s="90" t="s">
        <v>2018</v>
      </c>
      <c r="C29" s="95" t="s">
        <v>3221</v>
      </c>
    </row>
    <row r="30" spans="1:3" outlineLevel="1" x14ac:dyDescent="0.35">
      <c r="A30" s="138" t="s">
        <v>2019</v>
      </c>
      <c r="B30" s="90" t="s">
        <v>2020</v>
      </c>
      <c r="C30" s="95"/>
    </row>
    <row r="31" spans="1:3" outlineLevel="1" x14ac:dyDescent="0.35">
      <c r="A31" s="138" t="s">
        <v>2021</v>
      </c>
      <c r="B31" s="90" t="s">
        <v>2022</v>
      </c>
      <c r="C31" s="95" t="s">
        <v>3222</v>
      </c>
    </row>
    <row r="32" spans="1:3" ht="29" outlineLevel="1" x14ac:dyDescent="0.35">
      <c r="A32" s="138" t="s">
        <v>2023</v>
      </c>
      <c r="B32" s="196" t="s">
        <v>2024</v>
      </c>
      <c r="C32" s="95"/>
    </row>
    <row r="33" spans="1:3" outlineLevel="1" x14ac:dyDescent="0.35">
      <c r="A33" s="138" t="s">
        <v>2025</v>
      </c>
      <c r="B33" s="197"/>
      <c r="C33" s="95"/>
    </row>
    <row r="34" spans="1:3" outlineLevel="1" x14ac:dyDescent="0.35">
      <c r="A34" s="138" t="s">
        <v>2026</v>
      </c>
      <c r="B34" s="197"/>
      <c r="C34" s="95"/>
    </row>
    <row r="35" spans="1:3" outlineLevel="1" x14ac:dyDescent="0.35">
      <c r="A35" s="138" t="s">
        <v>2027</v>
      </c>
      <c r="B35" s="197"/>
      <c r="C35" s="95"/>
    </row>
    <row r="36" spans="1:3" outlineLevel="1" x14ac:dyDescent="0.35">
      <c r="A36" s="138" t="s">
        <v>2028</v>
      </c>
      <c r="B36" s="197"/>
      <c r="C36" s="95"/>
    </row>
    <row r="37" spans="1:3" outlineLevel="1" x14ac:dyDescent="0.35">
      <c r="A37" s="138" t="s">
        <v>2029</v>
      </c>
      <c r="B37" s="197"/>
      <c r="C37" s="95"/>
    </row>
    <row r="38" spans="1:3" outlineLevel="1" x14ac:dyDescent="0.35">
      <c r="A38" s="138" t="s">
        <v>2030</v>
      </c>
      <c r="B38" s="197"/>
      <c r="C38" s="95"/>
    </row>
    <row r="39" spans="1:3" outlineLevel="1" x14ac:dyDescent="0.35">
      <c r="A39" s="138" t="s">
        <v>2031</v>
      </c>
      <c r="B39" s="197"/>
      <c r="C39" s="95"/>
    </row>
    <row r="40" spans="1:3" outlineLevel="1" x14ac:dyDescent="0.35">
      <c r="A40" s="138" t="s">
        <v>2032</v>
      </c>
      <c r="B40" s="2"/>
      <c r="C40" s="95"/>
    </row>
    <row r="41" spans="1:3" outlineLevel="1" x14ac:dyDescent="0.35">
      <c r="A41" s="138" t="s">
        <v>2033</v>
      </c>
      <c r="B41" s="197"/>
      <c r="C41" s="95"/>
    </row>
    <row r="42" spans="1:3" outlineLevel="1" x14ac:dyDescent="0.35">
      <c r="A42" s="138" t="s">
        <v>2034</v>
      </c>
      <c r="B42" s="197"/>
      <c r="C42" s="95"/>
    </row>
    <row r="43" spans="1:3" outlineLevel="1" x14ac:dyDescent="0.35">
      <c r="A43" s="138" t="s">
        <v>2035</v>
      </c>
      <c r="B43" s="197"/>
      <c r="C43" s="95"/>
    </row>
    <row r="44" spans="1:3" ht="18.5" x14ac:dyDescent="0.35">
      <c r="A44" s="86"/>
      <c r="B44" s="86" t="s">
        <v>2036</v>
      </c>
      <c r="C44" s="192" t="s">
        <v>2037</v>
      </c>
    </row>
    <row r="45" spans="1:3" x14ac:dyDescent="0.35">
      <c r="A45" s="138" t="s">
        <v>2038</v>
      </c>
      <c r="B45" s="194" t="s">
        <v>2039</v>
      </c>
      <c r="C45" s="95" t="s">
        <v>2040</v>
      </c>
    </row>
    <row r="46" spans="1:3" x14ac:dyDescent="0.35">
      <c r="A46" s="138" t="s">
        <v>2041</v>
      </c>
      <c r="B46" s="194" t="s">
        <v>2042</v>
      </c>
      <c r="C46" s="95" t="s">
        <v>2043</v>
      </c>
    </row>
    <row r="47" spans="1:3" x14ac:dyDescent="0.35">
      <c r="A47" s="138" t="s">
        <v>2044</v>
      </c>
      <c r="B47" s="194" t="s">
        <v>2045</v>
      </c>
      <c r="C47" s="95" t="s">
        <v>2046</v>
      </c>
    </row>
    <row r="48" spans="1:3" outlineLevel="1" x14ac:dyDescent="0.35">
      <c r="A48" s="138" t="s">
        <v>2047</v>
      </c>
      <c r="B48" s="196" t="s">
        <v>2048</v>
      </c>
      <c r="C48" s="95" t="s">
        <v>2049</v>
      </c>
    </row>
    <row r="49" spans="1:3" outlineLevel="1" x14ac:dyDescent="0.35">
      <c r="A49" s="138" t="s">
        <v>2050</v>
      </c>
      <c r="B49" s="198"/>
      <c r="C49" s="95"/>
    </row>
    <row r="50" spans="1:3" outlineLevel="1" x14ac:dyDescent="0.35">
      <c r="A50" s="138" t="s">
        <v>2051</v>
      </c>
      <c r="B50" s="199"/>
      <c r="C50" s="95"/>
    </row>
    <row r="51" spans="1:3" ht="18.5" x14ac:dyDescent="0.35">
      <c r="A51" s="86"/>
      <c r="B51" s="86" t="s">
        <v>2052</v>
      </c>
      <c r="C51" s="192" t="s">
        <v>1974</v>
      </c>
    </row>
    <row r="52" spans="1:3" x14ac:dyDescent="0.35">
      <c r="A52" s="138" t="s">
        <v>2053</v>
      </c>
      <c r="B52" s="90" t="s">
        <v>2054</v>
      </c>
      <c r="C52" s="95" t="s">
        <v>278</v>
      </c>
    </row>
    <row r="53" spans="1:3" x14ac:dyDescent="0.35">
      <c r="A53" s="138" t="s">
        <v>2055</v>
      </c>
      <c r="B53" s="198"/>
      <c r="C53" s="195"/>
    </row>
    <row r="54" spans="1:3" x14ac:dyDescent="0.35">
      <c r="A54" s="138" t="s">
        <v>2056</v>
      </c>
      <c r="B54" s="198"/>
      <c r="C54" s="195"/>
    </row>
    <row r="55" spans="1:3" x14ac:dyDescent="0.35">
      <c r="A55" s="138" t="s">
        <v>2057</v>
      </c>
      <c r="B55" s="198"/>
      <c r="C55" s="195"/>
    </row>
    <row r="56" spans="1:3" x14ac:dyDescent="0.35">
      <c r="A56" s="138" t="s">
        <v>2058</v>
      </c>
      <c r="B56" s="198"/>
      <c r="C56" s="195"/>
    </row>
    <row r="57" spans="1:3" x14ac:dyDescent="0.35">
      <c r="A57" s="138" t="s">
        <v>2059</v>
      </c>
      <c r="B57" s="198"/>
      <c r="C57" s="195"/>
    </row>
    <row r="58" spans="1:3" x14ac:dyDescent="0.35">
      <c r="B58" s="93"/>
    </row>
    <row r="59" spans="1:3" x14ac:dyDescent="0.35">
      <c r="B59" s="93"/>
    </row>
    <row r="60" spans="1:3" x14ac:dyDescent="0.35">
      <c r="B60" s="93"/>
    </row>
    <row r="61" spans="1:3" x14ac:dyDescent="0.35">
      <c r="B61" s="93"/>
    </row>
    <row r="62" spans="1:3" x14ac:dyDescent="0.35">
      <c r="B62" s="93"/>
    </row>
    <row r="63" spans="1:3" x14ac:dyDescent="0.35">
      <c r="B63" s="93"/>
    </row>
    <row r="64" spans="1:3" x14ac:dyDescent="0.35">
      <c r="B64" s="93"/>
    </row>
    <row r="65" spans="2:2" x14ac:dyDescent="0.35">
      <c r="B65" s="93"/>
    </row>
    <row r="66" spans="2:2" x14ac:dyDescent="0.35">
      <c r="B66" s="93"/>
    </row>
    <row r="67" spans="2:2" x14ac:dyDescent="0.35">
      <c r="B67" s="93"/>
    </row>
    <row r="68" spans="2:2" x14ac:dyDescent="0.35">
      <c r="B68" s="93"/>
    </row>
    <row r="69" spans="2:2" x14ac:dyDescent="0.35">
      <c r="B69" s="93"/>
    </row>
    <row r="70" spans="2:2" x14ac:dyDescent="0.35">
      <c r="B70" s="93"/>
    </row>
    <row r="71" spans="2:2" x14ac:dyDescent="0.35">
      <c r="B71" s="93"/>
    </row>
    <row r="72" spans="2:2" x14ac:dyDescent="0.35">
      <c r="B72" s="93"/>
    </row>
    <row r="73" spans="2:2" x14ac:dyDescent="0.35">
      <c r="B73" s="93"/>
    </row>
    <row r="74" spans="2:2" x14ac:dyDescent="0.35">
      <c r="B74" s="93"/>
    </row>
    <row r="75" spans="2:2" x14ac:dyDescent="0.35">
      <c r="B75" s="93"/>
    </row>
    <row r="76" spans="2:2" x14ac:dyDescent="0.35">
      <c r="B76" s="93"/>
    </row>
    <row r="77" spans="2:2" x14ac:dyDescent="0.35">
      <c r="B77" s="93"/>
    </row>
    <row r="78" spans="2:2" x14ac:dyDescent="0.35">
      <c r="B78" s="93"/>
    </row>
    <row r="79" spans="2:2" x14ac:dyDescent="0.35">
      <c r="B79" s="93"/>
    </row>
    <row r="80" spans="2:2" x14ac:dyDescent="0.35">
      <c r="B80" s="93"/>
    </row>
    <row r="81" spans="2:2" x14ac:dyDescent="0.35">
      <c r="B81" s="93"/>
    </row>
    <row r="82" spans="2:2" x14ac:dyDescent="0.35">
      <c r="B82" s="93"/>
    </row>
    <row r="83" spans="2:2" x14ac:dyDescent="0.35">
      <c r="B83" s="93"/>
    </row>
    <row r="84" spans="2:2" x14ac:dyDescent="0.35">
      <c r="B84" s="93"/>
    </row>
    <row r="85" spans="2:2" x14ac:dyDescent="0.35">
      <c r="B85" s="93"/>
    </row>
    <row r="86" spans="2:2" x14ac:dyDescent="0.35">
      <c r="B86" s="93"/>
    </row>
    <row r="87" spans="2:2" x14ac:dyDescent="0.35">
      <c r="B87" s="93"/>
    </row>
    <row r="88" spans="2:2" x14ac:dyDescent="0.35">
      <c r="B88" s="93"/>
    </row>
    <row r="89" spans="2:2" x14ac:dyDescent="0.35">
      <c r="B89" s="93"/>
    </row>
    <row r="90" spans="2:2" x14ac:dyDescent="0.35">
      <c r="B90" s="93"/>
    </row>
    <row r="91" spans="2:2" x14ac:dyDescent="0.35">
      <c r="B91" s="93"/>
    </row>
    <row r="92" spans="2:2" x14ac:dyDescent="0.35">
      <c r="B92" s="93"/>
    </row>
    <row r="93" spans="2:2" x14ac:dyDescent="0.35">
      <c r="B93" s="93"/>
    </row>
    <row r="94" spans="2:2" x14ac:dyDescent="0.35">
      <c r="B94" s="93"/>
    </row>
    <row r="95" spans="2:2" x14ac:dyDescent="0.35">
      <c r="B95" s="93"/>
    </row>
    <row r="96" spans="2:2" x14ac:dyDescent="0.35">
      <c r="B96" s="93"/>
    </row>
    <row r="97" spans="2:2" x14ac:dyDescent="0.35">
      <c r="B97" s="93"/>
    </row>
    <row r="98" spans="2:2" x14ac:dyDescent="0.35">
      <c r="B98" s="93"/>
    </row>
    <row r="99" spans="2:2" x14ac:dyDescent="0.35">
      <c r="B99" s="93"/>
    </row>
    <row r="100" spans="2:2" x14ac:dyDescent="0.35">
      <c r="B100" s="93"/>
    </row>
    <row r="101" spans="2:2" x14ac:dyDescent="0.35">
      <c r="B101" s="93"/>
    </row>
    <row r="102" spans="2:2" x14ac:dyDescent="0.35">
      <c r="B102" s="93"/>
    </row>
    <row r="103" spans="2:2" x14ac:dyDescent="0.35">
      <c r="B103" s="73"/>
    </row>
    <row r="104" spans="2:2" x14ac:dyDescent="0.35">
      <c r="B104" s="73"/>
    </row>
    <row r="105" spans="2:2" x14ac:dyDescent="0.35">
      <c r="B105" s="73"/>
    </row>
    <row r="106" spans="2:2" x14ac:dyDescent="0.35">
      <c r="B106" s="73"/>
    </row>
    <row r="107" spans="2:2" x14ac:dyDescent="0.35">
      <c r="B107" s="73"/>
    </row>
    <row r="108" spans="2:2" x14ac:dyDescent="0.35">
      <c r="B108" s="73"/>
    </row>
    <row r="109" spans="2:2" x14ac:dyDescent="0.35">
      <c r="B109" s="73"/>
    </row>
    <row r="110" spans="2:2" x14ac:dyDescent="0.35">
      <c r="B110" s="73"/>
    </row>
    <row r="111" spans="2:2" x14ac:dyDescent="0.35">
      <c r="B111" s="73"/>
    </row>
    <row r="112" spans="2:2" x14ac:dyDescent="0.35">
      <c r="B112" s="73"/>
    </row>
    <row r="113" spans="2:2" x14ac:dyDescent="0.35">
      <c r="B113" s="93"/>
    </row>
    <row r="114" spans="2:2" x14ac:dyDescent="0.35">
      <c r="B114" s="93"/>
    </row>
    <row r="115" spans="2:2" x14ac:dyDescent="0.35">
      <c r="B115" s="93"/>
    </row>
    <row r="116" spans="2:2" x14ac:dyDescent="0.35">
      <c r="B116" s="93"/>
    </row>
    <row r="117" spans="2:2" x14ac:dyDescent="0.35">
      <c r="B117" s="93"/>
    </row>
    <row r="118" spans="2:2" x14ac:dyDescent="0.35">
      <c r="B118" s="93"/>
    </row>
    <row r="119" spans="2:2" x14ac:dyDescent="0.35">
      <c r="B119" s="93"/>
    </row>
    <row r="120" spans="2:2" x14ac:dyDescent="0.35">
      <c r="B120" s="93"/>
    </row>
    <row r="121" spans="2:2" x14ac:dyDescent="0.35">
      <c r="B121" s="122"/>
    </row>
    <row r="122" spans="2:2" x14ac:dyDescent="0.35">
      <c r="B122" s="93"/>
    </row>
    <row r="123" spans="2:2" x14ac:dyDescent="0.35">
      <c r="B123" s="93"/>
    </row>
    <row r="124" spans="2:2" x14ac:dyDescent="0.35">
      <c r="B124" s="93"/>
    </row>
    <row r="125" spans="2:2" x14ac:dyDescent="0.35">
      <c r="B125" s="93"/>
    </row>
    <row r="126" spans="2:2" x14ac:dyDescent="0.35">
      <c r="B126" s="93"/>
    </row>
    <row r="127" spans="2:2" x14ac:dyDescent="0.35">
      <c r="B127" s="93"/>
    </row>
    <row r="128" spans="2:2" x14ac:dyDescent="0.35">
      <c r="B128" s="93"/>
    </row>
    <row r="129" spans="2:2" x14ac:dyDescent="0.35">
      <c r="B129" s="93"/>
    </row>
    <row r="130" spans="2:2" x14ac:dyDescent="0.35">
      <c r="B130" s="93"/>
    </row>
    <row r="131" spans="2:2" x14ac:dyDescent="0.35">
      <c r="B131" s="93"/>
    </row>
    <row r="132" spans="2:2" x14ac:dyDescent="0.35">
      <c r="B132" s="93"/>
    </row>
    <row r="133" spans="2:2" x14ac:dyDescent="0.35">
      <c r="B133" s="93"/>
    </row>
    <row r="134" spans="2:2" x14ac:dyDescent="0.35">
      <c r="B134" s="93"/>
    </row>
    <row r="135" spans="2:2" x14ac:dyDescent="0.35">
      <c r="B135" s="93"/>
    </row>
    <row r="136" spans="2:2" x14ac:dyDescent="0.35">
      <c r="B136" s="93"/>
    </row>
    <row r="137" spans="2:2" x14ac:dyDescent="0.35">
      <c r="B137" s="93"/>
    </row>
    <row r="138" spans="2:2" x14ac:dyDescent="0.35">
      <c r="B138" s="93"/>
    </row>
    <row r="140" spans="2:2" x14ac:dyDescent="0.35">
      <c r="B140" s="93"/>
    </row>
    <row r="141" spans="2:2" x14ac:dyDescent="0.35">
      <c r="B141" s="93"/>
    </row>
    <row r="142" spans="2:2" x14ac:dyDescent="0.35">
      <c r="B142" s="93"/>
    </row>
    <row r="147" spans="2:2" x14ac:dyDescent="0.35">
      <c r="B147" s="81"/>
    </row>
    <row r="148" spans="2:2" x14ac:dyDescent="0.35">
      <c r="B148" s="200"/>
    </row>
    <row r="154" spans="2:2" x14ac:dyDescent="0.35">
      <c r="B154" s="97"/>
    </row>
    <row r="155" spans="2:2" x14ac:dyDescent="0.35">
      <c r="B155" s="93"/>
    </row>
    <row r="157" spans="2:2" x14ac:dyDescent="0.35">
      <c r="B157" s="93"/>
    </row>
    <row r="158" spans="2:2" x14ac:dyDescent="0.35">
      <c r="B158" s="93"/>
    </row>
    <row r="159" spans="2:2" x14ac:dyDescent="0.35">
      <c r="B159" s="93"/>
    </row>
    <row r="160" spans="2:2" x14ac:dyDescent="0.35">
      <c r="B160" s="93"/>
    </row>
    <row r="161" spans="2:2" x14ac:dyDescent="0.35">
      <c r="B161" s="93"/>
    </row>
    <row r="162" spans="2:2" x14ac:dyDescent="0.35">
      <c r="B162" s="93"/>
    </row>
    <row r="163" spans="2:2" x14ac:dyDescent="0.35">
      <c r="B163" s="93"/>
    </row>
    <row r="164" spans="2:2" x14ac:dyDescent="0.35">
      <c r="B164" s="93"/>
    </row>
    <row r="165" spans="2:2" x14ac:dyDescent="0.35">
      <c r="B165" s="93"/>
    </row>
    <row r="166" spans="2:2" x14ac:dyDescent="0.35">
      <c r="B166" s="93"/>
    </row>
    <row r="167" spans="2:2" x14ac:dyDescent="0.35">
      <c r="B167" s="93"/>
    </row>
    <row r="168" spans="2:2" x14ac:dyDescent="0.35">
      <c r="B168" s="93"/>
    </row>
    <row r="265" spans="2:2" x14ac:dyDescent="0.35">
      <c r="B265" s="119"/>
    </row>
    <row r="266" spans="2:2" x14ac:dyDescent="0.35">
      <c r="B266" s="93"/>
    </row>
    <row r="267" spans="2:2" x14ac:dyDescent="0.35">
      <c r="B267" s="93"/>
    </row>
    <row r="270" spans="2:2" x14ac:dyDescent="0.35">
      <c r="B270" s="93"/>
    </row>
    <row r="286" spans="2:2" x14ac:dyDescent="0.35">
      <c r="B286" s="119"/>
    </row>
    <row r="316" spans="2:2" x14ac:dyDescent="0.35">
      <c r="B316" s="81"/>
    </row>
    <row r="317" spans="2:2" x14ac:dyDescent="0.35">
      <c r="B317" s="93"/>
    </row>
    <row r="319" spans="2:2" x14ac:dyDescent="0.35">
      <c r="B319" s="93"/>
    </row>
    <row r="320" spans="2:2" x14ac:dyDescent="0.35">
      <c r="B320" s="93"/>
    </row>
    <row r="321" spans="2:2" x14ac:dyDescent="0.35">
      <c r="B321" s="93"/>
    </row>
    <row r="322" spans="2:2" x14ac:dyDescent="0.35">
      <c r="B322" s="93"/>
    </row>
    <row r="323" spans="2:2" x14ac:dyDescent="0.35">
      <c r="B323" s="93"/>
    </row>
    <row r="324" spans="2:2" x14ac:dyDescent="0.35">
      <c r="B324" s="93"/>
    </row>
    <row r="325" spans="2:2" x14ac:dyDescent="0.35">
      <c r="B325" s="93"/>
    </row>
    <row r="326" spans="2:2" x14ac:dyDescent="0.35">
      <c r="B326" s="93"/>
    </row>
    <row r="327" spans="2:2" x14ac:dyDescent="0.35">
      <c r="B327" s="93"/>
    </row>
    <row r="328" spans="2:2" x14ac:dyDescent="0.35">
      <c r="B328" s="93"/>
    </row>
    <row r="329" spans="2:2" x14ac:dyDescent="0.35">
      <c r="B329" s="93"/>
    </row>
    <row r="330" spans="2:2" x14ac:dyDescent="0.35">
      <c r="B330" s="93"/>
    </row>
    <row r="342" spans="2:2" x14ac:dyDescent="0.35">
      <c r="B342" s="93"/>
    </row>
    <row r="343" spans="2:2" x14ac:dyDescent="0.35">
      <c r="B343" s="93"/>
    </row>
    <row r="344" spans="2:2" x14ac:dyDescent="0.35">
      <c r="B344" s="93"/>
    </row>
    <row r="345" spans="2:2" x14ac:dyDescent="0.35">
      <c r="B345" s="93"/>
    </row>
    <row r="346" spans="2:2" x14ac:dyDescent="0.35">
      <c r="B346" s="93"/>
    </row>
    <row r="347" spans="2:2" x14ac:dyDescent="0.35">
      <c r="B347" s="93"/>
    </row>
    <row r="348" spans="2:2" x14ac:dyDescent="0.35">
      <c r="B348" s="93"/>
    </row>
    <row r="349" spans="2:2" x14ac:dyDescent="0.35">
      <c r="B349" s="93"/>
    </row>
    <row r="350" spans="2:2" x14ac:dyDescent="0.35">
      <c r="B350" s="93"/>
    </row>
    <row r="352" spans="2:2" x14ac:dyDescent="0.35">
      <c r="B352" s="93"/>
    </row>
    <row r="353" spans="2:2" x14ac:dyDescent="0.35">
      <c r="B353" s="93"/>
    </row>
    <row r="354" spans="2:2" x14ac:dyDescent="0.35">
      <c r="B354" s="93"/>
    </row>
    <row r="355" spans="2:2" x14ac:dyDescent="0.35">
      <c r="B355" s="93"/>
    </row>
    <row r="356" spans="2:2" x14ac:dyDescent="0.35">
      <c r="B356" s="93"/>
    </row>
    <row r="358" spans="2:2" x14ac:dyDescent="0.35">
      <c r="B358" s="93"/>
    </row>
    <row r="361" spans="2:2" x14ac:dyDescent="0.35">
      <c r="B361" s="93"/>
    </row>
    <row r="364" spans="2:2" x14ac:dyDescent="0.35">
      <c r="B364" s="93"/>
    </row>
    <row r="365" spans="2:2" x14ac:dyDescent="0.35">
      <c r="B365" s="93"/>
    </row>
    <row r="366" spans="2:2" x14ac:dyDescent="0.35">
      <c r="B366" s="93"/>
    </row>
    <row r="367" spans="2:2" x14ac:dyDescent="0.35">
      <c r="B367" s="93"/>
    </row>
    <row r="368" spans="2:2" x14ac:dyDescent="0.35">
      <c r="B368" s="93"/>
    </row>
    <row r="369" spans="2:2" x14ac:dyDescent="0.35">
      <c r="B369" s="93"/>
    </row>
    <row r="370" spans="2:2" x14ac:dyDescent="0.35">
      <c r="B370" s="93"/>
    </row>
    <row r="371" spans="2:2" x14ac:dyDescent="0.35">
      <c r="B371" s="93"/>
    </row>
    <row r="372" spans="2:2" x14ac:dyDescent="0.35">
      <c r="B372" s="93"/>
    </row>
    <row r="373" spans="2:2" x14ac:dyDescent="0.35">
      <c r="B373" s="93"/>
    </row>
    <row r="374" spans="2:2" x14ac:dyDescent="0.35">
      <c r="B374" s="93"/>
    </row>
    <row r="375" spans="2:2" x14ac:dyDescent="0.35">
      <c r="B375" s="93"/>
    </row>
    <row r="376" spans="2:2" x14ac:dyDescent="0.35">
      <c r="B376" s="93"/>
    </row>
    <row r="377" spans="2:2" x14ac:dyDescent="0.35">
      <c r="B377" s="93"/>
    </row>
    <row r="378" spans="2:2" x14ac:dyDescent="0.35">
      <c r="B378" s="93"/>
    </row>
    <row r="379" spans="2:2" x14ac:dyDescent="0.35">
      <c r="B379" s="93"/>
    </row>
    <row r="380" spans="2:2" x14ac:dyDescent="0.35">
      <c r="B380" s="93"/>
    </row>
    <row r="381" spans="2:2" x14ac:dyDescent="0.35">
      <c r="B381" s="93"/>
    </row>
    <row r="382" spans="2:2" x14ac:dyDescent="0.35">
      <c r="B382" s="93"/>
    </row>
    <row r="386" spans="2:2" x14ac:dyDescent="0.35">
      <c r="B386" s="81"/>
    </row>
    <row r="403" spans="2:2" x14ac:dyDescent="0.35">
      <c r="B403" s="201"/>
    </row>
  </sheetData>
  <sheetProtection algorithmName="SHA-512" hashValue="WZP0UHro+PLKa7HhUXLM7tVeCqgES3u2fKUpQ0OQJib+9KP5F4dkGoi2VqGhu61QugfAkpysO3JQ29sfNzsmvA==" saltValue="C98uDz54UYjzDvplKQEsRQ==" spinCount="100000" sheet="1" formatColumns="0" formatRows="0" insertHyperlinks="0" sort="0" autoFilter="0" pivotTables="0"/>
  <protectedRanges>
    <protectedRange sqref="B21 C52:C88 B52 B24:B27 C13:C20 C29:C31 A53:B88 C23:C27 C6:C11 B32:C43" name="Glossary_1"/>
  </protectedRanges>
  <hyperlinks>
    <hyperlink ref="C12" r:id="rId1" display="https://www.nykredit.com/siteassets/ir/files/bond-issuance/prospects/base-prospectus/2024/base-prospectus-8-may-2024.pdf" xr:uid="{D3F98F83-1619-48A2-8EA3-80C9946FF75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484BD-4372-42BF-89F0-1BD53D52DCE8}">
  <sheetPr codeName="Ark10">
    <tabColor theme="3" tint="9.9978637043366805E-2"/>
  </sheetPr>
  <dimension ref="A1"/>
  <sheetViews>
    <sheetView workbookViewId="0"/>
  </sheetViews>
  <sheetFormatPr defaultRowHeight="14.5" x14ac:dyDescent="0.3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B2D23-E881-450E-B92F-779ED765B8CD}">
  <sheetPr codeName="Sheet22">
    <tabColor rgb="FF243386"/>
  </sheetPr>
  <dimension ref="B1:D37"/>
  <sheetViews>
    <sheetView topLeftCell="A7" zoomScale="80" zoomScaleNormal="80" workbookViewId="0">
      <selection activeCell="D29" sqref="D29"/>
    </sheetView>
  </sheetViews>
  <sheetFormatPr defaultColWidth="15.7265625" defaultRowHeight="14.5" x14ac:dyDescent="0.35"/>
  <cols>
    <col min="1" max="1" width="3.453125" style="261" customWidth="1"/>
    <col min="2" max="2" width="18.54296875" style="261" customWidth="1"/>
    <col min="3" max="3" width="95.54296875" style="261" customWidth="1"/>
    <col min="4" max="4" width="15.26953125" style="261" customWidth="1"/>
    <col min="5" max="5" width="2.7265625" style="261" customWidth="1"/>
    <col min="6" max="6" width="1.7265625" style="261" customWidth="1"/>
    <col min="7" max="256" width="15.7265625" style="261"/>
    <col min="257" max="257" width="3.453125" style="261" customWidth="1"/>
    <col min="258" max="258" width="18.54296875" style="261" customWidth="1"/>
    <col min="259" max="259" width="95.54296875" style="261" customWidth="1"/>
    <col min="260" max="260" width="15.26953125" style="261" customWidth="1"/>
    <col min="261" max="261" width="2.7265625" style="261" customWidth="1"/>
    <col min="262" max="262" width="1.7265625" style="261" customWidth="1"/>
    <col min="263" max="512" width="15.7265625" style="261"/>
    <col min="513" max="513" width="3.453125" style="261" customWidth="1"/>
    <col min="514" max="514" width="18.54296875" style="261" customWidth="1"/>
    <col min="515" max="515" width="95.54296875" style="261" customWidth="1"/>
    <col min="516" max="516" width="15.26953125" style="261" customWidth="1"/>
    <col min="517" max="517" width="2.7265625" style="261" customWidth="1"/>
    <col min="518" max="518" width="1.7265625" style="261" customWidth="1"/>
    <col min="519" max="768" width="15.7265625" style="261"/>
    <col min="769" max="769" width="3.453125" style="261" customWidth="1"/>
    <col min="770" max="770" width="18.54296875" style="261" customWidth="1"/>
    <col min="771" max="771" width="95.54296875" style="261" customWidth="1"/>
    <col min="772" max="772" width="15.26953125" style="261" customWidth="1"/>
    <col min="773" max="773" width="2.7265625" style="261" customWidth="1"/>
    <col min="774" max="774" width="1.7265625" style="261" customWidth="1"/>
    <col min="775" max="1024" width="15.7265625" style="261"/>
    <col min="1025" max="1025" width="3.453125" style="261" customWidth="1"/>
    <col min="1026" max="1026" width="18.54296875" style="261" customWidth="1"/>
    <col min="1027" max="1027" width="95.54296875" style="261" customWidth="1"/>
    <col min="1028" max="1028" width="15.26953125" style="261" customWidth="1"/>
    <col min="1029" max="1029" width="2.7265625" style="261" customWidth="1"/>
    <col min="1030" max="1030" width="1.7265625" style="261" customWidth="1"/>
    <col min="1031" max="1280" width="15.7265625" style="261"/>
    <col min="1281" max="1281" width="3.453125" style="261" customWidth="1"/>
    <col min="1282" max="1282" width="18.54296875" style="261" customWidth="1"/>
    <col min="1283" max="1283" width="95.54296875" style="261" customWidth="1"/>
    <col min="1284" max="1284" width="15.26953125" style="261" customWidth="1"/>
    <col min="1285" max="1285" width="2.7265625" style="261" customWidth="1"/>
    <col min="1286" max="1286" width="1.7265625" style="261" customWidth="1"/>
    <col min="1287" max="1536" width="15.7265625" style="261"/>
    <col min="1537" max="1537" width="3.453125" style="261" customWidth="1"/>
    <col min="1538" max="1538" width="18.54296875" style="261" customWidth="1"/>
    <col min="1539" max="1539" width="95.54296875" style="261" customWidth="1"/>
    <col min="1540" max="1540" width="15.26953125" style="261" customWidth="1"/>
    <col min="1541" max="1541" width="2.7265625" style="261" customWidth="1"/>
    <col min="1542" max="1542" width="1.7265625" style="261" customWidth="1"/>
    <col min="1543" max="1792" width="15.7265625" style="261"/>
    <col min="1793" max="1793" width="3.453125" style="261" customWidth="1"/>
    <col min="1794" max="1794" width="18.54296875" style="261" customWidth="1"/>
    <col min="1795" max="1795" width="95.54296875" style="261" customWidth="1"/>
    <col min="1796" max="1796" width="15.26953125" style="261" customWidth="1"/>
    <col min="1797" max="1797" width="2.7265625" style="261" customWidth="1"/>
    <col min="1798" max="1798" width="1.7265625" style="261" customWidth="1"/>
    <col min="1799" max="2048" width="15.7265625" style="261"/>
    <col min="2049" max="2049" width="3.453125" style="261" customWidth="1"/>
    <col min="2050" max="2050" width="18.54296875" style="261" customWidth="1"/>
    <col min="2051" max="2051" width="95.54296875" style="261" customWidth="1"/>
    <col min="2052" max="2052" width="15.26953125" style="261" customWidth="1"/>
    <col min="2053" max="2053" width="2.7265625" style="261" customWidth="1"/>
    <col min="2054" max="2054" width="1.7265625" style="261" customWidth="1"/>
    <col min="2055" max="2304" width="15.7265625" style="261"/>
    <col min="2305" max="2305" width="3.453125" style="261" customWidth="1"/>
    <col min="2306" max="2306" width="18.54296875" style="261" customWidth="1"/>
    <col min="2307" max="2307" width="95.54296875" style="261" customWidth="1"/>
    <col min="2308" max="2308" width="15.26953125" style="261" customWidth="1"/>
    <col min="2309" max="2309" width="2.7265625" style="261" customWidth="1"/>
    <col min="2310" max="2310" width="1.7265625" style="261" customWidth="1"/>
    <col min="2311" max="2560" width="15.7265625" style="261"/>
    <col min="2561" max="2561" width="3.453125" style="261" customWidth="1"/>
    <col min="2562" max="2562" width="18.54296875" style="261" customWidth="1"/>
    <col min="2563" max="2563" width="95.54296875" style="261" customWidth="1"/>
    <col min="2564" max="2564" width="15.26953125" style="261" customWidth="1"/>
    <col min="2565" max="2565" width="2.7265625" style="261" customWidth="1"/>
    <col min="2566" max="2566" width="1.7265625" style="261" customWidth="1"/>
    <col min="2567" max="2816" width="15.7265625" style="261"/>
    <col min="2817" max="2817" width="3.453125" style="261" customWidth="1"/>
    <col min="2818" max="2818" width="18.54296875" style="261" customWidth="1"/>
    <col min="2819" max="2819" width="95.54296875" style="261" customWidth="1"/>
    <col min="2820" max="2820" width="15.26953125" style="261" customWidth="1"/>
    <col min="2821" max="2821" width="2.7265625" style="261" customWidth="1"/>
    <col min="2822" max="2822" width="1.7265625" style="261" customWidth="1"/>
    <col min="2823" max="3072" width="15.7265625" style="261"/>
    <col min="3073" max="3073" width="3.453125" style="261" customWidth="1"/>
    <col min="3074" max="3074" width="18.54296875" style="261" customWidth="1"/>
    <col min="3075" max="3075" width="95.54296875" style="261" customWidth="1"/>
    <col min="3076" max="3076" width="15.26953125" style="261" customWidth="1"/>
    <col min="3077" max="3077" width="2.7265625" style="261" customWidth="1"/>
    <col min="3078" max="3078" width="1.7265625" style="261" customWidth="1"/>
    <col min="3079" max="3328" width="15.7265625" style="261"/>
    <col min="3329" max="3329" width="3.453125" style="261" customWidth="1"/>
    <col min="3330" max="3330" width="18.54296875" style="261" customWidth="1"/>
    <col min="3331" max="3331" width="95.54296875" style="261" customWidth="1"/>
    <col min="3332" max="3332" width="15.26953125" style="261" customWidth="1"/>
    <col min="3333" max="3333" width="2.7265625" style="261" customWidth="1"/>
    <col min="3334" max="3334" width="1.7265625" style="261" customWidth="1"/>
    <col min="3335" max="3584" width="15.7265625" style="261"/>
    <col min="3585" max="3585" width="3.453125" style="261" customWidth="1"/>
    <col min="3586" max="3586" width="18.54296875" style="261" customWidth="1"/>
    <col min="3587" max="3587" width="95.54296875" style="261" customWidth="1"/>
    <col min="3588" max="3588" width="15.26953125" style="261" customWidth="1"/>
    <col min="3589" max="3589" width="2.7265625" style="261" customWidth="1"/>
    <col min="3590" max="3590" width="1.7265625" style="261" customWidth="1"/>
    <col min="3591" max="3840" width="15.7265625" style="261"/>
    <col min="3841" max="3841" width="3.453125" style="261" customWidth="1"/>
    <col min="3842" max="3842" width="18.54296875" style="261" customWidth="1"/>
    <col min="3843" max="3843" width="95.54296875" style="261" customWidth="1"/>
    <col min="3844" max="3844" width="15.26953125" style="261" customWidth="1"/>
    <col min="3845" max="3845" width="2.7265625" style="261" customWidth="1"/>
    <col min="3846" max="3846" width="1.7265625" style="261" customWidth="1"/>
    <col min="3847" max="4096" width="15.7265625" style="261"/>
    <col min="4097" max="4097" width="3.453125" style="261" customWidth="1"/>
    <col min="4098" max="4098" width="18.54296875" style="261" customWidth="1"/>
    <col min="4099" max="4099" width="95.54296875" style="261" customWidth="1"/>
    <col min="4100" max="4100" width="15.26953125" style="261" customWidth="1"/>
    <col min="4101" max="4101" width="2.7265625" style="261" customWidth="1"/>
    <col min="4102" max="4102" width="1.7265625" style="261" customWidth="1"/>
    <col min="4103" max="4352" width="15.7265625" style="261"/>
    <col min="4353" max="4353" width="3.453125" style="261" customWidth="1"/>
    <col min="4354" max="4354" width="18.54296875" style="261" customWidth="1"/>
    <col min="4355" max="4355" width="95.54296875" style="261" customWidth="1"/>
    <col min="4356" max="4356" width="15.26953125" style="261" customWidth="1"/>
    <col min="4357" max="4357" width="2.7265625" style="261" customWidth="1"/>
    <col min="4358" max="4358" width="1.7265625" style="261" customWidth="1"/>
    <col min="4359" max="4608" width="15.7265625" style="261"/>
    <col min="4609" max="4609" width="3.453125" style="261" customWidth="1"/>
    <col min="4610" max="4610" width="18.54296875" style="261" customWidth="1"/>
    <col min="4611" max="4611" width="95.54296875" style="261" customWidth="1"/>
    <col min="4612" max="4612" width="15.26953125" style="261" customWidth="1"/>
    <col min="4613" max="4613" width="2.7265625" style="261" customWidth="1"/>
    <col min="4614" max="4614" width="1.7265625" style="261" customWidth="1"/>
    <col min="4615" max="4864" width="15.7265625" style="261"/>
    <col min="4865" max="4865" width="3.453125" style="261" customWidth="1"/>
    <col min="4866" max="4866" width="18.54296875" style="261" customWidth="1"/>
    <col min="4867" max="4867" width="95.54296875" style="261" customWidth="1"/>
    <col min="4868" max="4868" width="15.26953125" style="261" customWidth="1"/>
    <col min="4869" max="4869" width="2.7265625" style="261" customWidth="1"/>
    <col min="4870" max="4870" width="1.7265625" style="261" customWidth="1"/>
    <col min="4871" max="5120" width="15.7265625" style="261"/>
    <col min="5121" max="5121" width="3.453125" style="261" customWidth="1"/>
    <col min="5122" max="5122" width="18.54296875" style="261" customWidth="1"/>
    <col min="5123" max="5123" width="95.54296875" style="261" customWidth="1"/>
    <col min="5124" max="5124" width="15.26953125" style="261" customWidth="1"/>
    <col min="5125" max="5125" width="2.7265625" style="261" customWidth="1"/>
    <col min="5126" max="5126" width="1.7265625" style="261" customWidth="1"/>
    <col min="5127" max="5376" width="15.7265625" style="261"/>
    <col min="5377" max="5377" width="3.453125" style="261" customWidth="1"/>
    <col min="5378" max="5378" width="18.54296875" style="261" customWidth="1"/>
    <col min="5379" max="5379" width="95.54296875" style="261" customWidth="1"/>
    <col min="5380" max="5380" width="15.26953125" style="261" customWidth="1"/>
    <col min="5381" max="5381" width="2.7265625" style="261" customWidth="1"/>
    <col min="5382" max="5382" width="1.7265625" style="261" customWidth="1"/>
    <col min="5383" max="5632" width="15.7265625" style="261"/>
    <col min="5633" max="5633" width="3.453125" style="261" customWidth="1"/>
    <col min="5634" max="5634" width="18.54296875" style="261" customWidth="1"/>
    <col min="5635" max="5635" width="95.54296875" style="261" customWidth="1"/>
    <col min="5636" max="5636" width="15.26953125" style="261" customWidth="1"/>
    <col min="5637" max="5637" width="2.7265625" style="261" customWidth="1"/>
    <col min="5638" max="5638" width="1.7265625" style="261" customWidth="1"/>
    <col min="5639" max="5888" width="15.7265625" style="261"/>
    <col min="5889" max="5889" width="3.453125" style="261" customWidth="1"/>
    <col min="5890" max="5890" width="18.54296875" style="261" customWidth="1"/>
    <col min="5891" max="5891" width="95.54296875" style="261" customWidth="1"/>
    <col min="5892" max="5892" width="15.26953125" style="261" customWidth="1"/>
    <col min="5893" max="5893" width="2.7265625" style="261" customWidth="1"/>
    <col min="5894" max="5894" width="1.7265625" style="261" customWidth="1"/>
    <col min="5895" max="6144" width="15.7265625" style="261"/>
    <col min="6145" max="6145" width="3.453125" style="261" customWidth="1"/>
    <col min="6146" max="6146" width="18.54296875" style="261" customWidth="1"/>
    <col min="6147" max="6147" width="95.54296875" style="261" customWidth="1"/>
    <col min="6148" max="6148" width="15.26953125" style="261" customWidth="1"/>
    <col min="6149" max="6149" width="2.7265625" style="261" customWidth="1"/>
    <col min="6150" max="6150" width="1.7265625" style="261" customWidth="1"/>
    <col min="6151" max="6400" width="15.7265625" style="261"/>
    <col min="6401" max="6401" width="3.453125" style="261" customWidth="1"/>
    <col min="6402" max="6402" width="18.54296875" style="261" customWidth="1"/>
    <col min="6403" max="6403" width="95.54296875" style="261" customWidth="1"/>
    <col min="6404" max="6404" width="15.26953125" style="261" customWidth="1"/>
    <col min="6405" max="6405" width="2.7265625" style="261" customWidth="1"/>
    <col min="6406" max="6406" width="1.7265625" style="261" customWidth="1"/>
    <col min="6407" max="6656" width="15.7265625" style="261"/>
    <col min="6657" max="6657" width="3.453125" style="261" customWidth="1"/>
    <col min="6658" max="6658" width="18.54296875" style="261" customWidth="1"/>
    <col min="6659" max="6659" width="95.54296875" style="261" customWidth="1"/>
    <col min="6660" max="6660" width="15.26953125" style="261" customWidth="1"/>
    <col min="6661" max="6661" width="2.7265625" style="261" customWidth="1"/>
    <col min="6662" max="6662" width="1.7265625" style="261" customWidth="1"/>
    <col min="6663" max="6912" width="15.7265625" style="261"/>
    <col min="6913" max="6913" width="3.453125" style="261" customWidth="1"/>
    <col min="6914" max="6914" width="18.54296875" style="261" customWidth="1"/>
    <col min="6915" max="6915" width="95.54296875" style="261" customWidth="1"/>
    <col min="6916" max="6916" width="15.26953125" style="261" customWidth="1"/>
    <col min="6917" max="6917" width="2.7265625" style="261" customWidth="1"/>
    <col min="6918" max="6918" width="1.7265625" style="261" customWidth="1"/>
    <col min="6919" max="7168" width="15.7265625" style="261"/>
    <col min="7169" max="7169" width="3.453125" style="261" customWidth="1"/>
    <col min="7170" max="7170" width="18.54296875" style="261" customWidth="1"/>
    <col min="7171" max="7171" width="95.54296875" style="261" customWidth="1"/>
    <col min="7172" max="7172" width="15.26953125" style="261" customWidth="1"/>
    <col min="7173" max="7173" width="2.7265625" style="261" customWidth="1"/>
    <col min="7174" max="7174" width="1.7265625" style="261" customWidth="1"/>
    <col min="7175" max="7424" width="15.7265625" style="261"/>
    <col min="7425" max="7425" width="3.453125" style="261" customWidth="1"/>
    <col min="7426" max="7426" width="18.54296875" style="261" customWidth="1"/>
    <col min="7427" max="7427" width="95.54296875" style="261" customWidth="1"/>
    <col min="7428" max="7428" width="15.26953125" style="261" customWidth="1"/>
    <col min="7429" max="7429" width="2.7265625" style="261" customWidth="1"/>
    <col min="7430" max="7430" width="1.7265625" style="261" customWidth="1"/>
    <col min="7431" max="7680" width="15.7265625" style="261"/>
    <col min="7681" max="7681" width="3.453125" style="261" customWidth="1"/>
    <col min="7682" max="7682" width="18.54296875" style="261" customWidth="1"/>
    <col min="7683" max="7683" width="95.54296875" style="261" customWidth="1"/>
    <col min="7684" max="7684" width="15.26953125" style="261" customWidth="1"/>
    <col min="7685" max="7685" width="2.7265625" style="261" customWidth="1"/>
    <col min="7686" max="7686" width="1.7265625" style="261" customWidth="1"/>
    <col min="7687" max="7936" width="15.7265625" style="261"/>
    <col min="7937" max="7937" width="3.453125" style="261" customWidth="1"/>
    <col min="7938" max="7938" width="18.54296875" style="261" customWidth="1"/>
    <col min="7939" max="7939" width="95.54296875" style="261" customWidth="1"/>
    <col min="7940" max="7940" width="15.26953125" style="261" customWidth="1"/>
    <col min="7941" max="7941" width="2.7265625" style="261" customWidth="1"/>
    <col min="7942" max="7942" width="1.7265625" style="261" customWidth="1"/>
    <col min="7943" max="8192" width="15.7265625" style="261"/>
    <col min="8193" max="8193" width="3.453125" style="261" customWidth="1"/>
    <col min="8194" max="8194" width="18.54296875" style="261" customWidth="1"/>
    <col min="8195" max="8195" width="95.54296875" style="261" customWidth="1"/>
    <col min="8196" max="8196" width="15.26953125" style="261" customWidth="1"/>
    <col min="8197" max="8197" width="2.7265625" style="261" customWidth="1"/>
    <col min="8198" max="8198" width="1.7265625" style="261" customWidth="1"/>
    <col min="8199" max="8448" width="15.7265625" style="261"/>
    <col min="8449" max="8449" width="3.453125" style="261" customWidth="1"/>
    <col min="8450" max="8450" width="18.54296875" style="261" customWidth="1"/>
    <col min="8451" max="8451" width="95.54296875" style="261" customWidth="1"/>
    <col min="8452" max="8452" width="15.26953125" style="261" customWidth="1"/>
    <col min="8453" max="8453" width="2.7265625" style="261" customWidth="1"/>
    <col min="8454" max="8454" width="1.7265625" style="261" customWidth="1"/>
    <col min="8455" max="8704" width="15.7265625" style="261"/>
    <col min="8705" max="8705" width="3.453125" style="261" customWidth="1"/>
    <col min="8706" max="8706" width="18.54296875" style="261" customWidth="1"/>
    <col min="8707" max="8707" width="95.54296875" style="261" customWidth="1"/>
    <col min="8708" max="8708" width="15.26953125" style="261" customWidth="1"/>
    <col min="8709" max="8709" width="2.7265625" style="261" customWidth="1"/>
    <col min="8710" max="8710" width="1.7265625" style="261" customWidth="1"/>
    <col min="8711" max="8960" width="15.7265625" style="261"/>
    <col min="8961" max="8961" width="3.453125" style="261" customWidth="1"/>
    <col min="8962" max="8962" width="18.54296875" style="261" customWidth="1"/>
    <col min="8963" max="8963" width="95.54296875" style="261" customWidth="1"/>
    <col min="8964" max="8964" width="15.26953125" style="261" customWidth="1"/>
    <col min="8965" max="8965" width="2.7265625" style="261" customWidth="1"/>
    <col min="8966" max="8966" width="1.7265625" style="261" customWidth="1"/>
    <col min="8967" max="9216" width="15.7265625" style="261"/>
    <col min="9217" max="9217" width="3.453125" style="261" customWidth="1"/>
    <col min="9218" max="9218" width="18.54296875" style="261" customWidth="1"/>
    <col min="9219" max="9219" width="95.54296875" style="261" customWidth="1"/>
    <col min="9220" max="9220" width="15.26953125" style="261" customWidth="1"/>
    <col min="9221" max="9221" width="2.7265625" style="261" customWidth="1"/>
    <col min="9222" max="9222" width="1.7265625" style="261" customWidth="1"/>
    <col min="9223" max="9472" width="15.7265625" style="261"/>
    <col min="9473" max="9473" width="3.453125" style="261" customWidth="1"/>
    <col min="9474" max="9474" width="18.54296875" style="261" customWidth="1"/>
    <col min="9475" max="9475" width="95.54296875" style="261" customWidth="1"/>
    <col min="9476" max="9476" width="15.26953125" style="261" customWidth="1"/>
    <col min="9477" max="9477" width="2.7265625" style="261" customWidth="1"/>
    <col min="9478" max="9478" width="1.7265625" style="261" customWidth="1"/>
    <col min="9479" max="9728" width="15.7265625" style="261"/>
    <col min="9729" max="9729" width="3.453125" style="261" customWidth="1"/>
    <col min="9730" max="9730" width="18.54296875" style="261" customWidth="1"/>
    <col min="9731" max="9731" width="95.54296875" style="261" customWidth="1"/>
    <col min="9732" max="9732" width="15.26953125" style="261" customWidth="1"/>
    <col min="9733" max="9733" width="2.7265625" style="261" customWidth="1"/>
    <col min="9734" max="9734" width="1.7265625" style="261" customWidth="1"/>
    <col min="9735" max="9984" width="15.7265625" style="261"/>
    <col min="9985" max="9985" width="3.453125" style="261" customWidth="1"/>
    <col min="9986" max="9986" width="18.54296875" style="261" customWidth="1"/>
    <col min="9987" max="9987" width="95.54296875" style="261" customWidth="1"/>
    <col min="9988" max="9988" width="15.26953125" style="261" customWidth="1"/>
    <col min="9989" max="9989" width="2.7265625" style="261" customWidth="1"/>
    <col min="9990" max="9990" width="1.7265625" style="261" customWidth="1"/>
    <col min="9991" max="10240" width="15.7265625" style="261"/>
    <col min="10241" max="10241" width="3.453125" style="261" customWidth="1"/>
    <col min="10242" max="10242" width="18.54296875" style="261" customWidth="1"/>
    <col min="10243" max="10243" width="95.54296875" style="261" customWidth="1"/>
    <col min="10244" max="10244" width="15.26953125" style="261" customWidth="1"/>
    <col min="10245" max="10245" width="2.7265625" style="261" customWidth="1"/>
    <col min="10246" max="10246" width="1.7265625" style="261" customWidth="1"/>
    <col min="10247" max="10496" width="15.7265625" style="261"/>
    <col min="10497" max="10497" width="3.453125" style="261" customWidth="1"/>
    <col min="10498" max="10498" width="18.54296875" style="261" customWidth="1"/>
    <col min="10499" max="10499" width="95.54296875" style="261" customWidth="1"/>
    <col min="10500" max="10500" width="15.26953125" style="261" customWidth="1"/>
    <col min="10501" max="10501" width="2.7265625" style="261" customWidth="1"/>
    <col min="10502" max="10502" width="1.7265625" style="261" customWidth="1"/>
    <col min="10503" max="10752" width="15.7265625" style="261"/>
    <col min="10753" max="10753" width="3.453125" style="261" customWidth="1"/>
    <col min="10754" max="10754" width="18.54296875" style="261" customWidth="1"/>
    <col min="10755" max="10755" width="95.54296875" style="261" customWidth="1"/>
    <col min="10756" max="10756" width="15.26953125" style="261" customWidth="1"/>
    <col min="10757" max="10757" width="2.7265625" style="261" customWidth="1"/>
    <col min="10758" max="10758" width="1.7265625" style="261" customWidth="1"/>
    <col min="10759" max="11008" width="15.7265625" style="261"/>
    <col min="11009" max="11009" width="3.453125" style="261" customWidth="1"/>
    <col min="11010" max="11010" width="18.54296875" style="261" customWidth="1"/>
    <col min="11011" max="11011" width="95.54296875" style="261" customWidth="1"/>
    <col min="11012" max="11012" width="15.26953125" style="261" customWidth="1"/>
    <col min="11013" max="11013" width="2.7265625" style="261" customWidth="1"/>
    <col min="11014" max="11014" width="1.7265625" style="261" customWidth="1"/>
    <col min="11015" max="11264" width="15.7265625" style="261"/>
    <col min="11265" max="11265" width="3.453125" style="261" customWidth="1"/>
    <col min="11266" max="11266" width="18.54296875" style="261" customWidth="1"/>
    <col min="11267" max="11267" width="95.54296875" style="261" customWidth="1"/>
    <col min="11268" max="11268" width="15.26953125" style="261" customWidth="1"/>
    <col min="11269" max="11269" width="2.7265625" style="261" customWidth="1"/>
    <col min="11270" max="11270" width="1.7265625" style="261" customWidth="1"/>
    <col min="11271" max="11520" width="15.7265625" style="261"/>
    <col min="11521" max="11521" width="3.453125" style="261" customWidth="1"/>
    <col min="11522" max="11522" width="18.54296875" style="261" customWidth="1"/>
    <col min="11523" max="11523" width="95.54296875" style="261" customWidth="1"/>
    <col min="11524" max="11524" width="15.26953125" style="261" customWidth="1"/>
    <col min="11525" max="11525" width="2.7265625" style="261" customWidth="1"/>
    <col min="11526" max="11526" width="1.7265625" style="261" customWidth="1"/>
    <col min="11527" max="11776" width="15.7265625" style="261"/>
    <col min="11777" max="11777" width="3.453125" style="261" customWidth="1"/>
    <col min="11778" max="11778" width="18.54296875" style="261" customWidth="1"/>
    <col min="11779" max="11779" width="95.54296875" style="261" customWidth="1"/>
    <col min="11780" max="11780" width="15.26953125" style="261" customWidth="1"/>
    <col min="11781" max="11781" width="2.7265625" style="261" customWidth="1"/>
    <col min="11782" max="11782" width="1.7265625" style="261" customWidth="1"/>
    <col min="11783" max="12032" width="15.7265625" style="261"/>
    <col min="12033" max="12033" width="3.453125" style="261" customWidth="1"/>
    <col min="12034" max="12034" width="18.54296875" style="261" customWidth="1"/>
    <col min="12035" max="12035" width="95.54296875" style="261" customWidth="1"/>
    <col min="12036" max="12036" width="15.26953125" style="261" customWidth="1"/>
    <col min="12037" max="12037" width="2.7265625" style="261" customWidth="1"/>
    <col min="12038" max="12038" width="1.7265625" style="261" customWidth="1"/>
    <col min="12039" max="12288" width="15.7265625" style="261"/>
    <col min="12289" max="12289" width="3.453125" style="261" customWidth="1"/>
    <col min="12290" max="12290" width="18.54296875" style="261" customWidth="1"/>
    <col min="12291" max="12291" width="95.54296875" style="261" customWidth="1"/>
    <col min="12292" max="12292" width="15.26953125" style="261" customWidth="1"/>
    <col min="12293" max="12293" width="2.7265625" style="261" customWidth="1"/>
    <col min="12294" max="12294" width="1.7265625" style="261" customWidth="1"/>
    <col min="12295" max="12544" width="15.7265625" style="261"/>
    <col min="12545" max="12545" width="3.453125" style="261" customWidth="1"/>
    <col min="12546" max="12546" width="18.54296875" style="261" customWidth="1"/>
    <col min="12547" max="12547" width="95.54296875" style="261" customWidth="1"/>
    <col min="12548" max="12548" width="15.26953125" style="261" customWidth="1"/>
    <col min="12549" max="12549" width="2.7265625" style="261" customWidth="1"/>
    <col min="12550" max="12550" width="1.7265625" style="261" customWidth="1"/>
    <col min="12551" max="12800" width="15.7265625" style="261"/>
    <col min="12801" max="12801" width="3.453125" style="261" customWidth="1"/>
    <col min="12802" max="12802" width="18.54296875" style="261" customWidth="1"/>
    <col min="12803" max="12803" width="95.54296875" style="261" customWidth="1"/>
    <col min="12804" max="12804" width="15.26953125" style="261" customWidth="1"/>
    <col min="12805" max="12805" width="2.7265625" style="261" customWidth="1"/>
    <col min="12806" max="12806" width="1.7265625" style="261" customWidth="1"/>
    <col min="12807" max="13056" width="15.7265625" style="261"/>
    <col min="13057" max="13057" width="3.453125" style="261" customWidth="1"/>
    <col min="13058" max="13058" width="18.54296875" style="261" customWidth="1"/>
    <col min="13059" max="13059" width="95.54296875" style="261" customWidth="1"/>
    <col min="13060" max="13060" width="15.26953125" style="261" customWidth="1"/>
    <col min="13061" max="13061" width="2.7265625" style="261" customWidth="1"/>
    <col min="13062" max="13062" width="1.7265625" style="261" customWidth="1"/>
    <col min="13063" max="13312" width="15.7265625" style="261"/>
    <col min="13313" max="13313" width="3.453125" style="261" customWidth="1"/>
    <col min="13314" max="13314" width="18.54296875" style="261" customWidth="1"/>
    <col min="13315" max="13315" width="95.54296875" style="261" customWidth="1"/>
    <col min="13316" max="13316" width="15.26953125" style="261" customWidth="1"/>
    <col min="13317" max="13317" width="2.7265625" style="261" customWidth="1"/>
    <col min="13318" max="13318" width="1.7265625" style="261" customWidth="1"/>
    <col min="13319" max="13568" width="15.7265625" style="261"/>
    <col min="13569" max="13569" width="3.453125" style="261" customWidth="1"/>
    <col min="13570" max="13570" width="18.54296875" style="261" customWidth="1"/>
    <col min="13571" max="13571" width="95.54296875" style="261" customWidth="1"/>
    <col min="13572" max="13572" width="15.26953125" style="261" customWidth="1"/>
    <col min="13573" max="13573" width="2.7265625" style="261" customWidth="1"/>
    <col min="13574" max="13574" width="1.7265625" style="261" customWidth="1"/>
    <col min="13575" max="13824" width="15.7265625" style="261"/>
    <col min="13825" max="13825" width="3.453125" style="261" customWidth="1"/>
    <col min="13826" max="13826" width="18.54296875" style="261" customWidth="1"/>
    <col min="13827" max="13827" width="95.54296875" style="261" customWidth="1"/>
    <col min="13828" max="13828" width="15.26953125" style="261" customWidth="1"/>
    <col min="13829" max="13829" width="2.7265625" style="261" customWidth="1"/>
    <col min="13830" max="13830" width="1.7265625" style="261" customWidth="1"/>
    <col min="13831" max="14080" width="15.7265625" style="261"/>
    <col min="14081" max="14081" width="3.453125" style="261" customWidth="1"/>
    <col min="14082" max="14082" width="18.54296875" style="261" customWidth="1"/>
    <col min="14083" max="14083" width="95.54296875" style="261" customWidth="1"/>
    <col min="14084" max="14084" width="15.26953125" style="261" customWidth="1"/>
    <col min="14085" max="14085" width="2.7265625" style="261" customWidth="1"/>
    <col min="14086" max="14086" width="1.7265625" style="261" customWidth="1"/>
    <col min="14087" max="14336" width="15.7265625" style="261"/>
    <col min="14337" max="14337" width="3.453125" style="261" customWidth="1"/>
    <col min="14338" max="14338" width="18.54296875" style="261" customWidth="1"/>
    <col min="14339" max="14339" width="95.54296875" style="261" customWidth="1"/>
    <col min="14340" max="14340" width="15.26953125" style="261" customWidth="1"/>
    <col min="14341" max="14341" width="2.7265625" style="261" customWidth="1"/>
    <col min="14342" max="14342" width="1.7265625" style="261" customWidth="1"/>
    <col min="14343" max="14592" width="15.7265625" style="261"/>
    <col min="14593" max="14593" width="3.453125" style="261" customWidth="1"/>
    <col min="14594" max="14594" width="18.54296875" style="261" customWidth="1"/>
    <col min="14595" max="14595" width="95.54296875" style="261" customWidth="1"/>
    <col min="14596" max="14596" width="15.26953125" style="261" customWidth="1"/>
    <col min="14597" max="14597" width="2.7265625" style="261" customWidth="1"/>
    <col min="14598" max="14598" width="1.7265625" style="261" customWidth="1"/>
    <col min="14599" max="14848" width="15.7265625" style="261"/>
    <col min="14849" max="14849" width="3.453125" style="261" customWidth="1"/>
    <col min="14850" max="14850" width="18.54296875" style="261" customWidth="1"/>
    <col min="14851" max="14851" width="95.54296875" style="261" customWidth="1"/>
    <col min="14852" max="14852" width="15.26953125" style="261" customWidth="1"/>
    <col min="14853" max="14853" width="2.7265625" style="261" customWidth="1"/>
    <col min="14854" max="14854" width="1.7265625" style="261" customWidth="1"/>
    <col min="14855" max="15104" width="15.7265625" style="261"/>
    <col min="15105" max="15105" width="3.453125" style="261" customWidth="1"/>
    <col min="15106" max="15106" width="18.54296875" style="261" customWidth="1"/>
    <col min="15107" max="15107" width="95.54296875" style="261" customWidth="1"/>
    <col min="15108" max="15108" width="15.26953125" style="261" customWidth="1"/>
    <col min="15109" max="15109" width="2.7265625" style="261" customWidth="1"/>
    <col min="15110" max="15110" width="1.7265625" style="261" customWidth="1"/>
    <col min="15111" max="15360" width="15.7265625" style="261"/>
    <col min="15361" max="15361" width="3.453125" style="261" customWidth="1"/>
    <col min="15362" max="15362" width="18.54296875" style="261" customWidth="1"/>
    <col min="15363" max="15363" width="95.54296875" style="261" customWidth="1"/>
    <col min="15364" max="15364" width="15.26953125" style="261" customWidth="1"/>
    <col min="15365" max="15365" width="2.7265625" style="261" customWidth="1"/>
    <col min="15366" max="15366" width="1.7265625" style="261" customWidth="1"/>
    <col min="15367" max="15616" width="15.7265625" style="261"/>
    <col min="15617" max="15617" width="3.453125" style="261" customWidth="1"/>
    <col min="15618" max="15618" width="18.54296875" style="261" customWidth="1"/>
    <col min="15619" max="15619" width="95.54296875" style="261" customWidth="1"/>
    <col min="15620" max="15620" width="15.26953125" style="261" customWidth="1"/>
    <col min="15621" max="15621" width="2.7265625" style="261" customWidth="1"/>
    <col min="15622" max="15622" width="1.7265625" style="261" customWidth="1"/>
    <col min="15623" max="15872" width="15.7265625" style="261"/>
    <col min="15873" max="15873" width="3.453125" style="261" customWidth="1"/>
    <col min="15874" max="15874" width="18.54296875" style="261" customWidth="1"/>
    <col min="15875" max="15875" width="95.54296875" style="261" customWidth="1"/>
    <col min="15876" max="15876" width="15.26953125" style="261" customWidth="1"/>
    <col min="15877" max="15877" width="2.7265625" style="261" customWidth="1"/>
    <col min="15878" max="15878" width="1.7265625" style="261" customWidth="1"/>
    <col min="15879" max="16128" width="15.7265625" style="261"/>
    <col min="16129" max="16129" width="3.453125" style="261" customWidth="1"/>
    <col min="16130" max="16130" width="18.54296875" style="261" customWidth="1"/>
    <col min="16131" max="16131" width="95.54296875" style="261" customWidth="1"/>
    <col min="16132" max="16132" width="15.26953125" style="261" customWidth="1"/>
    <col min="16133" max="16133" width="2.7265625" style="261" customWidth="1"/>
    <col min="16134" max="16134" width="1.7265625" style="261" customWidth="1"/>
    <col min="16135" max="16384" width="15.7265625" style="261"/>
  </cols>
  <sheetData>
    <row r="1" spans="2:4" ht="12" customHeight="1" x14ac:dyDescent="0.35"/>
    <row r="2" spans="2:4" ht="12" customHeight="1" x14ac:dyDescent="0.35"/>
    <row r="3" spans="2:4" ht="12" customHeight="1" x14ac:dyDescent="0.35"/>
    <row r="4" spans="2:4" ht="15.75" customHeight="1" x14ac:dyDescent="0.35">
      <c r="B4" s="262"/>
      <c r="C4" s="263"/>
    </row>
    <row r="5" spans="2:4" ht="191.25" customHeight="1" x14ac:dyDescent="0.7">
      <c r="B5" s="264"/>
      <c r="C5" s="516" t="s">
        <v>3223</v>
      </c>
      <c r="D5" s="516"/>
    </row>
    <row r="6" spans="2:4" ht="191.25" customHeight="1" x14ac:dyDescent="0.35">
      <c r="B6" s="264"/>
      <c r="C6" s="265" t="s">
        <v>3592</v>
      </c>
      <c r="D6" s="266"/>
    </row>
    <row r="7" spans="2:4" ht="124.5" customHeight="1" x14ac:dyDescent="0.35">
      <c r="C7" s="267"/>
    </row>
    <row r="8" spans="2:4" ht="27.75" customHeight="1" x14ac:dyDescent="0.35">
      <c r="B8" s="268"/>
      <c r="C8" s="269"/>
    </row>
    <row r="9" spans="2:4" ht="27.75" customHeight="1" x14ac:dyDescent="0.35">
      <c r="C9" s="269"/>
    </row>
    <row r="37" ht="2.25" customHeight="1" x14ac:dyDescent="0.35"/>
  </sheetData>
  <mergeCells count="1">
    <mergeCell ref="C5:D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9F73-7A57-411E-B9EB-2BF3EC9CBD00}">
  <sheetPr codeName="Sheet23">
    <tabColor rgb="FF243386"/>
    <pageSetUpPr fitToPage="1"/>
  </sheetPr>
  <dimension ref="A1:E57"/>
  <sheetViews>
    <sheetView view="pageBreakPreview" zoomScale="85" zoomScaleNormal="85" zoomScaleSheetLayoutView="85" workbookViewId="0">
      <selection activeCell="D43" sqref="D43"/>
    </sheetView>
  </sheetViews>
  <sheetFormatPr defaultColWidth="15.7265625" defaultRowHeight="15.5" x14ac:dyDescent="0.35"/>
  <cols>
    <col min="1" max="1" width="3.453125" style="261" customWidth="1"/>
    <col min="2" max="2" width="33.54296875" style="274" bestFit="1" customWidth="1"/>
    <col min="3" max="3" width="1.54296875" style="275" customWidth="1"/>
    <col min="4" max="4" width="71" style="274" customWidth="1"/>
    <col min="5" max="6" width="23.54296875" style="274" customWidth="1"/>
    <col min="7" max="7" width="1.7265625" style="274" customWidth="1"/>
    <col min="8" max="8" width="15.7265625" style="274"/>
    <col min="9" max="9" width="6.26953125" style="274" customWidth="1"/>
    <col min="10" max="16384" width="15.7265625" style="274"/>
  </cols>
  <sheetData>
    <row r="1" spans="1:4" s="261" customFormat="1" ht="12" customHeight="1" x14ac:dyDescent="0.35">
      <c r="C1" s="270"/>
    </row>
    <row r="2" spans="1:4" s="261" customFormat="1" ht="12" customHeight="1" x14ac:dyDescent="0.35">
      <c r="C2" s="270"/>
    </row>
    <row r="3" spans="1:4" s="261" customFormat="1" ht="12" customHeight="1" x14ac:dyDescent="0.35">
      <c r="C3" s="270"/>
    </row>
    <row r="4" spans="1:4" s="261" customFormat="1" ht="15.75" customHeight="1" x14ac:dyDescent="0.35">
      <c r="C4" s="270"/>
    </row>
    <row r="5" spans="1:4" s="261" customFormat="1" ht="24" customHeight="1" x14ac:dyDescent="0.5">
      <c r="B5" s="517" t="s">
        <v>3224</v>
      </c>
      <c r="C5" s="517"/>
      <c r="D5" s="517"/>
    </row>
    <row r="6" spans="1:4" s="261" customFormat="1" ht="6" customHeight="1" x14ac:dyDescent="0.35">
      <c r="C6" s="270"/>
    </row>
    <row r="7" spans="1:4" s="261" customFormat="1" ht="15.75" customHeight="1" x14ac:dyDescent="0.35">
      <c r="B7" s="271" t="s">
        <v>3225</v>
      </c>
      <c r="C7" s="272"/>
      <c r="D7" s="273" t="s">
        <v>3591</v>
      </c>
    </row>
    <row r="8" spans="1:4" ht="11.25" customHeight="1" x14ac:dyDescent="0.35">
      <c r="A8" s="274"/>
    </row>
    <row r="10" spans="1:4" x14ac:dyDescent="0.35">
      <c r="A10" s="274"/>
      <c r="B10" s="276" t="s">
        <v>3226</v>
      </c>
    </row>
    <row r="11" spans="1:4" x14ac:dyDescent="0.35">
      <c r="A11" s="274"/>
      <c r="B11" s="275" t="s">
        <v>3227</v>
      </c>
      <c r="D11" s="275"/>
    </row>
    <row r="12" spans="1:4" x14ac:dyDescent="0.35">
      <c r="A12" s="274"/>
      <c r="B12" s="277" t="s">
        <v>3228</v>
      </c>
      <c r="D12" s="278" t="s">
        <v>3227</v>
      </c>
    </row>
    <row r="13" spans="1:4" x14ac:dyDescent="0.35">
      <c r="A13" s="274"/>
      <c r="B13" s="277"/>
    </row>
    <row r="14" spans="1:4" x14ac:dyDescent="0.35">
      <c r="A14" s="274"/>
      <c r="B14" s="275" t="s">
        <v>3229</v>
      </c>
    </row>
    <row r="15" spans="1:4" x14ac:dyDescent="0.35">
      <c r="A15" s="274"/>
      <c r="B15" s="277" t="s">
        <v>3230</v>
      </c>
      <c r="D15" s="278" t="s">
        <v>3231</v>
      </c>
    </row>
    <row r="16" spans="1:4" x14ac:dyDescent="0.35">
      <c r="A16" s="274"/>
      <c r="B16" s="277" t="s">
        <v>3232</v>
      </c>
      <c r="D16" s="278" t="s">
        <v>3233</v>
      </c>
    </row>
    <row r="17" spans="2:4" s="274" customFormat="1" x14ac:dyDescent="0.35">
      <c r="B17" s="277" t="s">
        <v>3234</v>
      </c>
      <c r="C17" s="275"/>
      <c r="D17" s="278" t="s">
        <v>3235</v>
      </c>
    </row>
    <row r="18" spans="2:4" s="274" customFormat="1" x14ac:dyDescent="0.35">
      <c r="B18" s="277" t="s">
        <v>3236</v>
      </c>
      <c r="C18" s="275"/>
      <c r="D18" s="278" t="s">
        <v>3237</v>
      </c>
    </row>
    <row r="19" spans="2:4" s="274" customFormat="1" x14ac:dyDescent="0.35">
      <c r="B19" s="277" t="s">
        <v>3238</v>
      </c>
      <c r="C19" s="275"/>
      <c r="D19" s="278" t="s">
        <v>3239</v>
      </c>
    </row>
    <row r="20" spans="2:4" s="274" customFormat="1" x14ac:dyDescent="0.35">
      <c r="B20" s="277" t="s">
        <v>3240</v>
      </c>
      <c r="C20" s="275"/>
      <c r="D20" s="278" t="s">
        <v>3241</v>
      </c>
    </row>
    <row r="21" spans="2:4" s="274" customFormat="1" x14ac:dyDescent="0.35">
      <c r="B21" s="277"/>
      <c r="C21" s="275"/>
    </row>
    <row r="22" spans="2:4" s="274" customFormat="1" x14ac:dyDescent="0.35">
      <c r="B22" s="277" t="s">
        <v>3242</v>
      </c>
      <c r="C22" s="275"/>
      <c r="D22" s="278" t="s">
        <v>3243</v>
      </c>
    </row>
    <row r="23" spans="2:4" s="274" customFormat="1" x14ac:dyDescent="0.35">
      <c r="B23" s="277" t="s">
        <v>3244</v>
      </c>
      <c r="C23" s="275"/>
      <c r="D23" s="278" t="s">
        <v>3245</v>
      </c>
    </row>
    <row r="24" spans="2:4" s="274" customFormat="1" x14ac:dyDescent="0.35">
      <c r="B24" s="277" t="s">
        <v>3246</v>
      </c>
      <c r="C24" s="275"/>
      <c r="D24" s="278" t="s">
        <v>3247</v>
      </c>
    </row>
    <row r="25" spans="2:4" s="274" customFormat="1" x14ac:dyDescent="0.35">
      <c r="B25" s="277" t="s">
        <v>3248</v>
      </c>
      <c r="C25" s="275"/>
      <c r="D25" s="278" t="s">
        <v>3249</v>
      </c>
    </row>
    <row r="26" spans="2:4" s="274" customFormat="1" x14ac:dyDescent="0.35">
      <c r="B26" s="277" t="s">
        <v>3250</v>
      </c>
      <c r="C26" s="275"/>
      <c r="D26" s="278" t="s">
        <v>3251</v>
      </c>
    </row>
    <row r="27" spans="2:4" s="274" customFormat="1" x14ac:dyDescent="0.35">
      <c r="B27" s="277" t="s">
        <v>3252</v>
      </c>
      <c r="C27" s="275"/>
      <c r="D27" s="278" t="s">
        <v>3253</v>
      </c>
    </row>
    <row r="28" spans="2:4" s="274" customFormat="1" x14ac:dyDescent="0.35">
      <c r="B28" s="277" t="s">
        <v>3254</v>
      </c>
      <c r="C28" s="275"/>
      <c r="D28" s="278" t="s">
        <v>3255</v>
      </c>
    </row>
    <row r="29" spans="2:4" s="274" customFormat="1" x14ac:dyDescent="0.35">
      <c r="B29" s="277" t="s">
        <v>3256</v>
      </c>
      <c r="C29" s="275"/>
      <c r="D29" s="278" t="s">
        <v>3257</v>
      </c>
    </row>
    <row r="30" spans="2:4" s="274" customFormat="1" x14ac:dyDescent="0.35">
      <c r="B30" s="277" t="s">
        <v>3258</v>
      </c>
      <c r="C30" s="275"/>
      <c r="D30" s="278" t="s">
        <v>3259</v>
      </c>
    </row>
    <row r="31" spans="2:4" s="274" customFormat="1" x14ac:dyDescent="0.35">
      <c r="B31" s="277" t="s">
        <v>3260</v>
      </c>
      <c r="C31" s="275"/>
      <c r="D31" s="278" t="s">
        <v>3261</v>
      </c>
    </row>
    <row r="32" spans="2:4" s="274" customFormat="1" x14ac:dyDescent="0.35">
      <c r="B32" s="277" t="s">
        <v>3262</v>
      </c>
      <c r="C32" s="275"/>
      <c r="D32" s="278" t="s">
        <v>3263</v>
      </c>
    </row>
    <row r="33" spans="2:5" s="274" customFormat="1" x14ac:dyDescent="0.35">
      <c r="B33" s="277" t="s">
        <v>3264</v>
      </c>
      <c r="C33" s="275"/>
      <c r="D33" s="278" t="s">
        <v>3265</v>
      </c>
    </row>
    <row r="34" spans="2:5" s="274" customFormat="1" x14ac:dyDescent="0.35">
      <c r="B34" s="277" t="s">
        <v>3266</v>
      </c>
      <c r="C34" s="275"/>
      <c r="D34" s="278" t="s">
        <v>3267</v>
      </c>
    </row>
    <row r="35" spans="2:5" s="274" customFormat="1" x14ac:dyDescent="0.35">
      <c r="B35" s="277" t="s">
        <v>3268</v>
      </c>
      <c r="C35" s="275"/>
      <c r="D35" s="278" t="s">
        <v>3269</v>
      </c>
    </row>
    <row r="36" spans="2:5" s="274" customFormat="1" x14ac:dyDescent="0.35">
      <c r="B36" s="277" t="s">
        <v>3270</v>
      </c>
      <c r="C36" s="275"/>
      <c r="D36" s="278" t="s">
        <v>3271</v>
      </c>
    </row>
    <row r="37" spans="2:5" s="274" customFormat="1" x14ac:dyDescent="0.35">
      <c r="B37" s="277" t="s">
        <v>3272</v>
      </c>
      <c r="C37" s="275"/>
      <c r="D37" s="278" t="s">
        <v>3273</v>
      </c>
    </row>
    <row r="38" spans="2:5" s="274" customFormat="1" x14ac:dyDescent="0.35">
      <c r="B38" s="277" t="s">
        <v>3274</v>
      </c>
      <c r="C38" s="275"/>
      <c r="D38" s="278" t="s">
        <v>3275</v>
      </c>
    </row>
    <row r="39" spans="2:5" s="274" customFormat="1" x14ac:dyDescent="0.35">
      <c r="B39" s="277" t="s">
        <v>3276</v>
      </c>
      <c r="C39" s="275"/>
      <c r="D39" s="278" t="s">
        <v>3277</v>
      </c>
    </row>
    <row r="40" spans="2:5" s="274" customFormat="1" x14ac:dyDescent="0.35">
      <c r="B40" s="277"/>
      <c r="C40" s="275"/>
      <c r="D40" s="278"/>
    </row>
    <row r="41" spans="2:5" s="274" customFormat="1" x14ac:dyDescent="0.35">
      <c r="B41" s="277"/>
      <c r="C41" s="275"/>
      <c r="D41" s="279"/>
    </row>
    <row r="42" spans="2:5" s="274" customFormat="1" x14ac:dyDescent="0.35">
      <c r="B42" s="277"/>
      <c r="C42" s="275"/>
      <c r="D42" s="278"/>
    </row>
    <row r="43" spans="2:5" s="274" customFormat="1" ht="17" x14ac:dyDescent="0.4">
      <c r="B43" s="276" t="s">
        <v>3278</v>
      </c>
      <c r="C43" s="275"/>
      <c r="D43" s="280"/>
      <c r="E43" s="275"/>
    </row>
    <row r="44" spans="2:5" s="274" customFormat="1" x14ac:dyDescent="0.35">
      <c r="B44" s="275" t="s">
        <v>3228</v>
      </c>
      <c r="C44" s="275"/>
      <c r="D44" s="281" t="s">
        <v>3227</v>
      </c>
      <c r="E44" s="275"/>
    </row>
    <row r="45" spans="2:5" s="274" customFormat="1" x14ac:dyDescent="0.35">
      <c r="B45" s="275" t="s">
        <v>3279</v>
      </c>
      <c r="C45" s="275"/>
      <c r="D45" s="281" t="s">
        <v>3280</v>
      </c>
      <c r="E45" s="275"/>
    </row>
    <row r="46" spans="2:5" s="274" customFormat="1" x14ac:dyDescent="0.35">
      <c r="B46" s="275" t="s">
        <v>3281</v>
      </c>
      <c r="C46" s="275"/>
      <c r="D46" s="281" t="s">
        <v>3282</v>
      </c>
      <c r="E46" s="275"/>
    </row>
    <row r="47" spans="2:5" s="274" customFormat="1" x14ac:dyDescent="0.35">
      <c r="B47" s="275" t="s">
        <v>3283</v>
      </c>
      <c r="C47" s="275"/>
      <c r="D47" s="281" t="s">
        <v>3284</v>
      </c>
      <c r="E47" s="275"/>
    </row>
    <row r="48" spans="2:5" s="274" customFormat="1" x14ac:dyDescent="0.35">
      <c r="B48" s="275" t="s">
        <v>3285</v>
      </c>
      <c r="C48" s="275"/>
      <c r="D48" s="281" t="s">
        <v>3286</v>
      </c>
      <c r="E48" s="275"/>
    </row>
    <row r="49" spans="2:5" s="274" customFormat="1" x14ac:dyDescent="0.35">
      <c r="B49" s="275" t="s">
        <v>3287</v>
      </c>
      <c r="C49" s="275"/>
      <c r="D49" s="281" t="s">
        <v>3288</v>
      </c>
      <c r="E49" s="275"/>
    </row>
    <row r="50" spans="2:5" s="274" customFormat="1" x14ac:dyDescent="0.35">
      <c r="B50" s="275" t="s">
        <v>3289</v>
      </c>
      <c r="C50" s="275"/>
      <c r="D50" s="281" t="s">
        <v>3290</v>
      </c>
      <c r="E50" s="275"/>
    </row>
    <row r="51" spans="2:5" s="274" customFormat="1" x14ac:dyDescent="0.35">
      <c r="C51" s="275"/>
      <c r="E51" s="275"/>
    </row>
    <row r="52" spans="2:5" s="274" customFormat="1" x14ac:dyDescent="0.35">
      <c r="C52" s="275"/>
      <c r="E52" s="275"/>
    </row>
    <row r="53" spans="2:5" s="274" customFormat="1" x14ac:dyDescent="0.35">
      <c r="B53" s="276" t="s">
        <v>3291</v>
      </c>
      <c r="C53" s="275"/>
      <c r="E53" s="275"/>
    </row>
    <row r="54" spans="2:5" s="274" customFormat="1" x14ac:dyDescent="0.35">
      <c r="B54" s="277" t="s">
        <v>3292</v>
      </c>
      <c r="C54" s="275"/>
      <c r="D54" s="278" t="s">
        <v>3293</v>
      </c>
      <c r="E54" s="275"/>
    </row>
    <row r="55" spans="2:5" s="274" customFormat="1" x14ac:dyDescent="0.35">
      <c r="B55" s="277" t="s">
        <v>3294</v>
      </c>
      <c r="C55" s="275"/>
      <c r="D55" s="278" t="s">
        <v>3293</v>
      </c>
      <c r="E55" s="275"/>
    </row>
    <row r="56" spans="2:5" s="274" customFormat="1" x14ac:dyDescent="0.35">
      <c r="B56" s="277" t="s">
        <v>3295</v>
      </c>
      <c r="C56" s="275"/>
      <c r="D56" s="278" t="s">
        <v>3296</v>
      </c>
    </row>
    <row r="57" spans="2:5" s="274" customFormat="1" x14ac:dyDescent="0.35">
      <c r="C57" s="275"/>
    </row>
  </sheetData>
  <mergeCells count="1">
    <mergeCell ref="B5:D5"/>
  </mergeCells>
  <hyperlinks>
    <hyperlink ref="D12" location="'Tabel A - General Issuer Detail'!A1" display="General Issuer Detail" xr:uid="{A1F5ADA1-68E3-46A7-A7B6-0880BF547CE4}"/>
    <hyperlink ref="D15" location="'G1-G4 - Cover pool inform.'!A1" display="General cover pool information " xr:uid="{31B0FEF3-C967-42B6-B885-ABA51E2D797A}"/>
    <hyperlink ref="D16" location="'G1-G4 - Cover pool inform.'!B25" display="Outstanding CBs" xr:uid="{7E976813-F9D9-4BCA-9154-5E9DCA0D3C01}"/>
    <hyperlink ref="D19" location="'G1-G4 - Cover pool inform.'!B61" display="Legal ALM (balance principle) adherence" xr:uid="{30F4D09C-F820-4C39-AE20-B556D4BE372D}"/>
    <hyperlink ref="D20" location="'G1-G4 - Cover pool inform.'!B70" display="Additional characteristics of ALM business model for issued CBs" xr:uid="{C8ED41AD-A05E-493D-ACEA-8548D416F0B4}"/>
    <hyperlink ref="D22" location="'Table 1-3 - Lending'!B7" display="Number of loans by property category" xr:uid="{68CCD55D-ACB8-41D3-8B75-EDB326014AE9}"/>
    <hyperlink ref="D23" location="'Table 1-3 - Lending'!B16" display="Lending by property category, DKKbn" xr:uid="{F10ABB89-821E-4B1E-B73A-446E3925BAE3}"/>
    <hyperlink ref="D24" location="'Table 1-3 - Lending'!B23" display="Lending, by loan size, DKKbn" xr:uid="{56F4AA43-4EF2-490D-A06D-3916013B738D}"/>
    <hyperlink ref="D25" location="'Table 4 - LTV'!B7" display="Lending, by-loan to-value (LTV), current property value, DKKbn" xr:uid="{B80C8008-7C65-4EA3-8E6A-B19B2DF3E91D}"/>
    <hyperlink ref="D26" location="'Table 4 - LTV'!B29" display="Lending, by-loan to-value (LTV), current property value, Per cent" xr:uid="{D6C72E2F-A8A4-47BF-8579-C8304ABE6133}"/>
    <hyperlink ref="D27" location="'Table 4 - LTV'!B51" display="Lending, by-loan to-value (LTV), current property value, DKKbn (&quot;Sidste krone&quot;)" xr:uid="{7D42FA57-C1A9-47AF-B5ED-C4A6F102307D}"/>
    <hyperlink ref="D28" location="'Table 4 - LTV'!B73" display="Lending, by-loan to-value (LTV), current property value, Per cent (&quot;Sidste krone&quot;)" xr:uid="{0F955128-C2BD-4BE0-A030-DD8216C9235A}"/>
    <hyperlink ref="D29" location="'Table 5 - Lending by region'!B7" display="Lending by region, DKKbn" xr:uid="{BEEB1DC3-31BF-4409-BC2E-94D171A4BA18}"/>
    <hyperlink ref="D30" location="'Table 6-8 - Lending by loantype'!B6" display="Lending by loan type - IO Loans, DKKbn" xr:uid="{E68363BA-56FA-42C7-90BB-52A21AC46C14}"/>
    <hyperlink ref="D31" location="'Table 6-8 - Lending by loantype'!B23" display="Lending by loan type - Repayment Loans / Amortizing Loans, DKKbn" xr:uid="{85BB365C-D561-46B6-8551-4E4894AC88EA}"/>
    <hyperlink ref="D32" location="'Table 6-8 - Lending by loantype'!B40" display="Lending by loan type - All loans, DKKbn" xr:uid="{D4ED10F4-269B-48B6-9CCD-DA44A2BB6C16}"/>
    <hyperlink ref="D33" location="'Table 9-11 - Lending'!B6" display="Lending by Seasoning, DKKbn (Seasoning defined by duration of customer relationship)" xr:uid="{EA1EBC1A-FAC8-4CAE-B364-48B2FC1386D1}"/>
    <hyperlink ref="D34" location="'Table 9-11 - Lending'!B20" display="Lending by remaining maturity, DKKbn" xr:uid="{BAE60998-F652-4AF0-8A52-F7B144C22642}"/>
    <hyperlink ref="D35" location="'Table 9-11 - Lending'!B35" display="90 day Non-performing loans by property type, as percentage of instalments payments, %" xr:uid="{355F9B1A-44A3-4B38-A785-4A174A3FA869}"/>
    <hyperlink ref="D36" location="'Table 9-11 - Lending'!B45" display="90 day Non-performing loans by property type, as percentage of lending, %" xr:uid="{D53DA8FA-080D-4127-8CAD-73968E01D96D}"/>
    <hyperlink ref="D37" location="'Table 9-11 - Lending'!B55" display="90 day Non-performing loans by property type, as percentage of lending, by continous LTV bracket, %" xr:uid="{348BB6E3-F8B0-4FCC-B7C2-2DC28DC8F325}"/>
    <hyperlink ref="D38" location="'Table 9-11 - Lending'!B67" display="Realised losses (DKKm)" xr:uid="{EF40CCC8-4659-48ED-822A-17B6EA56BBF9}"/>
    <hyperlink ref="D39" location="'Table 9-11 - Lending'!B76" display="Realised losses (%)" xr:uid="{65852792-A46F-4B75-A9AB-86D1AA60539D}"/>
    <hyperlink ref="D54" location="'X1- Key Concepts'!B8" display="Key Concepts Explanation" xr:uid="{15A363B9-A75C-479E-9649-FA58A7D84502}"/>
    <hyperlink ref="D56" location="'X1- Key Concepts'!B7" display="General explanation" xr:uid="{3C7F4EBD-CC55-4ECE-9D9B-733F749E2AD0}"/>
    <hyperlink ref="D44" location="'Tabel A - General Issuer Detail'!A1" display="General Issuer Detail" xr:uid="{C8A4CCFB-46B6-48C3-A4CC-FD0D3EC23230}"/>
    <hyperlink ref="D45" location="'G1-G4 - Cover pool inform.'!A1" display="Cover pool information" xr:uid="{B522D4B9-A3C9-44F0-95EE-814CBA65ACCF}"/>
    <hyperlink ref="D46" location="'Table 1-3 - Lending'!A1" display="Lending" xr:uid="{7A5CD62C-52E0-4526-90E8-5E733662AA42}"/>
    <hyperlink ref="D47" location="'Table 4 - LTV'!A1" display="LTV" xr:uid="{57956029-0FAF-4B19-AA81-58FEDD45CC5F}"/>
    <hyperlink ref="D48" location="'Table 5 - Region - Ship type'!A1" display="Lending by region and ship type" xr:uid="{F4A191C8-77C8-4B07-95EE-667D6FD73E08}"/>
    <hyperlink ref="D49" location="'Table 6-8 - Lending by loan'!A1" display="Lending by ship type" xr:uid="{B4E8E3D2-5638-4C21-99BC-27A4AE36B035}"/>
    <hyperlink ref="D50" location="'Table 9-13 - Lending'!A1" display="Lending (Classification Societies, Size of Ships, NPL definition)" xr:uid="{A3D4D446-D7E8-430A-90B4-A6279E9ADA61}"/>
    <hyperlink ref="D17" location="'G1-G4 - Cover pool inform.'!A1" display="Cover assets and maturity structure" xr:uid="{CD09A526-0176-4A53-A3D7-C27493A38D7C}"/>
    <hyperlink ref="D55" location="'X2 Key Concepts'!A1" display="Key Concepts Explanation" xr:uid="{E0079394-98C3-4928-80A1-5FCF9665731B}"/>
    <hyperlink ref="D18" location="'G1-G4 - Cover pool inform.'!A1" display="Interest and currency risk" xr:uid="{5D0A0C21-CDD4-4221-9388-F9A5663A1887}"/>
  </hyperlinks>
  <pageMargins left="0.78740157480314965" right="0.59055118110236227" top="0.78740157480314965" bottom="0.78740157480314965" header="0" footer="0"/>
  <pageSetup paperSize="9" scale="5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B9BFC-694A-4BA5-A425-553BD88F4D25}">
  <sheetPr codeName="Sheet24">
    <tabColor rgb="FF243386"/>
    <pageSetUpPr fitToPage="1"/>
  </sheetPr>
  <dimension ref="B1:F46"/>
  <sheetViews>
    <sheetView topLeftCell="A6" zoomScale="85" zoomScaleNormal="85" workbookViewId="0">
      <selection activeCell="C9" sqref="C9:C42"/>
    </sheetView>
  </sheetViews>
  <sheetFormatPr defaultColWidth="15.7265625" defaultRowHeight="14.5" x14ac:dyDescent="0.35"/>
  <cols>
    <col min="1" max="1" width="3.453125" style="261" customWidth="1"/>
    <col min="2" max="2" width="68.453125" style="261" bestFit="1" customWidth="1"/>
    <col min="3" max="6" width="15.54296875" style="261" bestFit="1" customWidth="1"/>
    <col min="7" max="7" width="5.26953125" style="261" customWidth="1"/>
    <col min="8" max="16384" width="15.7265625" style="261"/>
  </cols>
  <sheetData>
    <row r="1" spans="2:6" ht="12" customHeight="1" x14ac:dyDescent="0.35"/>
    <row r="2" spans="2:6" ht="12" customHeight="1" x14ac:dyDescent="0.35"/>
    <row r="3" spans="2:6" ht="12" customHeight="1" x14ac:dyDescent="0.35"/>
    <row r="4" spans="2:6" ht="36" customHeight="1" x14ac:dyDescent="0.35">
      <c r="B4" s="282" t="s">
        <v>3297</v>
      </c>
      <c r="C4" s="518"/>
      <c r="D4" s="518"/>
    </row>
    <row r="5" spans="2:6" ht="16" x14ac:dyDescent="0.4">
      <c r="B5" s="283" t="s">
        <v>3298</v>
      </c>
      <c r="C5" s="284"/>
      <c r="D5" s="284"/>
      <c r="E5" s="284"/>
      <c r="F5" s="284"/>
    </row>
    <row r="6" spans="2:6" ht="3.75" customHeight="1" x14ac:dyDescent="0.35">
      <c r="B6" s="285"/>
      <c r="C6" s="286"/>
      <c r="D6" s="286"/>
      <c r="E6" s="286"/>
      <c r="F6" s="286"/>
    </row>
    <row r="7" spans="2:6" ht="3" customHeight="1" x14ac:dyDescent="0.35">
      <c r="B7" s="285"/>
    </row>
    <row r="8" spans="2:6" ht="3.75" customHeight="1" x14ac:dyDescent="0.35"/>
    <row r="9" spans="2:6" x14ac:dyDescent="0.35">
      <c r="B9" s="287" t="s">
        <v>3299</v>
      </c>
      <c r="C9" s="288" t="s">
        <v>3593</v>
      </c>
      <c r="D9" s="288"/>
      <c r="E9" s="288"/>
      <c r="F9" s="288"/>
    </row>
    <row r="10" spans="2:6" x14ac:dyDescent="0.35">
      <c r="B10" s="289" t="s">
        <v>3300</v>
      </c>
      <c r="C10" s="290">
        <v>2006320.0892899246</v>
      </c>
      <c r="D10" s="291"/>
      <c r="E10" s="291"/>
      <c r="F10" s="291"/>
    </row>
    <row r="11" spans="2:6" x14ac:dyDescent="0.35">
      <c r="B11" s="289" t="s">
        <v>3301</v>
      </c>
      <c r="C11" s="290">
        <v>1485138.0911681999</v>
      </c>
      <c r="D11" s="291"/>
      <c r="E11" s="291"/>
      <c r="F11" s="291"/>
    </row>
    <row r="12" spans="2:6" x14ac:dyDescent="0.35">
      <c r="B12" s="292" t="s">
        <v>3302</v>
      </c>
      <c r="C12" s="293">
        <v>1485138.0911681999</v>
      </c>
      <c r="D12" s="294"/>
      <c r="E12" s="294"/>
      <c r="F12" s="294"/>
    </row>
    <row r="13" spans="2:6" x14ac:dyDescent="0.35">
      <c r="B13" s="295" t="s">
        <v>3303</v>
      </c>
      <c r="C13" s="296">
        <v>0.18100000000000002</v>
      </c>
      <c r="D13" s="296"/>
      <c r="E13" s="296"/>
      <c r="F13" s="296"/>
    </row>
    <row r="14" spans="2:6" x14ac:dyDescent="0.35">
      <c r="B14" s="289" t="s">
        <v>3304</v>
      </c>
      <c r="C14" s="297">
        <v>0.214</v>
      </c>
      <c r="D14" s="297"/>
      <c r="E14" s="297"/>
      <c r="F14" s="297"/>
    </row>
    <row r="15" spans="2:6" x14ac:dyDescent="0.35">
      <c r="B15" s="289" t="s">
        <v>3305</v>
      </c>
      <c r="C15" s="290">
        <v>1456797.5607918701</v>
      </c>
      <c r="D15" s="291"/>
      <c r="E15" s="291"/>
      <c r="F15" s="291"/>
    </row>
    <row r="16" spans="2:6" x14ac:dyDescent="0.35">
      <c r="B16" s="289" t="s">
        <v>3306</v>
      </c>
      <c r="C16" s="290">
        <v>74366.877407669977</v>
      </c>
      <c r="D16" s="291"/>
      <c r="E16" s="291"/>
      <c r="F16" s="291"/>
    </row>
    <row r="17" spans="2:6" x14ac:dyDescent="0.35">
      <c r="B17" s="298" t="s">
        <v>3307</v>
      </c>
      <c r="C17" s="290">
        <v>639.70308923999983</v>
      </c>
      <c r="D17" s="291"/>
      <c r="E17" s="291"/>
      <c r="F17" s="291"/>
    </row>
    <row r="18" spans="2:6" x14ac:dyDescent="0.35">
      <c r="B18" s="299" t="s">
        <v>3308</v>
      </c>
      <c r="C18" s="300">
        <v>13900</v>
      </c>
      <c r="D18" s="301"/>
      <c r="E18" s="301"/>
      <c r="F18" s="301"/>
    </row>
    <row r="19" spans="2:6" x14ac:dyDescent="0.35">
      <c r="B19" s="302" t="s">
        <v>3309</v>
      </c>
      <c r="C19" s="303">
        <v>265.93342827257408</v>
      </c>
      <c r="D19" s="301"/>
      <c r="E19" s="301"/>
      <c r="F19" s="301"/>
    </row>
    <row r="20" spans="2:6" x14ac:dyDescent="0.35">
      <c r="B20" s="289" t="s">
        <v>3310</v>
      </c>
      <c r="C20" s="290">
        <v>615.52774245000001</v>
      </c>
      <c r="D20" s="291"/>
      <c r="E20" s="291"/>
      <c r="F20" s="291"/>
    </row>
    <row r="21" spans="2:6" ht="9.75" customHeight="1" x14ac:dyDescent="0.35">
      <c r="B21" s="285"/>
      <c r="C21" s="286"/>
      <c r="D21" s="286"/>
      <c r="E21" s="286"/>
      <c r="F21" s="286"/>
    </row>
    <row r="22" spans="2:6" ht="15.5" x14ac:dyDescent="0.35">
      <c r="B22" s="304"/>
      <c r="C22" s="286"/>
      <c r="D22" s="286"/>
      <c r="E22" s="286"/>
      <c r="F22" s="286"/>
    </row>
    <row r="23" spans="2:6" x14ac:dyDescent="0.35">
      <c r="B23" s="305" t="s">
        <v>3311</v>
      </c>
      <c r="C23" s="306"/>
      <c r="D23" s="306"/>
      <c r="E23" s="306"/>
      <c r="F23" s="306"/>
    </row>
    <row r="24" spans="2:6" x14ac:dyDescent="0.35">
      <c r="B24" s="307" t="s">
        <v>3312</v>
      </c>
      <c r="C24" s="308">
        <v>1485.1380911681999</v>
      </c>
      <c r="D24" s="309"/>
      <c r="E24" s="309"/>
      <c r="F24" s="309"/>
    </row>
    <row r="25" spans="2:6" x14ac:dyDescent="0.35">
      <c r="B25" s="305" t="s">
        <v>3313</v>
      </c>
      <c r="C25" s="306"/>
      <c r="D25" s="306"/>
      <c r="E25" s="306"/>
      <c r="F25" s="306"/>
    </row>
    <row r="26" spans="2:6" ht="3" customHeight="1" x14ac:dyDescent="0.35">
      <c r="B26" s="310"/>
      <c r="C26" s="306"/>
      <c r="D26" s="306"/>
      <c r="E26" s="306"/>
      <c r="F26" s="306"/>
    </row>
    <row r="27" spans="2:6" x14ac:dyDescent="0.35">
      <c r="B27" s="292" t="s">
        <v>3314</v>
      </c>
      <c r="C27" s="298"/>
      <c r="D27" s="298"/>
      <c r="E27" s="298"/>
      <c r="F27" s="298"/>
    </row>
    <row r="28" spans="2:6" x14ac:dyDescent="0.35">
      <c r="B28" s="311" t="s">
        <v>3315</v>
      </c>
      <c r="C28" s="308">
        <v>3.6960997492060308</v>
      </c>
      <c r="D28" s="312"/>
      <c r="E28" s="312"/>
      <c r="F28" s="313"/>
    </row>
    <row r="29" spans="2:6" x14ac:dyDescent="0.35">
      <c r="B29" s="311" t="s">
        <v>3316</v>
      </c>
      <c r="C29" s="308">
        <v>32.312074738342645</v>
      </c>
      <c r="D29" s="313"/>
      <c r="E29" s="313"/>
      <c r="F29" s="313"/>
    </row>
    <row r="30" spans="2:6" x14ac:dyDescent="0.35">
      <c r="B30" s="311" t="s">
        <v>3317</v>
      </c>
      <c r="C30" s="308">
        <v>1449.1299166806511</v>
      </c>
      <c r="D30" s="313"/>
      <c r="E30" s="313"/>
      <c r="F30" s="313"/>
    </row>
    <row r="31" spans="2:6" x14ac:dyDescent="0.35">
      <c r="B31" s="292" t="s">
        <v>3318</v>
      </c>
      <c r="C31" s="314"/>
      <c r="D31" s="315"/>
      <c r="E31" s="315"/>
      <c r="F31" s="315"/>
    </row>
    <row r="32" spans="2:6" x14ac:dyDescent="0.35">
      <c r="B32" s="311" t="s">
        <v>3319</v>
      </c>
      <c r="C32" s="308">
        <v>1421.864122553688</v>
      </c>
      <c r="D32" s="313"/>
      <c r="E32" s="313"/>
      <c r="F32" s="313"/>
    </row>
    <row r="33" spans="2:6" x14ac:dyDescent="0.35">
      <c r="B33" s="311" t="s">
        <v>3320</v>
      </c>
      <c r="C33" s="308">
        <v>30.19126742457215</v>
      </c>
      <c r="D33" s="313"/>
      <c r="E33" s="313"/>
      <c r="F33" s="313"/>
    </row>
    <row r="34" spans="2:6" x14ac:dyDescent="0.35">
      <c r="B34" s="311" t="s">
        <v>3321</v>
      </c>
      <c r="C34" s="308">
        <v>0</v>
      </c>
      <c r="D34" s="316"/>
      <c r="E34" s="316"/>
      <c r="F34" s="316"/>
    </row>
    <row r="35" spans="2:6" x14ac:dyDescent="0.35">
      <c r="B35" s="311" t="s">
        <v>3322</v>
      </c>
      <c r="C35" s="308">
        <v>33.082701189939861</v>
      </c>
      <c r="D35" s="316"/>
      <c r="E35" s="316"/>
      <c r="F35" s="316"/>
    </row>
    <row r="36" spans="2:6" x14ac:dyDescent="0.35">
      <c r="B36" s="292" t="s">
        <v>3323</v>
      </c>
      <c r="C36" s="317"/>
      <c r="D36" s="315"/>
      <c r="E36" s="315"/>
      <c r="F36" s="315"/>
    </row>
    <row r="37" spans="2:6" ht="29" x14ac:dyDescent="0.35">
      <c r="B37" s="311" t="s">
        <v>3324</v>
      </c>
      <c r="C37" s="308">
        <v>1134.0283496608088</v>
      </c>
      <c r="D37" s="313"/>
      <c r="E37" s="313"/>
      <c r="F37" s="313"/>
    </row>
    <row r="38" spans="2:6" ht="29" x14ac:dyDescent="0.35">
      <c r="B38" s="311" t="s">
        <v>3325</v>
      </c>
      <c r="C38" s="308">
        <v>268.19611295043768</v>
      </c>
      <c r="D38" s="313"/>
      <c r="E38" s="313"/>
      <c r="F38" s="313"/>
    </row>
    <row r="39" spans="2:6" x14ac:dyDescent="0.35">
      <c r="B39" s="311" t="s">
        <v>3326</v>
      </c>
      <c r="C39" s="308">
        <v>82.913628556953498</v>
      </c>
      <c r="D39" s="313"/>
      <c r="E39" s="313"/>
      <c r="F39" s="313"/>
    </row>
    <row r="40" spans="2:6" x14ac:dyDescent="0.35">
      <c r="B40" s="292" t="s">
        <v>3327</v>
      </c>
      <c r="C40" s="318"/>
      <c r="D40" s="319"/>
      <c r="E40" s="319"/>
      <c r="F40" s="319"/>
    </row>
    <row r="41" spans="2:6" x14ac:dyDescent="0.35">
      <c r="B41" s="289" t="s">
        <v>3328</v>
      </c>
      <c r="C41" s="320">
        <v>14.699330801020039</v>
      </c>
      <c r="D41" s="321"/>
      <c r="E41" s="321"/>
      <c r="F41" s="322"/>
    </row>
    <row r="42" spans="2:6" ht="29" x14ac:dyDescent="0.35">
      <c r="B42" s="298" t="s">
        <v>3329</v>
      </c>
      <c r="C42" s="323">
        <v>5.1631922682500004</v>
      </c>
      <c r="D42" s="324"/>
      <c r="E42" s="324"/>
      <c r="F42" s="324"/>
    </row>
    <row r="46" spans="2:6" x14ac:dyDescent="0.35">
      <c r="F46" s="325" t="s">
        <v>3330</v>
      </c>
    </row>
  </sheetData>
  <mergeCells count="1">
    <mergeCell ref="C4:D4"/>
  </mergeCells>
  <hyperlinks>
    <hyperlink ref="F46" location="'D. NTT Contents'!A1" display="To Contents" xr:uid="{16B66500-E1EF-4C72-99F3-49DCBD4E000F}"/>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0A6C0-82CA-49F9-94D0-ACF04AB2CEA1}">
  <sheetPr codeName="Sheet25">
    <tabColor rgb="FF243386"/>
    <pageSetUpPr fitToPage="1"/>
  </sheetPr>
  <dimension ref="A3:K131"/>
  <sheetViews>
    <sheetView view="pageBreakPreview" topLeftCell="A12" zoomScale="85" zoomScaleNormal="85" zoomScaleSheetLayoutView="85" workbookViewId="0">
      <selection activeCell="F28" sqref="F28"/>
    </sheetView>
  </sheetViews>
  <sheetFormatPr defaultColWidth="9.26953125" defaultRowHeight="14.5" x14ac:dyDescent="0.35"/>
  <cols>
    <col min="1" max="1" width="2.7265625" style="343" customWidth="1"/>
    <col min="2" max="2" width="60.7265625" style="261" customWidth="1"/>
    <col min="3" max="3" width="21.54296875" style="261" customWidth="1"/>
    <col min="4" max="4" width="19.453125" style="261" customWidth="1"/>
    <col min="5" max="5" width="17.54296875" style="261" customWidth="1"/>
    <col min="6" max="6" width="18.26953125" style="261" bestFit="1" customWidth="1"/>
    <col min="7" max="7" width="10.54296875" style="261" customWidth="1"/>
    <col min="8" max="8" width="13.54296875" style="261" bestFit="1" customWidth="1"/>
    <col min="9" max="9" width="10.7265625" style="261" customWidth="1"/>
    <col min="10" max="10" width="5.54296875" style="261" bestFit="1" customWidth="1"/>
    <col min="11" max="11" width="9.453125" style="261" bestFit="1" customWidth="1"/>
    <col min="12" max="12" width="8.7265625" style="261" customWidth="1"/>
    <col min="13" max="16384" width="9.26953125" style="261"/>
  </cols>
  <sheetData>
    <row r="3" spans="2:9" ht="12" customHeight="1" x14ac:dyDescent="0.35"/>
    <row r="4" spans="2:9" ht="26.65" customHeight="1" x14ac:dyDescent="0.35">
      <c r="B4" s="282" t="s">
        <v>3331</v>
      </c>
      <c r="C4" s="282"/>
      <c r="D4" s="282"/>
      <c r="E4" s="282"/>
      <c r="F4" s="282"/>
      <c r="G4" s="282"/>
      <c r="H4" s="282"/>
      <c r="I4" s="282"/>
    </row>
    <row r="5" spans="2:9" ht="4.5" customHeight="1" x14ac:dyDescent="0.35">
      <c r="B5" s="524"/>
      <c r="C5" s="524"/>
      <c r="D5" s="524"/>
      <c r="E5" s="524"/>
      <c r="F5" s="524"/>
      <c r="G5" s="524"/>
      <c r="H5" s="524"/>
      <c r="I5" s="524"/>
    </row>
    <row r="6" spans="2:9" ht="5.25" customHeight="1" x14ac:dyDescent="0.35">
      <c r="B6" s="326"/>
      <c r="C6" s="326"/>
      <c r="D6" s="326"/>
      <c r="E6" s="326"/>
      <c r="F6" s="326"/>
      <c r="G6" s="326"/>
      <c r="H6" s="326"/>
      <c r="I6" s="326"/>
    </row>
    <row r="7" spans="2:9" ht="30.75" customHeight="1" x14ac:dyDescent="0.35">
      <c r="B7" s="327" t="s">
        <v>3332</v>
      </c>
      <c r="C7" s="328"/>
      <c r="D7" s="328"/>
      <c r="E7" s="328"/>
      <c r="F7" s="328" t="str">
        <f>'D. General Issuer Details'!C9</f>
        <v>Q4 2025</v>
      </c>
      <c r="G7" s="328"/>
      <c r="H7" s="328"/>
      <c r="I7" s="328"/>
    </row>
    <row r="8" spans="2:9" x14ac:dyDescent="0.35">
      <c r="B8" s="329" t="s">
        <v>3333</v>
      </c>
      <c r="F8" s="290">
        <f>F10+F13</f>
        <v>5735.9436196570905</v>
      </c>
      <c r="G8" s="291"/>
      <c r="H8" s="291"/>
      <c r="I8" s="330"/>
    </row>
    <row r="9" spans="2:9" x14ac:dyDescent="0.35">
      <c r="B9" s="331" t="s">
        <v>3334</v>
      </c>
      <c r="F9" s="332">
        <v>1</v>
      </c>
      <c r="G9" s="291"/>
      <c r="H9" s="291"/>
      <c r="I9" s="330"/>
    </row>
    <row r="10" spans="2:9" x14ac:dyDescent="0.35">
      <c r="B10" s="329" t="s">
        <v>3335</v>
      </c>
      <c r="F10" s="333">
        <f>'A. HTT General'!C56</f>
        <v>2689.5740590370906</v>
      </c>
      <c r="G10" s="334"/>
      <c r="H10" s="334"/>
      <c r="I10" s="335"/>
    </row>
    <row r="11" spans="2:9" x14ac:dyDescent="0.35">
      <c r="B11" s="329" t="s">
        <v>3336</v>
      </c>
      <c r="C11" s="329" t="s">
        <v>354</v>
      </c>
      <c r="D11" s="329"/>
      <c r="E11" s="329"/>
      <c r="F11" s="336">
        <f>F10/F13</f>
        <v>0.88287845762537953</v>
      </c>
      <c r="G11" s="335"/>
      <c r="H11" s="335"/>
      <c r="I11" s="335"/>
    </row>
    <row r="12" spans="2:9" x14ac:dyDescent="0.35">
      <c r="B12" s="337"/>
      <c r="C12" s="338" t="s">
        <v>3337</v>
      </c>
      <c r="D12" s="338"/>
      <c r="E12" s="338"/>
      <c r="F12" s="339">
        <v>0.08</v>
      </c>
      <c r="G12" s="339"/>
      <c r="H12" s="339"/>
      <c r="I12" s="340"/>
    </row>
    <row r="13" spans="2:9" x14ac:dyDescent="0.35">
      <c r="B13" s="329" t="s">
        <v>3338</v>
      </c>
      <c r="F13" s="341">
        <f>'D. Table 1-3 - Lending'!I26</f>
        <v>3046.3695606199999</v>
      </c>
      <c r="G13" s="330"/>
      <c r="H13" s="330"/>
      <c r="I13" s="330"/>
    </row>
    <row r="14" spans="2:9" x14ac:dyDescent="0.35">
      <c r="C14" s="329" t="s">
        <v>3339</v>
      </c>
      <c r="D14" s="329"/>
      <c r="E14" s="329"/>
      <c r="F14" s="341">
        <v>0</v>
      </c>
      <c r="G14" s="330"/>
      <c r="H14" s="330"/>
      <c r="I14" s="330"/>
    </row>
    <row r="15" spans="2:9" x14ac:dyDescent="0.35">
      <c r="B15" s="329" t="s">
        <v>3340</v>
      </c>
      <c r="F15" s="342">
        <v>0</v>
      </c>
      <c r="G15" s="330"/>
      <c r="H15" s="330"/>
      <c r="I15" s="330"/>
    </row>
    <row r="16" spans="2:9" x14ac:dyDescent="0.35">
      <c r="B16" s="329" t="s">
        <v>3341</v>
      </c>
      <c r="F16" s="341">
        <v>0</v>
      </c>
      <c r="G16" s="330"/>
      <c r="H16" s="330"/>
      <c r="I16" s="330"/>
    </row>
    <row r="17" spans="1:9" x14ac:dyDescent="0.35">
      <c r="B17" s="344" t="s">
        <v>3342</v>
      </c>
      <c r="C17" s="345"/>
      <c r="F17" s="341">
        <v>0</v>
      </c>
      <c r="G17" s="330"/>
      <c r="H17" s="330"/>
      <c r="I17" s="330"/>
    </row>
    <row r="18" spans="1:9" x14ac:dyDescent="0.35">
      <c r="A18" s="343" t="s">
        <v>3343</v>
      </c>
      <c r="B18" s="344" t="s">
        <v>3344</v>
      </c>
      <c r="C18" s="345"/>
      <c r="D18" s="346"/>
      <c r="E18" s="346"/>
      <c r="F18" s="347">
        <v>354.27902316771923</v>
      </c>
      <c r="G18" s="348"/>
      <c r="H18" s="349"/>
      <c r="I18" s="349"/>
    </row>
    <row r="19" spans="1:9" x14ac:dyDescent="0.35">
      <c r="A19" s="343" t="s">
        <v>3345</v>
      </c>
      <c r="B19" s="344" t="s">
        <v>3346</v>
      </c>
      <c r="C19" s="345"/>
      <c r="D19" s="346"/>
      <c r="E19" s="346"/>
      <c r="F19" s="347">
        <v>939.86103077754308</v>
      </c>
      <c r="G19" s="348"/>
      <c r="H19" s="349"/>
      <c r="I19" s="349"/>
    </row>
    <row r="20" spans="1:9" x14ac:dyDescent="0.35">
      <c r="B20" s="344" t="s">
        <v>3347</v>
      </c>
      <c r="C20" s="345"/>
      <c r="D20" s="346"/>
      <c r="E20" s="346"/>
      <c r="F20" s="350">
        <f>F10-F19</f>
        <v>1749.7130282595476</v>
      </c>
      <c r="G20" s="348"/>
      <c r="H20" s="349"/>
      <c r="I20" s="349"/>
    </row>
    <row r="21" spans="1:9" x14ac:dyDescent="0.35">
      <c r="B21" s="351"/>
      <c r="C21" s="345"/>
      <c r="D21" s="346"/>
      <c r="E21" s="346"/>
      <c r="F21" s="348"/>
      <c r="G21" s="348"/>
      <c r="H21" s="349"/>
      <c r="I21" s="349"/>
    </row>
    <row r="22" spans="1:9" x14ac:dyDescent="0.35">
      <c r="B22" s="352" t="s">
        <v>3348</v>
      </c>
      <c r="C22" s="353"/>
      <c r="D22" s="354"/>
      <c r="E22" s="354"/>
      <c r="F22" s="355" t="s">
        <v>3349</v>
      </c>
      <c r="G22" s="355"/>
      <c r="H22" s="356"/>
      <c r="I22" s="356"/>
    </row>
    <row r="23" spans="1:9" ht="7.5" customHeight="1" x14ac:dyDescent="0.35"/>
    <row r="24" spans="1:9" ht="18" x14ac:dyDescent="0.35">
      <c r="B24" s="282" t="s">
        <v>3350</v>
      </c>
      <c r="C24" s="282"/>
      <c r="D24" s="282"/>
      <c r="E24" s="282"/>
      <c r="F24" s="282"/>
      <c r="G24" s="282"/>
      <c r="H24" s="282"/>
      <c r="I24" s="282"/>
    </row>
    <row r="25" spans="1:9" ht="5.25" customHeight="1" x14ac:dyDescent="0.35">
      <c r="B25" s="326"/>
      <c r="C25" s="326"/>
      <c r="D25" s="326"/>
      <c r="E25" s="326"/>
      <c r="F25" s="326"/>
      <c r="G25" s="326"/>
      <c r="H25" s="326"/>
      <c r="I25" s="326"/>
    </row>
    <row r="26" spans="1:9" ht="32.25" customHeight="1" x14ac:dyDescent="0.35">
      <c r="B26" s="327" t="s">
        <v>3332</v>
      </c>
      <c r="C26" s="328"/>
      <c r="D26" s="328"/>
      <c r="E26" s="328"/>
      <c r="F26" s="328" t="str">
        <f>+F7</f>
        <v>Q4 2025</v>
      </c>
      <c r="G26" s="328"/>
      <c r="H26" s="328"/>
      <c r="I26" s="328"/>
    </row>
    <row r="27" spans="1:9" x14ac:dyDescent="0.35">
      <c r="B27" s="329" t="s">
        <v>3338</v>
      </c>
      <c r="F27" s="357">
        <f>F13</f>
        <v>3046.3695606199999</v>
      </c>
      <c r="G27" s="358"/>
      <c r="H27" s="358"/>
      <c r="I27" s="286"/>
    </row>
    <row r="28" spans="1:9" x14ac:dyDescent="0.35">
      <c r="A28" s="343" t="s">
        <v>3236</v>
      </c>
      <c r="B28" s="329" t="s">
        <v>3351</v>
      </c>
      <c r="F28" s="350">
        <v>2415.8245277689261</v>
      </c>
      <c r="G28" s="358"/>
      <c r="H28" s="358"/>
      <c r="I28" s="286"/>
    </row>
    <row r="29" spans="1:9" x14ac:dyDescent="0.35">
      <c r="B29" s="344" t="s">
        <v>3086</v>
      </c>
      <c r="C29" s="331" t="s">
        <v>3352</v>
      </c>
      <c r="D29" s="344"/>
      <c r="E29" s="344"/>
      <c r="F29" s="357">
        <v>0</v>
      </c>
      <c r="G29" s="359"/>
      <c r="H29" s="359"/>
      <c r="I29" s="360"/>
    </row>
    <row r="30" spans="1:9" x14ac:dyDescent="0.35">
      <c r="B30" s="345"/>
      <c r="C30" s="344" t="s">
        <v>3353</v>
      </c>
      <c r="D30" s="344"/>
      <c r="E30" s="344"/>
      <c r="F30" s="361">
        <v>0</v>
      </c>
      <c r="G30" s="362"/>
      <c r="H30" s="362"/>
      <c r="I30" s="362"/>
    </row>
    <row r="31" spans="1:9" x14ac:dyDescent="0.35">
      <c r="A31" s="343" t="s">
        <v>3354</v>
      </c>
      <c r="B31" s="345"/>
      <c r="C31" s="344" t="s">
        <v>3355</v>
      </c>
      <c r="D31" s="344"/>
      <c r="E31" s="344"/>
      <c r="F31" s="350">
        <v>0</v>
      </c>
      <c r="G31" s="363"/>
      <c r="H31" s="363"/>
      <c r="I31" s="363"/>
    </row>
    <row r="32" spans="1:9" x14ac:dyDescent="0.35">
      <c r="A32" s="343" t="s">
        <v>3091</v>
      </c>
      <c r="B32" s="345"/>
      <c r="C32" s="344" t="s">
        <v>3356</v>
      </c>
      <c r="D32" s="344"/>
      <c r="E32" s="344"/>
      <c r="F32" s="350">
        <v>0</v>
      </c>
      <c r="G32" s="363"/>
      <c r="H32" s="363"/>
      <c r="I32" s="363"/>
    </row>
    <row r="33" spans="1:9" x14ac:dyDescent="0.35">
      <c r="A33" s="343" t="s">
        <v>3092</v>
      </c>
      <c r="B33" s="345"/>
      <c r="C33" s="344" t="s">
        <v>3357</v>
      </c>
      <c r="D33" s="344"/>
      <c r="E33" s="344"/>
      <c r="F33" s="350">
        <v>0</v>
      </c>
      <c r="G33" s="363"/>
      <c r="H33" s="363"/>
      <c r="I33" s="363"/>
    </row>
    <row r="34" spans="1:9" x14ac:dyDescent="0.35">
      <c r="A34" s="343" t="s">
        <v>3088</v>
      </c>
      <c r="B34" s="345"/>
      <c r="C34" s="344" t="s">
        <v>3358</v>
      </c>
      <c r="D34" s="344"/>
      <c r="E34" s="344"/>
      <c r="F34" s="350">
        <v>0</v>
      </c>
      <c r="G34" s="363"/>
      <c r="H34" s="363"/>
      <c r="I34" s="363"/>
    </row>
    <row r="35" spans="1:9" x14ac:dyDescent="0.35">
      <c r="A35" s="343" t="s">
        <v>3089</v>
      </c>
      <c r="B35" s="345"/>
      <c r="C35" s="344" t="s">
        <v>3359</v>
      </c>
      <c r="D35" s="344"/>
      <c r="E35" s="344"/>
      <c r="F35" s="350">
        <v>0</v>
      </c>
      <c r="G35" s="363"/>
      <c r="H35" s="363"/>
      <c r="I35" s="363"/>
    </row>
    <row r="36" spans="1:9" x14ac:dyDescent="0.35">
      <c r="A36" s="343" t="s">
        <v>3090</v>
      </c>
      <c r="B36" s="345"/>
      <c r="C36" s="344" t="s">
        <v>3360</v>
      </c>
      <c r="D36" s="344"/>
      <c r="E36" s="344"/>
      <c r="F36" s="350">
        <v>0</v>
      </c>
      <c r="G36" s="362"/>
      <c r="H36" s="362"/>
      <c r="I36" s="362"/>
    </row>
    <row r="37" spans="1:9" x14ac:dyDescent="0.35">
      <c r="A37" s="343" t="s">
        <v>3085</v>
      </c>
      <c r="B37" s="345"/>
      <c r="C37" s="344" t="s">
        <v>3361</v>
      </c>
      <c r="D37" s="344"/>
      <c r="E37" s="344"/>
      <c r="F37" s="350">
        <v>78.775497409999957</v>
      </c>
      <c r="G37" s="362"/>
      <c r="H37" s="362"/>
      <c r="I37" s="362"/>
    </row>
    <row r="38" spans="1:9" x14ac:dyDescent="0.35">
      <c r="A38" s="343" t="s">
        <v>3087</v>
      </c>
      <c r="B38" s="345"/>
      <c r="C38" s="344" t="s">
        <v>3362</v>
      </c>
      <c r="D38" s="344"/>
      <c r="E38" s="344"/>
      <c r="F38" s="350">
        <v>2967.5940632100028</v>
      </c>
      <c r="G38" s="362"/>
      <c r="H38" s="362"/>
      <c r="I38" s="362"/>
    </row>
    <row r="39" spans="1:9" x14ac:dyDescent="0.35">
      <c r="A39" s="343" t="s">
        <v>3083</v>
      </c>
      <c r="B39" s="344" t="s">
        <v>3363</v>
      </c>
      <c r="C39" s="344" t="s">
        <v>3084</v>
      </c>
      <c r="D39" s="344"/>
      <c r="E39" s="344"/>
      <c r="F39" s="364">
        <v>0</v>
      </c>
      <c r="G39" s="336"/>
      <c r="H39" s="336"/>
      <c r="I39" s="336"/>
    </row>
    <row r="40" spans="1:9" x14ac:dyDescent="0.35">
      <c r="A40" s="343" t="s">
        <v>3081</v>
      </c>
      <c r="B40" s="345"/>
      <c r="C40" s="344" t="s">
        <v>3082</v>
      </c>
      <c r="D40" s="344"/>
      <c r="E40" s="344"/>
      <c r="F40" s="364">
        <v>1</v>
      </c>
      <c r="G40" s="336"/>
      <c r="H40" s="336"/>
      <c r="I40" s="336"/>
    </row>
    <row r="41" spans="1:9" x14ac:dyDescent="0.35">
      <c r="B41" s="345"/>
      <c r="C41" s="344" t="s">
        <v>3364</v>
      </c>
      <c r="D41" s="344"/>
      <c r="E41" s="344"/>
      <c r="F41" s="364">
        <v>0</v>
      </c>
      <c r="G41" s="365"/>
      <c r="H41" s="365"/>
      <c r="I41" s="365"/>
    </row>
    <row r="42" spans="1:9" x14ac:dyDescent="0.35">
      <c r="B42" s="344" t="s">
        <v>3365</v>
      </c>
      <c r="C42" s="344" t="s">
        <v>3366</v>
      </c>
      <c r="D42" s="344"/>
      <c r="E42" s="344"/>
      <c r="F42" s="336">
        <f>'A. HTT General'!G164</f>
        <v>1</v>
      </c>
      <c r="G42" s="336"/>
      <c r="H42" s="336"/>
      <c r="I42" s="336"/>
    </row>
    <row r="43" spans="1:9" x14ac:dyDescent="0.35">
      <c r="B43" s="345"/>
      <c r="C43" s="344" t="s">
        <v>3367</v>
      </c>
      <c r="D43" s="344"/>
      <c r="E43" s="344"/>
      <c r="F43" s="336">
        <f>'A. HTT General'!G165</f>
        <v>0</v>
      </c>
      <c r="G43" s="336"/>
      <c r="H43" s="336"/>
      <c r="I43" s="336"/>
    </row>
    <row r="44" spans="1:9" x14ac:dyDescent="0.35">
      <c r="B44" s="345"/>
      <c r="C44" s="344" t="s">
        <v>3368</v>
      </c>
      <c r="D44" s="344"/>
      <c r="E44" s="344"/>
      <c r="F44" s="336">
        <f>'A. HTT General'!G166</f>
        <v>0</v>
      </c>
      <c r="G44" s="336"/>
      <c r="H44" s="336"/>
      <c r="I44" s="336"/>
    </row>
    <row r="45" spans="1:9" x14ac:dyDescent="0.35">
      <c r="B45" s="344" t="s">
        <v>3369</v>
      </c>
      <c r="C45" s="344" t="s">
        <v>447</v>
      </c>
      <c r="D45" s="344"/>
      <c r="E45" s="344"/>
      <c r="F45" s="336">
        <f>'A. HTT General'!G144</f>
        <v>1</v>
      </c>
      <c r="G45" s="336"/>
      <c r="H45" s="366"/>
      <c r="I45" s="366"/>
    </row>
    <row r="46" spans="1:9" x14ac:dyDescent="0.35">
      <c r="B46" s="345"/>
      <c r="C46" s="344" t="s">
        <v>434</v>
      </c>
      <c r="D46" s="344"/>
      <c r="E46" s="344"/>
      <c r="F46" s="336">
        <f>'A. HTT General'!G138</f>
        <v>0</v>
      </c>
      <c r="G46" s="336"/>
      <c r="H46" s="366"/>
      <c r="I46" s="366"/>
    </row>
    <row r="47" spans="1:9" x14ac:dyDescent="0.35">
      <c r="B47" s="345"/>
      <c r="C47" s="344" t="s">
        <v>463</v>
      </c>
      <c r="D47" s="344"/>
      <c r="E47" s="344"/>
      <c r="F47" s="336">
        <f>'A. HTT General'!G126</f>
        <v>0</v>
      </c>
      <c r="G47" s="367"/>
      <c r="H47" s="367"/>
      <c r="I47" s="367"/>
    </row>
    <row r="48" spans="1:9" x14ac:dyDescent="0.35">
      <c r="B48" s="345"/>
      <c r="C48" s="344" t="s">
        <v>443</v>
      </c>
      <c r="D48" s="344"/>
      <c r="E48" s="344"/>
      <c r="F48" s="367"/>
      <c r="G48" s="367"/>
      <c r="H48" s="367"/>
      <c r="I48" s="367"/>
    </row>
    <row r="49" spans="1:11" x14ac:dyDescent="0.35">
      <c r="B49" s="345"/>
      <c r="C49" s="344" t="s">
        <v>458</v>
      </c>
      <c r="D49" s="344"/>
      <c r="E49" s="344"/>
      <c r="F49" s="367"/>
      <c r="G49" s="367"/>
      <c r="H49" s="367"/>
      <c r="I49" s="367"/>
    </row>
    <row r="50" spans="1:11" x14ac:dyDescent="0.35">
      <c r="B50" s="345"/>
      <c r="C50" s="344" t="s">
        <v>467</v>
      </c>
      <c r="D50" s="344"/>
      <c r="E50" s="344"/>
      <c r="F50" s="367"/>
      <c r="G50" s="367"/>
      <c r="H50" s="367"/>
      <c r="I50" s="367"/>
    </row>
    <row r="51" spans="1:11" x14ac:dyDescent="0.35">
      <c r="B51" s="345"/>
      <c r="C51" s="344" t="s">
        <v>352</v>
      </c>
      <c r="D51" s="344"/>
      <c r="E51" s="344"/>
      <c r="F51" s="367"/>
      <c r="G51" s="367"/>
      <c r="H51" s="367"/>
      <c r="I51" s="367"/>
    </row>
    <row r="52" spans="1:11" x14ac:dyDescent="0.35">
      <c r="B52" s="344" t="s">
        <v>3370</v>
      </c>
      <c r="C52" s="345"/>
      <c r="D52" s="345"/>
      <c r="E52" s="345"/>
      <c r="F52" s="368" t="s">
        <v>301</v>
      </c>
      <c r="G52" s="368"/>
      <c r="H52" s="368"/>
      <c r="I52" s="368"/>
    </row>
    <row r="53" spans="1:11" x14ac:dyDescent="0.35">
      <c r="B53" s="344" t="s">
        <v>3371</v>
      </c>
      <c r="C53" s="345"/>
      <c r="D53" s="345"/>
      <c r="E53" s="345"/>
      <c r="F53" s="368" t="s">
        <v>301</v>
      </c>
      <c r="G53" s="368"/>
      <c r="H53" s="368"/>
      <c r="I53" s="368"/>
    </row>
    <row r="54" spans="1:11" x14ac:dyDescent="0.35">
      <c r="B54" s="344" t="s">
        <v>3372</v>
      </c>
      <c r="C54" s="345"/>
      <c r="D54" s="345"/>
      <c r="E54" s="345"/>
      <c r="F54" s="368" t="s">
        <v>301</v>
      </c>
      <c r="G54" s="368"/>
      <c r="H54" s="368"/>
      <c r="I54" s="368"/>
    </row>
    <row r="55" spans="1:11" x14ac:dyDescent="0.35">
      <c r="B55" s="344" t="s">
        <v>3373</v>
      </c>
      <c r="C55" s="344" t="s">
        <v>3374</v>
      </c>
      <c r="D55" s="344"/>
      <c r="E55" s="344"/>
      <c r="F55" s="367">
        <v>0</v>
      </c>
      <c r="G55" s="369"/>
      <c r="H55" s="369"/>
      <c r="I55" s="370"/>
    </row>
    <row r="56" spans="1:11" x14ac:dyDescent="0.35">
      <c r="B56" s="345"/>
      <c r="C56" s="344" t="s">
        <v>3375</v>
      </c>
      <c r="D56" s="344"/>
      <c r="E56" s="344"/>
      <c r="F56" s="370" t="s">
        <v>3376</v>
      </c>
      <c r="G56" s="369"/>
      <c r="H56" s="369"/>
      <c r="I56" s="370"/>
    </row>
    <row r="57" spans="1:11" x14ac:dyDescent="0.35">
      <c r="C57" s="329" t="s">
        <v>3377</v>
      </c>
      <c r="D57" s="329"/>
      <c r="E57" s="329"/>
      <c r="F57" s="367">
        <v>0</v>
      </c>
      <c r="G57" s="369"/>
      <c r="H57" s="369"/>
      <c r="I57" s="370"/>
    </row>
    <row r="58" spans="1:11" x14ac:dyDescent="0.35">
      <c r="C58" s="329"/>
      <c r="D58" s="329"/>
      <c r="E58" s="329"/>
      <c r="F58" s="370"/>
      <c r="G58" s="369"/>
      <c r="H58" s="369"/>
      <c r="I58" s="370"/>
    </row>
    <row r="59" spans="1:11" ht="27" customHeight="1" x14ac:dyDescent="0.35">
      <c r="B59" s="525" t="s">
        <v>3378</v>
      </c>
      <c r="C59" s="525"/>
      <c r="D59" s="525"/>
      <c r="E59" s="329"/>
      <c r="F59" s="370"/>
      <c r="G59" s="369"/>
      <c r="H59" s="369"/>
      <c r="I59" s="370"/>
      <c r="J59"/>
    </row>
    <row r="60" spans="1:11" ht="17.25" customHeight="1" x14ac:dyDescent="0.35">
      <c r="B60" s="371"/>
      <c r="C60" s="371"/>
      <c r="D60" s="371"/>
      <c r="E60" s="371"/>
      <c r="F60" s="371"/>
      <c r="G60" s="371"/>
      <c r="H60" s="371"/>
      <c r="I60" s="371"/>
      <c r="J60" s="371"/>
      <c r="K60" s="371"/>
    </row>
    <row r="61" spans="1:11" x14ac:dyDescent="0.35">
      <c r="B61" s="270" t="s">
        <v>3379</v>
      </c>
      <c r="K61"/>
    </row>
    <row r="62" spans="1:11" x14ac:dyDescent="0.35">
      <c r="B62" s="372" t="s">
        <v>3380</v>
      </c>
      <c r="C62" s="373" t="s">
        <v>3376</v>
      </c>
      <c r="D62" s="373" t="s">
        <v>3381</v>
      </c>
      <c r="E62" s="373" t="s">
        <v>3382</v>
      </c>
      <c r="F62" s="373" t="s">
        <v>3383</v>
      </c>
      <c r="G62" s="373" t="s">
        <v>3384</v>
      </c>
      <c r="H62" s="373" t="s">
        <v>3185</v>
      </c>
      <c r="I62" s="373" t="s">
        <v>3385</v>
      </c>
      <c r="J62" s="373" t="s">
        <v>3386</v>
      </c>
      <c r="K62" s="373" t="s">
        <v>3387</v>
      </c>
    </row>
    <row r="63" spans="1:11" x14ac:dyDescent="0.35">
      <c r="B63" s="373" t="s">
        <v>3388</v>
      </c>
      <c r="C63" s="373"/>
      <c r="D63" s="373"/>
      <c r="E63" s="373"/>
      <c r="F63" s="373"/>
      <c r="G63" s="373"/>
      <c r="H63" s="373"/>
      <c r="I63" s="373"/>
      <c r="J63" s="373"/>
      <c r="K63" s="373"/>
    </row>
    <row r="64" spans="1:11" x14ac:dyDescent="0.35">
      <c r="A64" s="343" t="s">
        <v>3389</v>
      </c>
      <c r="B64" s="373" t="s">
        <v>3390</v>
      </c>
      <c r="C64" s="374">
        <v>2067.6916121550234</v>
      </c>
      <c r="D64" s="374">
        <v>13.401642295910918</v>
      </c>
      <c r="E64" s="374">
        <v>0</v>
      </c>
      <c r="F64" s="374">
        <v>0</v>
      </c>
      <c r="G64" s="374">
        <v>46.913282149090293</v>
      </c>
      <c r="H64" s="374">
        <v>0</v>
      </c>
      <c r="I64" s="374">
        <v>0.54214868962452023</v>
      </c>
      <c r="J64" s="374">
        <v>0</v>
      </c>
      <c r="K64" s="374">
        <v>0</v>
      </c>
    </row>
    <row r="65" spans="1:11" x14ac:dyDescent="0.35">
      <c r="A65" s="343" t="s">
        <v>3391</v>
      </c>
      <c r="B65" s="373" t="s">
        <v>3392</v>
      </c>
      <c r="C65" s="374">
        <v>444.6068600930742</v>
      </c>
      <c r="D65" s="374">
        <v>7.8727694858308972</v>
      </c>
      <c r="E65" s="374">
        <v>2.510449825190034</v>
      </c>
      <c r="F65" s="374">
        <v>0.29087936060601816</v>
      </c>
      <c r="G65" s="374">
        <v>59.774286911900319</v>
      </c>
      <c r="H65" s="374">
        <v>0</v>
      </c>
      <c r="I65" s="374">
        <v>0</v>
      </c>
      <c r="J65" s="374">
        <v>0</v>
      </c>
      <c r="K65" s="374">
        <v>0</v>
      </c>
    </row>
    <row r="66" spans="1:11" x14ac:dyDescent="0.35">
      <c r="A66" s="343" t="s">
        <v>3393</v>
      </c>
      <c r="B66" s="373" t="s">
        <v>3394</v>
      </c>
      <c r="C66" s="374">
        <v>42.940643188300534</v>
      </c>
      <c r="D66" s="374">
        <v>1.35640156365772</v>
      </c>
      <c r="E66" s="374">
        <v>0</v>
      </c>
      <c r="F66" s="374">
        <v>0</v>
      </c>
      <c r="G66" s="374">
        <v>1.2922024581089648</v>
      </c>
      <c r="H66" s="374">
        <v>0</v>
      </c>
      <c r="I66" s="374">
        <v>0.38088086077188521</v>
      </c>
      <c r="J66" s="374">
        <v>0</v>
      </c>
      <c r="K66" s="374">
        <v>0</v>
      </c>
    </row>
    <row r="67" spans="1:11" x14ac:dyDescent="0.35">
      <c r="B67" s="373" t="s">
        <v>354</v>
      </c>
      <c r="C67" s="374">
        <f t="shared" ref="C67:K67" si="0">SUM(C64:C66)</f>
        <v>2555.2391154363982</v>
      </c>
      <c r="D67" s="374">
        <f t="shared" si="0"/>
        <v>22.630813345399535</v>
      </c>
      <c r="E67" s="374">
        <f t="shared" si="0"/>
        <v>2.510449825190034</v>
      </c>
      <c r="F67" s="374">
        <f t="shared" si="0"/>
        <v>0.29087936060601816</v>
      </c>
      <c r="G67" s="374">
        <f t="shared" si="0"/>
        <v>107.97977151909957</v>
      </c>
      <c r="H67" s="374">
        <f t="shared" si="0"/>
        <v>0</v>
      </c>
      <c r="I67" s="374">
        <f t="shared" si="0"/>
        <v>0.92302955039640544</v>
      </c>
      <c r="J67" s="374">
        <f t="shared" si="0"/>
        <v>0</v>
      </c>
      <c r="K67" s="374">
        <f t="shared" si="0"/>
        <v>0</v>
      </c>
    </row>
    <row r="68" spans="1:11" x14ac:dyDescent="0.35">
      <c r="C68" s="375"/>
    </row>
    <row r="69" spans="1:11" x14ac:dyDescent="0.35">
      <c r="B69" s="270" t="s">
        <v>3395</v>
      </c>
    </row>
    <row r="70" spans="1:11" x14ac:dyDescent="0.35">
      <c r="B70" s="372" t="s">
        <v>3396</v>
      </c>
      <c r="C70" s="373" t="s">
        <v>3376</v>
      </c>
      <c r="D70" s="373" t="s">
        <v>3381</v>
      </c>
      <c r="E70" s="373" t="s">
        <v>3382</v>
      </c>
      <c r="F70" s="373" t="s">
        <v>3383</v>
      </c>
      <c r="G70" s="373" t="s">
        <v>3384</v>
      </c>
      <c r="H70" s="373" t="s">
        <v>3185</v>
      </c>
      <c r="I70" s="373" t="s">
        <v>3385</v>
      </c>
      <c r="J70" s="373" t="s">
        <v>3386</v>
      </c>
      <c r="K70" s="373" t="s">
        <v>3387</v>
      </c>
    </row>
    <row r="71" spans="1:11" x14ac:dyDescent="0.35">
      <c r="A71" s="343" t="s">
        <v>3397</v>
      </c>
      <c r="B71" s="373" t="s">
        <v>3398</v>
      </c>
      <c r="C71" s="374">
        <v>44.146085403112082</v>
      </c>
      <c r="D71" s="374">
        <v>22.630813345399531</v>
      </c>
      <c r="E71" s="374">
        <v>0.36462102048953915</v>
      </c>
      <c r="F71" s="374">
        <v>0</v>
      </c>
      <c r="G71" s="374">
        <v>11.474072304741922</v>
      </c>
      <c r="H71" s="374">
        <v>0</v>
      </c>
      <c r="I71" s="374">
        <v>0</v>
      </c>
      <c r="J71" s="374">
        <v>0</v>
      </c>
      <c r="K71" s="374">
        <v>0</v>
      </c>
    </row>
    <row r="72" spans="1:11" x14ac:dyDescent="0.35">
      <c r="A72" s="343" t="s">
        <v>3399</v>
      </c>
      <c r="B72" s="373" t="s">
        <v>3400</v>
      </c>
      <c r="C72" s="374">
        <v>0</v>
      </c>
      <c r="D72" s="374">
        <v>0</v>
      </c>
      <c r="E72" s="374">
        <v>0</v>
      </c>
      <c r="F72" s="374">
        <v>0</v>
      </c>
      <c r="G72" s="374">
        <v>0</v>
      </c>
      <c r="H72" s="374">
        <v>0</v>
      </c>
      <c r="I72" s="374">
        <v>0</v>
      </c>
      <c r="J72" s="374">
        <v>0</v>
      </c>
      <c r="K72" s="374">
        <v>0</v>
      </c>
    </row>
    <row r="73" spans="1:11" x14ac:dyDescent="0.35">
      <c r="A73" s="343" t="s">
        <v>3401</v>
      </c>
      <c r="B73" s="373" t="s">
        <v>729</v>
      </c>
      <c r="C73" s="374">
        <v>254.25971543127457</v>
      </c>
      <c r="D73" s="374">
        <v>0</v>
      </c>
      <c r="E73" s="374">
        <v>2.1458288047004954</v>
      </c>
      <c r="F73" s="374">
        <v>0</v>
      </c>
      <c r="G73" s="374">
        <v>1.232855869800894</v>
      </c>
      <c r="H73" s="374">
        <v>0</v>
      </c>
      <c r="I73" s="374">
        <v>0</v>
      </c>
      <c r="J73" s="374">
        <v>0</v>
      </c>
      <c r="K73" s="374">
        <v>0</v>
      </c>
    </row>
    <row r="74" spans="1:11" x14ac:dyDescent="0.35">
      <c r="A74" s="343" t="s">
        <v>3402</v>
      </c>
      <c r="B74" s="376" t="s">
        <v>731</v>
      </c>
      <c r="C74" s="377">
        <v>2256.8333146020118</v>
      </c>
      <c r="D74" s="377">
        <v>0</v>
      </c>
      <c r="E74" s="377">
        <v>0</v>
      </c>
      <c r="F74" s="377">
        <v>0.29087936060601816</v>
      </c>
      <c r="G74" s="377">
        <v>95.272843344556719</v>
      </c>
      <c r="H74" s="377">
        <v>0</v>
      </c>
      <c r="I74" s="374">
        <v>0.92302955039640544</v>
      </c>
      <c r="J74" s="374">
        <v>0</v>
      </c>
      <c r="K74" s="374">
        <v>0</v>
      </c>
    </row>
    <row r="75" spans="1:11" x14ac:dyDescent="0.35">
      <c r="B75" s="373" t="s">
        <v>354</v>
      </c>
      <c r="C75" s="374">
        <f t="shared" ref="C75:I75" si="1">SUM(C71:C74)</f>
        <v>2555.2391154363986</v>
      </c>
      <c r="D75" s="374">
        <f t="shared" si="1"/>
        <v>22.630813345399531</v>
      </c>
      <c r="E75" s="374">
        <f t="shared" si="1"/>
        <v>2.5104498251900345</v>
      </c>
      <c r="F75" s="374">
        <f t="shared" si="1"/>
        <v>0.29087936060601816</v>
      </c>
      <c r="G75" s="374">
        <f t="shared" si="1"/>
        <v>107.97977151909953</v>
      </c>
      <c r="H75" s="374">
        <f t="shared" si="1"/>
        <v>0</v>
      </c>
      <c r="I75" s="374">
        <f t="shared" si="1"/>
        <v>0.92302955039640544</v>
      </c>
      <c r="J75" s="374">
        <v>0</v>
      </c>
      <c r="K75" s="374">
        <v>0</v>
      </c>
    </row>
    <row r="76" spans="1:11" x14ac:dyDescent="0.35">
      <c r="C76" s="378"/>
    </row>
    <row r="77" spans="1:11" x14ac:dyDescent="0.35">
      <c r="B77" s="270" t="s">
        <v>3403</v>
      </c>
    </row>
    <row r="78" spans="1:11" x14ac:dyDescent="0.35">
      <c r="B78" s="372" t="s">
        <v>3404</v>
      </c>
      <c r="C78" s="373" t="s">
        <v>3390</v>
      </c>
      <c r="D78" s="373" t="s">
        <v>3392</v>
      </c>
      <c r="E78" s="373" t="s">
        <v>3394</v>
      </c>
      <c r="F78" s="373" t="s">
        <v>354</v>
      </c>
    </row>
    <row r="79" spans="1:11" x14ac:dyDescent="0.35">
      <c r="A79" s="343" t="s">
        <v>3405</v>
      </c>
      <c r="B79" s="373" t="s">
        <v>3398</v>
      </c>
      <c r="C79" s="374">
        <v>54.885084225624823</v>
      </c>
      <c r="D79" s="374">
        <v>22.374106284460538</v>
      </c>
      <c r="E79" s="374">
        <v>1.35640156365772</v>
      </c>
      <c r="F79" s="374">
        <f>SUM(C79:E79)</f>
        <v>78.615592073743088</v>
      </c>
    </row>
    <row r="80" spans="1:11" x14ac:dyDescent="0.35">
      <c r="A80" s="343" t="s">
        <v>3406</v>
      </c>
      <c r="B80" s="373" t="s">
        <v>3400</v>
      </c>
      <c r="C80" s="374">
        <v>0</v>
      </c>
      <c r="D80" s="374">
        <v>0</v>
      </c>
      <c r="E80" s="374">
        <v>0</v>
      </c>
      <c r="F80" s="374">
        <f>SUM(C80:E80)</f>
        <v>0</v>
      </c>
    </row>
    <row r="81" spans="1:11" x14ac:dyDescent="0.35">
      <c r="A81" s="343" t="s">
        <v>3407</v>
      </c>
      <c r="B81" s="373" t="s">
        <v>729</v>
      </c>
      <c r="C81" s="374">
        <v>250.82311555922635</v>
      </c>
      <c r="D81" s="374">
        <v>6.8152845465495702</v>
      </c>
      <c r="E81" s="374">
        <v>0</v>
      </c>
      <c r="F81" s="374">
        <f t="shared" ref="F81:F82" si="2">SUM(C81:E81)</f>
        <v>257.63840010577593</v>
      </c>
    </row>
    <row r="82" spans="1:11" ht="15" customHeight="1" x14ac:dyDescent="0.35">
      <c r="A82" s="343" t="s">
        <v>3408</v>
      </c>
      <c r="B82" s="376" t="s">
        <v>731</v>
      </c>
      <c r="C82" s="374">
        <v>1822.8404855047984</v>
      </c>
      <c r="D82" s="374">
        <v>485.86585484559157</v>
      </c>
      <c r="E82" s="374">
        <v>44.613726507181376</v>
      </c>
      <c r="F82" s="374">
        <f t="shared" si="2"/>
        <v>2353.3200668575714</v>
      </c>
    </row>
    <row r="83" spans="1:11" x14ac:dyDescent="0.35">
      <c r="B83" s="373" t="s">
        <v>354</v>
      </c>
      <c r="C83" s="374">
        <f>SUM(C79:C82)</f>
        <v>2128.5486852896497</v>
      </c>
      <c r="D83" s="374">
        <f t="shared" ref="D83:E83" si="3">SUM(D79:D82)</f>
        <v>515.05524567660166</v>
      </c>
      <c r="E83" s="374">
        <f t="shared" si="3"/>
        <v>45.970128070839095</v>
      </c>
      <c r="F83" s="374">
        <f>SUM(F79:F82)</f>
        <v>2689.5740590370906</v>
      </c>
    </row>
    <row r="84" spans="1:11" x14ac:dyDescent="0.35">
      <c r="C84" s="378"/>
    </row>
    <row r="85" spans="1:11" s="380" customFormat="1" x14ac:dyDescent="0.35">
      <c r="A85" s="379"/>
      <c r="B85" s="270" t="s">
        <v>3409</v>
      </c>
      <c r="C85" s="261"/>
      <c r="D85" s="261"/>
      <c r="E85" s="261"/>
      <c r="F85" s="261"/>
      <c r="G85" s="261"/>
      <c r="H85" s="261"/>
      <c r="I85" s="261"/>
      <c r="J85" s="261"/>
      <c r="K85" s="261"/>
    </row>
    <row r="86" spans="1:11" x14ac:dyDescent="0.35">
      <c r="B86" s="526" t="s">
        <v>3410</v>
      </c>
      <c r="C86" s="527"/>
      <c r="D86" s="527"/>
      <c r="E86" s="528"/>
      <c r="F86" s="374">
        <f>F83</f>
        <v>2689.5740590370906</v>
      </c>
    </row>
    <row r="87" spans="1:11" x14ac:dyDescent="0.35">
      <c r="B87" s="381"/>
      <c r="C87" s="381"/>
      <c r="D87" s="381"/>
      <c r="E87" s="381"/>
      <c r="F87" s="378"/>
    </row>
    <row r="88" spans="1:11" x14ac:dyDescent="0.35">
      <c r="B88" s="345"/>
      <c r="C88" s="345"/>
      <c r="D88" s="345"/>
    </row>
    <row r="89" spans="1:11" x14ac:dyDescent="0.35">
      <c r="B89" s="382" t="s">
        <v>3411</v>
      </c>
      <c r="C89" s="383"/>
      <c r="D89" s="345"/>
    </row>
    <row r="90" spans="1:11" x14ac:dyDescent="0.35">
      <c r="B90" s="376" t="s">
        <v>3412</v>
      </c>
      <c r="C90" s="384"/>
      <c r="D90" s="345"/>
    </row>
    <row r="91" spans="1:11" x14ac:dyDescent="0.35">
      <c r="B91" s="376" t="s">
        <v>3413</v>
      </c>
      <c r="C91" s="384"/>
      <c r="D91" s="345"/>
    </row>
    <row r="92" spans="1:11" x14ac:dyDescent="0.35">
      <c r="B92" s="376" t="s">
        <v>3394</v>
      </c>
      <c r="C92" s="384"/>
      <c r="D92" s="345"/>
    </row>
    <row r="93" spans="1:11" x14ac:dyDescent="0.35">
      <c r="B93" s="376" t="s">
        <v>354</v>
      </c>
      <c r="C93" s="384"/>
      <c r="D93" s="345"/>
    </row>
    <row r="94" spans="1:11" x14ac:dyDescent="0.35">
      <c r="B94" s="345"/>
      <c r="C94" s="345"/>
      <c r="D94" s="345"/>
    </row>
    <row r="95" spans="1:11" x14ac:dyDescent="0.35">
      <c r="B95" s="382" t="s">
        <v>3414</v>
      </c>
      <c r="C95" s="383"/>
      <c r="D95" s="345"/>
    </row>
    <row r="96" spans="1:11" x14ac:dyDescent="0.35">
      <c r="B96" s="376" t="s">
        <v>3412</v>
      </c>
      <c r="C96" s="384"/>
      <c r="D96" s="345"/>
    </row>
    <row r="97" spans="2:6" x14ac:dyDescent="0.35">
      <c r="B97" s="376" t="s">
        <v>3413</v>
      </c>
      <c r="C97" s="384"/>
      <c r="D97" s="345"/>
    </row>
    <row r="98" spans="2:6" x14ac:dyDescent="0.35">
      <c r="B98" s="376" t="s">
        <v>3394</v>
      </c>
      <c r="C98" s="384"/>
      <c r="D98" s="345"/>
    </row>
    <row r="99" spans="2:6" x14ac:dyDescent="0.35">
      <c r="B99" s="376" t="s">
        <v>354</v>
      </c>
      <c r="C99" s="384"/>
      <c r="D99" s="345"/>
    </row>
    <row r="100" spans="2:6" x14ac:dyDescent="0.35">
      <c r="B100" s="345"/>
      <c r="C100" s="385"/>
      <c r="D100" s="345"/>
    </row>
    <row r="101" spans="2:6" x14ac:dyDescent="0.35">
      <c r="B101" s="345"/>
      <c r="C101" s="385"/>
      <c r="D101" s="345"/>
    </row>
    <row r="102" spans="2:6" x14ac:dyDescent="0.35">
      <c r="B102" s="345"/>
      <c r="C102" s="385"/>
      <c r="D102" s="345"/>
    </row>
    <row r="103" spans="2:6" ht="18" x14ac:dyDescent="0.35">
      <c r="B103" s="521" t="s">
        <v>3415</v>
      </c>
      <c r="C103" s="521"/>
      <c r="D103" s="521"/>
      <c r="E103" s="521"/>
      <c r="F103" s="521"/>
    </row>
    <row r="104" spans="2:6" ht="18" x14ac:dyDescent="0.35">
      <c r="B104" s="371"/>
      <c r="C104" s="386"/>
      <c r="D104" s="387"/>
      <c r="E104" s="387"/>
      <c r="F104" s="387"/>
    </row>
    <row r="105" spans="2:6" x14ac:dyDescent="0.35">
      <c r="B105" s="388" t="s">
        <v>3416</v>
      </c>
      <c r="C105" s="389">
        <f>F27</f>
        <v>3046.3695606199999</v>
      </c>
    </row>
    <row r="106" spans="2:6" x14ac:dyDescent="0.35">
      <c r="B106" s="390" t="s">
        <v>3417</v>
      </c>
      <c r="C106" s="391">
        <v>1</v>
      </c>
      <c r="D106"/>
    </row>
    <row r="107" spans="2:6" x14ac:dyDescent="0.35">
      <c r="B107" s="390" t="s">
        <v>3418</v>
      </c>
      <c r="C107" s="392"/>
    </row>
    <row r="108" spans="2:6" x14ac:dyDescent="0.35">
      <c r="B108" s="390" t="s">
        <v>3419</v>
      </c>
      <c r="C108" s="392"/>
    </row>
    <row r="109" spans="2:6" x14ac:dyDescent="0.35">
      <c r="B109" s="390" t="s">
        <v>3420</v>
      </c>
      <c r="C109" s="392"/>
    </row>
    <row r="110" spans="2:6" x14ac:dyDescent="0.35">
      <c r="B110" s="390" t="s">
        <v>3421</v>
      </c>
      <c r="C110" s="392"/>
    </row>
    <row r="111" spans="2:6" x14ac:dyDescent="0.35">
      <c r="B111" s="390" t="s">
        <v>3422</v>
      </c>
      <c r="C111" s="392"/>
    </row>
    <row r="112" spans="2:6" x14ac:dyDescent="0.35">
      <c r="B112" s="390" t="s">
        <v>3423</v>
      </c>
      <c r="C112" s="392"/>
    </row>
    <row r="113" spans="2:6" x14ac:dyDescent="0.35">
      <c r="B113" s="393"/>
      <c r="C113" s="394"/>
    </row>
    <row r="115" spans="2:6" ht="18" x14ac:dyDescent="0.35">
      <c r="B115" s="521" t="s">
        <v>3424</v>
      </c>
      <c r="C115" s="521"/>
      <c r="D115" s="521"/>
      <c r="E115" s="521"/>
      <c r="F115" s="521"/>
    </row>
    <row r="116" spans="2:6" ht="18" x14ac:dyDescent="0.35">
      <c r="B116" s="371"/>
      <c r="C116" s="522" t="s">
        <v>3425</v>
      </c>
      <c r="D116" s="522"/>
      <c r="E116" s="522"/>
      <c r="F116" s="522"/>
    </row>
    <row r="117" spans="2:6" x14ac:dyDescent="0.35">
      <c r="B117" s="395" t="s">
        <v>3426</v>
      </c>
      <c r="C117" s="519" t="s">
        <v>3427</v>
      </c>
      <c r="D117" s="519"/>
      <c r="E117" s="519"/>
      <c r="F117" s="519"/>
    </row>
    <row r="118" spans="2:6" x14ac:dyDescent="0.35">
      <c r="B118" s="395"/>
      <c r="C118" s="396"/>
      <c r="D118" s="396"/>
      <c r="E118" s="396"/>
      <c r="F118" s="396"/>
    </row>
    <row r="119" spans="2:6" x14ac:dyDescent="0.35">
      <c r="B119" s="397" t="s">
        <v>3428</v>
      </c>
      <c r="C119" s="520"/>
      <c r="D119" s="520"/>
      <c r="E119" s="520"/>
      <c r="F119" s="520"/>
    </row>
    <row r="120" spans="2:6" x14ac:dyDescent="0.35">
      <c r="B120" s="398" t="s">
        <v>3429</v>
      </c>
      <c r="C120" s="380"/>
      <c r="D120" s="380"/>
      <c r="E120" s="380"/>
      <c r="F120" s="380"/>
    </row>
    <row r="121" spans="2:6" x14ac:dyDescent="0.35">
      <c r="B121" s="395"/>
    </row>
    <row r="122" spans="2:6" x14ac:dyDescent="0.35">
      <c r="B122" s="395"/>
    </row>
    <row r="123" spans="2:6" ht="16" x14ac:dyDescent="0.35">
      <c r="B123" s="399"/>
    </row>
    <row r="124" spans="2:6" ht="18" x14ac:dyDescent="0.35">
      <c r="B124" s="521" t="s">
        <v>3430</v>
      </c>
      <c r="C124" s="521"/>
      <c r="D124" s="521"/>
      <c r="E124" s="521"/>
      <c r="F124" s="521"/>
    </row>
    <row r="125" spans="2:6" ht="18" x14ac:dyDescent="0.35">
      <c r="B125" s="371"/>
      <c r="C125" s="522" t="s">
        <v>3425</v>
      </c>
      <c r="D125" s="522"/>
      <c r="E125" s="522"/>
      <c r="F125" s="522"/>
    </row>
    <row r="126" spans="2:6" x14ac:dyDescent="0.35">
      <c r="B126" s="400"/>
      <c r="C126" s="523" t="s">
        <v>301</v>
      </c>
      <c r="D126" s="523"/>
      <c r="E126" s="523" t="s">
        <v>304</v>
      </c>
      <c r="F126" s="523"/>
    </row>
    <row r="127" spans="2:6" ht="29" x14ac:dyDescent="0.35">
      <c r="B127" s="401" t="s">
        <v>3431</v>
      </c>
      <c r="C127" s="519" t="s">
        <v>3427</v>
      </c>
      <c r="D127" s="519"/>
      <c r="E127" s="519"/>
      <c r="F127" s="519"/>
    </row>
    <row r="128" spans="2:6" x14ac:dyDescent="0.35">
      <c r="B128" s="395" t="s">
        <v>3432</v>
      </c>
      <c r="C128" s="519" t="s">
        <v>3427</v>
      </c>
      <c r="D128" s="519"/>
      <c r="E128" s="519"/>
      <c r="F128" s="519"/>
    </row>
    <row r="129" spans="2:9" x14ac:dyDescent="0.35">
      <c r="B129" s="397" t="s">
        <v>3433</v>
      </c>
      <c r="C129" s="520" t="s">
        <v>3427</v>
      </c>
      <c r="D129" s="520"/>
      <c r="E129" s="520"/>
      <c r="F129" s="520"/>
    </row>
    <row r="130" spans="2:9" ht="20.25" customHeight="1" x14ac:dyDescent="0.35">
      <c r="B130" s="402"/>
    </row>
    <row r="131" spans="2:9" x14ac:dyDescent="0.35">
      <c r="I131" s="325" t="s">
        <v>3330</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4B786FE-CE96-4D49-A883-8E52702C885E}"/>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BFDC6-5E4A-41E9-82D8-F4065376BE5D}">
  <sheetPr codeName="Sheet26">
    <tabColor rgb="FF243386"/>
    <pageSetUpPr fitToPage="1"/>
  </sheetPr>
  <dimension ref="A4:N34"/>
  <sheetViews>
    <sheetView topLeftCell="E1" zoomScale="115" zoomScaleNormal="115" workbookViewId="0">
      <selection activeCell="D26" sqref="D26"/>
    </sheetView>
  </sheetViews>
  <sheetFormatPr defaultColWidth="9.26953125" defaultRowHeight="14.5" x14ac:dyDescent="0.35"/>
  <cols>
    <col min="1" max="1" width="2.7265625" style="343" customWidth="1"/>
    <col min="2" max="2" width="7.54296875" style="261" customWidth="1"/>
    <col min="3" max="13" width="15.54296875" style="261" customWidth="1"/>
    <col min="14" max="16384" width="9.26953125" style="261"/>
  </cols>
  <sheetData>
    <row r="4" spans="1:13" ht="18" x14ac:dyDescent="0.35">
      <c r="B4" s="262"/>
      <c r="K4" s="403"/>
      <c r="L4" s="404"/>
    </row>
    <row r="5" spans="1:13" x14ac:dyDescent="0.35">
      <c r="B5" s="405" t="s">
        <v>3434</v>
      </c>
    </row>
    <row r="7" spans="1:13" ht="16" x14ac:dyDescent="0.4">
      <c r="B7" s="406" t="s">
        <v>3435</v>
      </c>
    </row>
    <row r="8" spans="1:13" ht="3.75" customHeight="1" x14ac:dyDescent="0.4">
      <c r="B8" s="406"/>
    </row>
    <row r="9" spans="1:13" x14ac:dyDescent="0.35">
      <c r="B9" s="407" t="s">
        <v>3243</v>
      </c>
      <c r="C9" s="408"/>
      <c r="D9" s="408"/>
      <c r="E9" s="408"/>
      <c r="F9" s="408"/>
      <c r="G9" s="408"/>
      <c r="H9" s="408"/>
      <c r="I9" s="408"/>
      <c r="J9" s="408"/>
      <c r="K9" s="408"/>
      <c r="L9" s="408"/>
      <c r="M9" s="408"/>
    </row>
    <row r="10" spans="1:13" ht="43.5" x14ac:dyDescent="0.35">
      <c r="B10" s="353"/>
      <c r="C10" s="409" t="s">
        <v>3099</v>
      </c>
      <c r="D10" s="410" t="s">
        <v>3096</v>
      </c>
      <c r="E10" s="410" t="s">
        <v>3102</v>
      </c>
      <c r="F10" s="410" t="s">
        <v>3095</v>
      </c>
      <c r="G10" s="410" t="s">
        <v>3100</v>
      </c>
      <c r="H10" s="410" t="s">
        <v>3097</v>
      </c>
      <c r="I10" s="410" t="s">
        <v>3098</v>
      </c>
      <c r="J10" s="410" t="s">
        <v>1403</v>
      </c>
      <c r="K10" s="410" t="s">
        <v>3101</v>
      </c>
      <c r="L10" s="410" t="s">
        <v>352</v>
      </c>
      <c r="M10" s="411" t="s">
        <v>354</v>
      </c>
    </row>
    <row r="11" spans="1:13" x14ac:dyDescent="0.35">
      <c r="A11" s="343" t="s">
        <v>3094</v>
      </c>
      <c r="B11" s="412" t="s">
        <v>354</v>
      </c>
      <c r="C11" s="413">
        <v>359</v>
      </c>
      <c r="D11" s="413">
        <v>21</v>
      </c>
      <c r="E11" s="413">
        <v>17</v>
      </c>
      <c r="F11" s="413">
        <v>220</v>
      </c>
      <c r="G11" s="413">
        <v>197</v>
      </c>
      <c r="H11" s="413">
        <v>14</v>
      </c>
      <c r="I11" s="413">
        <v>114</v>
      </c>
      <c r="J11" s="413">
        <v>75</v>
      </c>
      <c r="K11" s="413">
        <v>48</v>
      </c>
      <c r="L11" s="413">
        <v>1</v>
      </c>
      <c r="M11" s="414">
        <f>SUM(C11:L11)</f>
        <v>1066</v>
      </c>
    </row>
    <row r="12" spans="1:13" x14ac:dyDescent="0.35">
      <c r="B12" s="415" t="s">
        <v>3436</v>
      </c>
      <c r="C12" s="416">
        <f>C11/$M$11</f>
        <v>0.33677298311444653</v>
      </c>
      <c r="D12" s="416">
        <f t="shared" ref="D12:L12" si="0">D11/$M$11</f>
        <v>1.9699812382739212E-2</v>
      </c>
      <c r="E12" s="416">
        <f t="shared" si="0"/>
        <v>1.5947467166979361E-2</v>
      </c>
      <c r="F12" s="416">
        <f t="shared" si="0"/>
        <v>0.20637898686679174</v>
      </c>
      <c r="G12" s="416">
        <f t="shared" si="0"/>
        <v>0.1848030018761726</v>
      </c>
      <c r="H12" s="416">
        <f t="shared" si="0"/>
        <v>1.3133208255159476E-2</v>
      </c>
      <c r="I12" s="416">
        <f t="shared" si="0"/>
        <v>0.10694183864915573</v>
      </c>
      <c r="J12" s="416">
        <f t="shared" si="0"/>
        <v>7.0356472795497185E-2</v>
      </c>
      <c r="K12" s="416">
        <f t="shared" si="0"/>
        <v>4.5028142589118199E-2</v>
      </c>
      <c r="L12" s="416">
        <f t="shared" si="0"/>
        <v>9.3808630393996248E-4</v>
      </c>
      <c r="M12" s="417">
        <f>SUM(C12:L12)</f>
        <v>1</v>
      </c>
    </row>
    <row r="13" spans="1:13" x14ac:dyDescent="0.35">
      <c r="B13" s="345"/>
      <c r="C13" s="345"/>
    </row>
    <row r="14" spans="1:13" ht="16" x14ac:dyDescent="0.4">
      <c r="B14" s="418" t="s">
        <v>3437</v>
      </c>
      <c r="C14" s="345"/>
    </row>
    <row r="15" spans="1:13" ht="3.75" customHeight="1" x14ac:dyDescent="0.4">
      <c r="B15" s="418"/>
      <c r="C15" s="345"/>
      <c r="F15" s="261">
        <v>15.694000000000001</v>
      </c>
    </row>
    <row r="16" spans="1:13" x14ac:dyDescent="0.35">
      <c r="B16" s="419" t="s">
        <v>3245</v>
      </c>
      <c r="C16" s="420"/>
      <c r="D16" s="408"/>
      <c r="E16" s="408"/>
      <c r="F16" s="408"/>
      <c r="G16" s="408"/>
      <c r="H16" s="408"/>
      <c r="I16" s="408"/>
      <c r="J16" s="408"/>
      <c r="K16" s="408"/>
      <c r="L16" s="408"/>
      <c r="M16" s="408"/>
    </row>
    <row r="17" spans="1:14" ht="43.5" x14ac:dyDescent="0.35">
      <c r="B17" s="353"/>
      <c r="C17" s="409" t="s">
        <v>3099</v>
      </c>
      <c r="D17" s="410" t="s">
        <v>3096</v>
      </c>
      <c r="E17" s="410" t="s">
        <v>3102</v>
      </c>
      <c r="F17" s="410" t="s">
        <v>3095</v>
      </c>
      <c r="G17" s="410" t="s">
        <v>3100</v>
      </c>
      <c r="H17" s="410" t="s">
        <v>3097</v>
      </c>
      <c r="I17" s="410" t="s">
        <v>3098</v>
      </c>
      <c r="J17" s="410" t="s">
        <v>1403</v>
      </c>
      <c r="K17" s="410" t="s">
        <v>3101</v>
      </c>
      <c r="L17" s="410" t="s">
        <v>352</v>
      </c>
      <c r="M17" s="411" t="s">
        <v>354</v>
      </c>
    </row>
    <row r="18" spans="1:14" x14ac:dyDescent="0.35">
      <c r="A18" s="343" t="s">
        <v>3093</v>
      </c>
      <c r="B18" s="412" t="s">
        <v>354</v>
      </c>
      <c r="C18" s="413">
        <v>124.42598939999999</v>
      </c>
      <c r="D18" s="413">
        <v>2.5344412999999997</v>
      </c>
      <c r="E18" s="413">
        <v>30.43068778</v>
      </c>
      <c r="F18" s="413">
        <v>902.52932200999999</v>
      </c>
      <c r="G18" s="413">
        <v>543.41560468999978</v>
      </c>
      <c r="H18" s="413">
        <v>67.152398220000009</v>
      </c>
      <c r="I18" s="413">
        <v>644.30650211</v>
      </c>
      <c r="J18" s="413">
        <v>161.96513932999997</v>
      </c>
      <c r="K18" s="413">
        <v>568.04504780000013</v>
      </c>
      <c r="L18" s="413">
        <v>1.5644279800000001</v>
      </c>
      <c r="M18" s="421">
        <f>SUM(C18:L18)</f>
        <v>3046.3695606199999</v>
      </c>
    </row>
    <row r="19" spans="1:14" x14ac:dyDescent="0.35">
      <c r="B19" s="415" t="s">
        <v>3436</v>
      </c>
      <c r="C19" s="416">
        <f t="shared" ref="C19:L19" si="1">C18/$M$18</f>
        <v>4.0844023328107541E-2</v>
      </c>
      <c r="D19" s="416">
        <f t="shared" si="1"/>
        <v>8.3195464291738392E-4</v>
      </c>
      <c r="E19" s="416">
        <f t="shared" si="1"/>
        <v>9.9891648647535448E-3</v>
      </c>
      <c r="F19" s="416">
        <f t="shared" si="1"/>
        <v>0.29626389840447209</v>
      </c>
      <c r="G19" s="416">
        <f t="shared" si="1"/>
        <v>0.17838137949993282</v>
      </c>
      <c r="H19" s="416">
        <f t="shared" si="1"/>
        <v>2.2043418201149925E-2</v>
      </c>
      <c r="I19" s="416">
        <f t="shared" si="1"/>
        <v>0.21149978336143502</v>
      </c>
      <c r="J19" s="416">
        <f t="shared" si="1"/>
        <v>5.3166609010180853E-2</v>
      </c>
      <c r="K19" s="416">
        <f t="shared" si="1"/>
        <v>0.18646623021154107</v>
      </c>
      <c r="L19" s="416">
        <f t="shared" si="1"/>
        <v>5.1353847550971669E-4</v>
      </c>
      <c r="M19" s="422">
        <f>SUM(C19:L19)</f>
        <v>1</v>
      </c>
    </row>
    <row r="20" spans="1:14" x14ac:dyDescent="0.35">
      <c r="B20" s="345"/>
      <c r="C20" s="345"/>
    </row>
    <row r="21" spans="1:14" ht="16" x14ac:dyDescent="0.4">
      <c r="B21" s="418" t="s">
        <v>3438</v>
      </c>
      <c r="C21" s="345"/>
    </row>
    <row r="22" spans="1:14" ht="3.75" customHeight="1" x14ac:dyDescent="0.4">
      <c r="B22" s="418"/>
      <c r="C22" s="345"/>
    </row>
    <row r="23" spans="1:14" x14ac:dyDescent="0.35">
      <c r="B23" s="419" t="s">
        <v>3247</v>
      </c>
      <c r="C23" s="420"/>
      <c r="D23" s="408"/>
      <c r="E23" s="408"/>
      <c r="F23" s="408"/>
      <c r="G23" s="408"/>
      <c r="H23" s="408"/>
      <c r="I23" s="408"/>
      <c r="J23" s="408"/>
      <c r="K23" s="408"/>
      <c r="L23" s="408"/>
      <c r="M23" s="408"/>
    </row>
    <row r="24" spans="1:14" x14ac:dyDescent="0.35">
      <c r="B24" s="345"/>
      <c r="C24" s="423"/>
    </row>
    <row r="25" spans="1:14" x14ac:dyDescent="0.35">
      <c r="B25" s="353"/>
      <c r="C25" s="409" t="s">
        <v>3178</v>
      </c>
      <c r="D25" s="410" t="s">
        <v>3179</v>
      </c>
      <c r="E25" s="410" t="s">
        <v>3180</v>
      </c>
      <c r="F25" s="410" t="s">
        <v>3181</v>
      </c>
      <c r="G25" s="410" t="s">
        <v>3182</v>
      </c>
      <c r="H25" s="410" t="s">
        <v>3183</v>
      </c>
      <c r="I25" s="411" t="s">
        <v>354</v>
      </c>
    </row>
    <row r="26" spans="1:14" x14ac:dyDescent="0.35">
      <c r="A26" s="343" t="s">
        <v>3103</v>
      </c>
      <c r="B26" s="412" t="s">
        <v>354</v>
      </c>
      <c r="C26" s="413">
        <v>374.88269034000041</v>
      </c>
      <c r="D26" s="413">
        <v>794.25994915000024</v>
      </c>
      <c r="E26" s="413">
        <v>892.02491746999965</v>
      </c>
      <c r="F26" s="413">
        <v>291.07515918000001</v>
      </c>
      <c r="G26" s="413">
        <v>96.390905290000006</v>
      </c>
      <c r="H26" s="413">
        <v>597.73593918999995</v>
      </c>
      <c r="I26" s="421">
        <f>SUM(C26:H26)</f>
        <v>3046.3695606199999</v>
      </c>
    </row>
    <row r="27" spans="1:14" x14ac:dyDescent="0.35">
      <c r="B27" s="415" t="s">
        <v>3436</v>
      </c>
      <c r="C27" s="416">
        <f t="shared" ref="C27:H27" si="2">C26/$I$26</f>
        <v>0.12305883540396981</v>
      </c>
      <c r="D27" s="416">
        <f t="shared" si="2"/>
        <v>0.26072343927581515</v>
      </c>
      <c r="E27" s="416">
        <f t="shared" si="2"/>
        <v>0.29281572695613922</v>
      </c>
      <c r="F27" s="416">
        <f t="shared" si="2"/>
        <v>9.554821021805382E-2</v>
      </c>
      <c r="G27" s="416">
        <f t="shared" si="2"/>
        <v>3.1641238323817301E-2</v>
      </c>
      <c r="H27" s="416">
        <f t="shared" si="2"/>
        <v>0.19621254982220482</v>
      </c>
      <c r="I27" s="417">
        <f>SUM(C27:H27)</f>
        <v>1</v>
      </c>
    </row>
    <row r="28" spans="1:14" x14ac:dyDescent="0.35">
      <c r="B28" s="345"/>
      <c r="C28" s="345"/>
    </row>
    <row r="29" spans="1:14" x14ac:dyDescent="0.35">
      <c r="N29" s="424" t="s">
        <v>3330</v>
      </c>
    </row>
    <row r="34" spans="4:8" x14ac:dyDescent="0.35">
      <c r="D34" s="425"/>
      <c r="E34" s="425"/>
      <c r="F34" s="425"/>
      <c r="G34" s="425"/>
      <c r="H34" s="425"/>
    </row>
  </sheetData>
  <hyperlinks>
    <hyperlink ref="N29" location="'D. NTT Contents'!A1" display="To Contents" xr:uid="{439FDA20-C87C-493C-952A-6E13C402BF28}"/>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A0D9A-600E-4E30-BEB8-2FCAFBA05F66}">
  <sheetPr codeName="Sheet27">
    <tabColor rgb="FF243386"/>
    <pageSetUpPr fitToPage="1"/>
  </sheetPr>
  <dimension ref="A5:P92"/>
  <sheetViews>
    <sheetView topLeftCell="I62" zoomScaleNormal="100" workbookViewId="0">
      <selection activeCell="D26" sqref="D26"/>
    </sheetView>
  </sheetViews>
  <sheetFormatPr defaultColWidth="9.26953125" defaultRowHeight="14.5" x14ac:dyDescent="0.35"/>
  <cols>
    <col min="1" max="1" width="2.7265625" style="343" customWidth="1"/>
    <col min="2" max="2" width="31" style="261" customWidth="1"/>
    <col min="3" max="3" width="18.54296875" style="261" bestFit="1" customWidth="1"/>
    <col min="4" max="5" width="19.26953125" style="261" bestFit="1" customWidth="1"/>
    <col min="6" max="6" width="18.54296875" style="261" bestFit="1" customWidth="1"/>
    <col min="7" max="7" width="18.26953125" style="261" bestFit="1" customWidth="1"/>
    <col min="8" max="12" width="15.54296875" style="261" customWidth="1"/>
    <col min="13" max="13" width="3.453125" style="261" customWidth="1"/>
    <col min="14" max="14" width="15.7265625" style="261" bestFit="1" customWidth="1"/>
    <col min="15" max="15" width="9.26953125" style="261"/>
    <col min="16" max="16" width="12" style="261" bestFit="1" customWidth="1"/>
    <col min="17" max="16384" width="9.26953125" style="261"/>
  </cols>
  <sheetData>
    <row r="5" spans="1:16" ht="16" x14ac:dyDescent="0.4">
      <c r="B5" s="406" t="s">
        <v>3439</v>
      </c>
    </row>
    <row r="6" spans="1:16" ht="3.75" customHeight="1" x14ac:dyDescent="0.4">
      <c r="B6" s="406"/>
    </row>
    <row r="7" spans="1:16" x14ac:dyDescent="0.35">
      <c r="B7" s="426" t="s">
        <v>3249</v>
      </c>
      <c r="C7" s="426"/>
      <c r="D7" s="427"/>
      <c r="E7" s="428"/>
      <c r="F7" s="428"/>
      <c r="G7" s="428"/>
      <c r="H7" s="428"/>
      <c r="I7" s="428"/>
      <c r="J7" s="428"/>
      <c r="K7" s="429"/>
      <c r="L7" s="429"/>
      <c r="M7" s="345"/>
      <c r="N7" s="382"/>
    </row>
    <row r="8" spans="1:16" x14ac:dyDescent="0.35">
      <c r="B8" s="337"/>
      <c r="C8" s="529" t="s">
        <v>3440</v>
      </c>
      <c r="D8" s="529"/>
      <c r="E8" s="529"/>
      <c r="F8" s="529"/>
      <c r="G8" s="529"/>
      <c r="H8" s="529"/>
      <c r="I8" s="529"/>
      <c r="J8" s="529"/>
      <c r="K8" s="529"/>
      <c r="L8" s="529"/>
      <c r="M8" s="345"/>
      <c r="N8" s="345"/>
    </row>
    <row r="9" spans="1:16" x14ac:dyDescent="0.35">
      <c r="B9" s="337"/>
      <c r="C9" s="430" t="s">
        <v>3111</v>
      </c>
      <c r="D9" s="430" t="s">
        <v>3112</v>
      </c>
      <c r="E9" s="430" t="s">
        <v>3113</v>
      </c>
      <c r="F9" s="430" t="s">
        <v>3114</v>
      </c>
      <c r="G9" s="430" t="s">
        <v>3115</v>
      </c>
      <c r="H9" s="430" t="s">
        <v>3116</v>
      </c>
      <c r="I9" s="430" t="s">
        <v>3117</v>
      </c>
      <c r="J9" s="430" t="s">
        <v>3118</v>
      </c>
      <c r="K9" s="430" t="s">
        <v>3119</v>
      </c>
      <c r="L9" s="431" t="s">
        <v>3441</v>
      </c>
      <c r="M9" s="345"/>
      <c r="N9" s="432"/>
    </row>
    <row r="10" spans="1:16" x14ac:dyDescent="0.35">
      <c r="C10" s="433"/>
      <c r="D10" s="433"/>
      <c r="E10" s="433"/>
      <c r="F10" s="433"/>
      <c r="G10" s="433"/>
      <c r="H10" s="433"/>
      <c r="I10" s="433"/>
      <c r="J10" s="433"/>
      <c r="K10" s="433"/>
      <c r="L10" s="433"/>
      <c r="M10" s="345"/>
      <c r="N10" s="345"/>
    </row>
    <row r="11" spans="1:16" x14ac:dyDescent="0.35">
      <c r="A11" s="343" t="s">
        <v>3126</v>
      </c>
      <c r="B11" s="434" t="s">
        <v>3099</v>
      </c>
      <c r="C11" s="435">
        <v>6.6208683700000002</v>
      </c>
      <c r="D11" s="435">
        <v>32.771604449796627</v>
      </c>
      <c r="E11" s="435">
        <v>62.735676397049986</v>
      </c>
      <c r="F11" s="435">
        <v>14.510601128630192</v>
      </c>
      <c r="G11" s="435">
        <v>4.5152650576478361</v>
      </c>
      <c r="H11" s="435">
        <v>0.95649564656950603</v>
      </c>
      <c r="I11" s="435">
        <v>0.7865440281067505</v>
      </c>
      <c r="J11" s="435">
        <v>0.71032968560806897</v>
      </c>
      <c r="K11" s="435">
        <v>0.20524527620539584</v>
      </c>
      <c r="L11" s="435">
        <v>0.61335936038562977</v>
      </c>
      <c r="M11" s="345"/>
      <c r="N11" s="436">
        <f>SUM(C11:M11)</f>
        <v>124.42598939999999</v>
      </c>
      <c r="P11" s="437"/>
    </row>
    <row r="12" spans="1:16" x14ac:dyDescent="0.35">
      <c r="A12" s="343" t="s">
        <v>3122</v>
      </c>
      <c r="B12" s="434" t="s">
        <v>3096</v>
      </c>
      <c r="C12" s="435">
        <v>0.41658073000000007</v>
      </c>
      <c r="D12" s="435">
        <v>1.7779901299999994</v>
      </c>
      <c r="E12" s="435">
        <v>0.15592641000000007</v>
      </c>
      <c r="F12" s="435">
        <v>0.18394402999999998</v>
      </c>
      <c r="G12" s="435">
        <v>0</v>
      </c>
      <c r="H12" s="435">
        <v>0</v>
      </c>
      <c r="I12" s="435">
        <v>0</v>
      </c>
      <c r="J12" s="435">
        <v>0</v>
      </c>
      <c r="K12" s="435">
        <v>0</v>
      </c>
      <c r="L12" s="435">
        <v>0</v>
      </c>
      <c r="M12" s="345"/>
      <c r="N12" s="436">
        <f t="shared" ref="N12:N22" si="0">SUM(C12:M12)</f>
        <v>2.5344412999999997</v>
      </c>
      <c r="P12" s="437"/>
    </row>
    <row r="13" spans="1:16" x14ac:dyDescent="0.35">
      <c r="A13" s="343" t="s">
        <v>3129</v>
      </c>
      <c r="B13" s="434" t="s">
        <v>3102</v>
      </c>
      <c r="C13" s="435">
        <v>5.1611471700000005</v>
      </c>
      <c r="D13" s="435">
        <v>3.2986288199999998</v>
      </c>
      <c r="E13" s="435">
        <v>12.844374710144779</v>
      </c>
      <c r="F13" s="435">
        <v>9.1265370798552219</v>
      </c>
      <c r="G13" s="435">
        <v>0</v>
      </c>
      <c r="H13" s="435">
        <v>0</v>
      </c>
      <c r="I13" s="435">
        <v>0</v>
      </c>
      <c r="J13" s="435">
        <v>0</v>
      </c>
      <c r="K13" s="435">
        <v>0</v>
      </c>
      <c r="L13" s="435">
        <v>0</v>
      </c>
      <c r="M13" s="345"/>
      <c r="N13" s="436">
        <f t="shared" si="0"/>
        <v>30.430687780000003</v>
      </c>
      <c r="P13" s="437"/>
    </row>
    <row r="14" spans="1:16" x14ac:dyDescent="0.35">
      <c r="A14" s="343" t="s">
        <v>3121</v>
      </c>
      <c r="B14" s="434" t="s">
        <v>3095</v>
      </c>
      <c r="C14" s="435">
        <v>10.062091128035542</v>
      </c>
      <c r="D14" s="435">
        <v>77.231482868742944</v>
      </c>
      <c r="E14" s="435">
        <v>361.40010063767352</v>
      </c>
      <c r="F14" s="435">
        <v>259.48246794905839</v>
      </c>
      <c r="G14" s="435">
        <v>140.67339096360089</v>
      </c>
      <c r="H14" s="435">
        <v>22.196150518638404</v>
      </c>
      <c r="I14" s="435">
        <v>12.370044164836113</v>
      </c>
      <c r="J14" s="435">
        <v>8.2423046178113353</v>
      </c>
      <c r="K14" s="435">
        <v>5.0223255625549692</v>
      </c>
      <c r="L14" s="435">
        <v>5.8489635990479059</v>
      </c>
      <c r="M14" s="345"/>
      <c r="N14" s="436">
        <f t="shared" si="0"/>
        <v>902.52932201000021</v>
      </c>
      <c r="P14" s="437"/>
    </row>
    <row r="15" spans="1:16" x14ac:dyDescent="0.35">
      <c r="A15" s="343" t="s">
        <v>3127</v>
      </c>
      <c r="B15" s="434" t="s">
        <v>3100</v>
      </c>
      <c r="C15" s="435">
        <v>4.9475292474232875</v>
      </c>
      <c r="D15" s="435">
        <v>13.518165088744903</v>
      </c>
      <c r="E15" s="435">
        <v>180.49037221971034</v>
      </c>
      <c r="F15" s="435">
        <v>211.23912881353206</v>
      </c>
      <c r="G15" s="435">
        <v>104.94935862886352</v>
      </c>
      <c r="H15" s="435">
        <v>15.260714968540015</v>
      </c>
      <c r="I15" s="435">
        <v>6.0618573302700574</v>
      </c>
      <c r="J15" s="435">
        <v>3.7236984283380399</v>
      </c>
      <c r="K15" s="435">
        <v>2.0329683845779183</v>
      </c>
      <c r="L15" s="435">
        <v>1.19181158</v>
      </c>
      <c r="M15" s="345"/>
      <c r="N15" s="436">
        <f t="shared" si="0"/>
        <v>543.41560469000012</v>
      </c>
      <c r="P15" s="437"/>
    </row>
    <row r="16" spans="1:16" x14ac:dyDescent="0.35">
      <c r="A16" s="343" t="s">
        <v>3123</v>
      </c>
      <c r="B16" s="434" t="s">
        <v>3097</v>
      </c>
      <c r="C16" s="435">
        <v>6.8094059999999998E-2</v>
      </c>
      <c r="D16" s="435">
        <v>49.83503128248217</v>
      </c>
      <c r="E16" s="435">
        <v>17.249272877517843</v>
      </c>
      <c r="F16" s="435">
        <v>0</v>
      </c>
      <c r="G16" s="435">
        <v>0</v>
      </c>
      <c r="H16" s="435">
        <v>0</v>
      </c>
      <c r="I16" s="435">
        <v>0</v>
      </c>
      <c r="J16" s="435">
        <v>0</v>
      </c>
      <c r="K16" s="435">
        <v>0</v>
      </c>
      <c r="L16" s="435">
        <v>0</v>
      </c>
      <c r="M16" s="345"/>
      <c r="N16" s="436">
        <f t="shared" si="0"/>
        <v>67.152398220000009</v>
      </c>
      <c r="P16" s="437"/>
    </row>
    <row r="17" spans="1:16" x14ac:dyDescent="0.35">
      <c r="A17" s="343" t="s">
        <v>3124</v>
      </c>
      <c r="B17" s="434" t="s">
        <v>3098</v>
      </c>
      <c r="C17" s="435">
        <v>12.084683134349801</v>
      </c>
      <c r="D17" s="435">
        <v>152.36346459371731</v>
      </c>
      <c r="E17" s="435">
        <v>397.13502132295713</v>
      </c>
      <c r="F17" s="435">
        <v>53.54823874596299</v>
      </c>
      <c r="G17" s="435">
        <v>18.936807042696806</v>
      </c>
      <c r="H17" s="435">
        <v>1.6818675868552511</v>
      </c>
      <c r="I17" s="435">
        <v>1.6791421368552513</v>
      </c>
      <c r="J17" s="435">
        <v>1.5715873068552511</v>
      </c>
      <c r="K17" s="435">
        <v>1.0441421368552513</v>
      </c>
      <c r="L17" s="435">
        <v>4.2615481028949747</v>
      </c>
      <c r="M17" s="345"/>
      <c r="N17" s="436">
        <f t="shared" si="0"/>
        <v>644.30650211</v>
      </c>
      <c r="P17" s="437"/>
    </row>
    <row r="18" spans="1:16" x14ac:dyDescent="0.35">
      <c r="A18" s="343" t="s">
        <v>3110</v>
      </c>
      <c r="B18" s="434" t="s">
        <v>3442</v>
      </c>
      <c r="C18" s="435">
        <v>0.4453768700000002</v>
      </c>
      <c r="D18" s="435">
        <v>18.068867650000001</v>
      </c>
      <c r="E18" s="435">
        <v>109.07655527144199</v>
      </c>
      <c r="F18" s="435">
        <v>30.235899118557985</v>
      </c>
      <c r="G18" s="435">
        <v>0.21135796999999945</v>
      </c>
      <c r="H18" s="435">
        <v>0.2140937461896108</v>
      </c>
      <c r="I18" s="435">
        <v>0.97473740683580845</v>
      </c>
      <c r="J18" s="435">
        <v>0.97473740683580845</v>
      </c>
      <c r="K18" s="435">
        <v>1.0281147368358086</v>
      </c>
      <c r="L18" s="435">
        <v>0.73539915330296424</v>
      </c>
      <c r="M18" s="345"/>
      <c r="N18" s="436">
        <f t="shared" si="0"/>
        <v>161.96513932999994</v>
      </c>
      <c r="P18" s="437"/>
    </row>
    <row r="19" spans="1:16" ht="29" x14ac:dyDescent="0.35">
      <c r="A19" s="343" t="s">
        <v>3128</v>
      </c>
      <c r="B19" s="434" t="s">
        <v>3443</v>
      </c>
      <c r="C19" s="435">
        <v>7.9666768396759338</v>
      </c>
      <c r="D19" s="435">
        <v>58.522370370741776</v>
      </c>
      <c r="E19" s="435">
        <v>327.11834496239754</v>
      </c>
      <c r="F19" s="435">
        <v>55.793352808698558</v>
      </c>
      <c r="G19" s="435">
        <v>37.529280124227242</v>
      </c>
      <c r="H19" s="435">
        <v>17.711253281985449</v>
      </c>
      <c r="I19" s="435">
        <v>17.711253281985449</v>
      </c>
      <c r="J19" s="435">
        <v>17.711253281985449</v>
      </c>
      <c r="K19" s="435">
        <v>17.701292853029301</v>
      </c>
      <c r="L19" s="435">
        <v>9.2037567652732388</v>
      </c>
      <c r="M19" s="345"/>
      <c r="N19" s="436">
        <f t="shared" si="0"/>
        <v>566.96883457000001</v>
      </c>
      <c r="P19" s="437"/>
    </row>
    <row r="20" spans="1:16" x14ac:dyDescent="0.35">
      <c r="A20" s="343" t="s">
        <v>3125</v>
      </c>
      <c r="B20" s="434" t="s">
        <v>352</v>
      </c>
      <c r="C20" s="435">
        <v>0</v>
      </c>
      <c r="D20" s="435">
        <v>1.1885704900000005</v>
      </c>
      <c r="E20" s="435">
        <v>0.37585748999999957</v>
      </c>
      <c r="F20" s="435">
        <v>0</v>
      </c>
      <c r="G20" s="435">
        <v>0</v>
      </c>
      <c r="H20" s="435">
        <v>0</v>
      </c>
      <c r="I20" s="435">
        <v>0</v>
      </c>
      <c r="J20" s="435">
        <v>0</v>
      </c>
      <c r="K20" s="435">
        <v>0</v>
      </c>
      <c r="L20" s="435">
        <v>0</v>
      </c>
      <c r="M20" s="345"/>
      <c r="N20" s="436">
        <f t="shared" si="0"/>
        <v>1.5644279800000001</v>
      </c>
      <c r="P20" s="437"/>
    </row>
    <row r="21" spans="1:16" x14ac:dyDescent="0.35">
      <c r="C21" s="438"/>
      <c r="D21" s="438"/>
      <c r="E21" s="438"/>
      <c r="F21" s="438"/>
      <c r="G21" s="438"/>
      <c r="H21" s="438"/>
      <c r="I21" s="438"/>
      <c r="J21" s="438"/>
      <c r="K21" s="438"/>
      <c r="L21" s="438"/>
      <c r="M21" s="345"/>
      <c r="N21" s="436">
        <f t="shared" si="0"/>
        <v>0</v>
      </c>
    </row>
    <row r="22" spans="1:16" x14ac:dyDescent="0.35">
      <c r="B22" s="439" t="s">
        <v>354</v>
      </c>
      <c r="C22" s="440">
        <f t="shared" ref="C22:L22" si="1">SUM(C11:C21)</f>
        <v>47.773047549484559</v>
      </c>
      <c r="D22" s="440">
        <f t="shared" si="1"/>
        <v>408.57617574422574</v>
      </c>
      <c r="E22" s="440">
        <f t="shared" si="1"/>
        <v>1468.5815022988932</v>
      </c>
      <c r="F22" s="440">
        <f t="shared" si="1"/>
        <v>634.12016967429531</v>
      </c>
      <c r="G22" s="440">
        <f t="shared" si="1"/>
        <v>306.81545978703627</v>
      </c>
      <c r="H22" s="440">
        <f t="shared" si="1"/>
        <v>58.020575748778235</v>
      </c>
      <c r="I22" s="440">
        <f t="shared" si="1"/>
        <v>39.583578348889432</v>
      </c>
      <c r="J22" s="440">
        <f t="shared" si="1"/>
        <v>32.933910727433954</v>
      </c>
      <c r="K22" s="440">
        <f t="shared" si="1"/>
        <v>27.034088950058646</v>
      </c>
      <c r="L22" s="440">
        <f t="shared" si="1"/>
        <v>21.85483856090471</v>
      </c>
      <c r="M22" s="345"/>
      <c r="N22" s="436">
        <f t="shared" si="0"/>
        <v>3045.2933473899998</v>
      </c>
      <c r="P22" s="437"/>
    </row>
    <row r="23" spans="1:16" x14ac:dyDescent="0.35">
      <c r="M23" s="345"/>
      <c r="N23" s="345"/>
    </row>
    <row r="24" spans="1:16" x14ac:dyDescent="0.35">
      <c r="M24" s="345"/>
      <c r="N24" s="345"/>
    </row>
    <row r="25" spans="1:16" x14ac:dyDescent="0.35">
      <c r="M25" s="345"/>
      <c r="N25" s="345"/>
    </row>
    <row r="26" spans="1:16" x14ac:dyDescent="0.35">
      <c r="M26" s="345"/>
      <c r="N26" s="345"/>
    </row>
    <row r="27" spans="1:16" ht="16" x14ac:dyDescent="0.4">
      <c r="B27" s="406" t="s">
        <v>3444</v>
      </c>
      <c r="M27" s="345"/>
      <c r="N27" s="345"/>
    </row>
    <row r="28" spans="1:16" ht="3.75" customHeight="1" x14ac:dyDescent="0.4">
      <c r="B28" s="406"/>
      <c r="M28" s="345"/>
      <c r="N28" s="345"/>
    </row>
    <row r="29" spans="1:16" x14ac:dyDescent="0.35">
      <c r="B29" s="441" t="s">
        <v>3445</v>
      </c>
      <c r="C29" s="427"/>
      <c r="D29" s="429"/>
      <c r="E29" s="429"/>
      <c r="F29" s="429"/>
      <c r="G29" s="429"/>
      <c r="H29" s="429"/>
      <c r="I29" s="429"/>
      <c r="J29" s="429"/>
      <c r="K29" s="429"/>
      <c r="L29" s="429"/>
      <c r="M29" s="345"/>
      <c r="N29" s="345"/>
    </row>
    <row r="30" spans="1:16" x14ac:dyDescent="0.35">
      <c r="B30" s="337"/>
      <c r="C30" s="529" t="s">
        <v>3440</v>
      </c>
      <c r="D30" s="529"/>
      <c r="E30" s="529"/>
      <c r="F30" s="529"/>
      <c r="G30" s="529"/>
      <c r="H30" s="529"/>
      <c r="I30" s="529"/>
      <c r="J30" s="529"/>
      <c r="K30" s="529"/>
      <c r="L30" s="529"/>
      <c r="M30" s="345"/>
      <c r="N30" s="345"/>
    </row>
    <row r="31" spans="1:16" x14ac:dyDescent="0.35">
      <c r="B31" s="337"/>
      <c r="C31" s="430" t="s">
        <v>3111</v>
      </c>
      <c r="D31" s="430" t="s">
        <v>3112</v>
      </c>
      <c r="E31" s="430" t="s">
        <v>3113</v>
      </c>
      <c r="F31" s="430" t="s">
        <v>3114</v>
      </c>
      <c r="G31" s="430" t="s">
        <v>3115</v>
      </c>
      <c r="H31" s="430" t="s">
        <v>3116</v>
      </c>
      <c r="I31" s="430" t="s">
        <v>3117</v>
      </c>
      <c r="J31" s="430" t="s">
        <v>3118</v>
      </c>
      <c r="K31" s="430" t="s">
        <v>3119</v>
      </c>
      <c r="L31" s="430" t="s">
        <v>3441</v>
      </c>
      <c r="M31" s="345"/>
      <c r="N31" s="432"/>
    </row>
    <row r="32" spans="1:16" x14ac:dyDescent="0.35">
      <c r="C32" s="433"/>
      <c r="D32" s="433"/>
      <c r="E32" s="433"/>
      <c r="F32" s="433"/>
      <c r="G32" s="433"/>
      <c r="H32" s="433"/>
      <c r="I32" s="433"/>
      <c r="J32" s="433"/>
      <c r="K32" s="433"/>
      <c r="L32" s="433"/>
      <c r="M32" s="345"/>
      <c r="N32" s="345"/>
    </row>
    <row r="33" spans="2:14" x14ac:dyDescent="0.35">
      <c r="B33" s="434" t="s">
        <v>3099</v>
      </c>
      <c r="C33" s="442">
        <f t="shared" ref="C33:K33" si="2">C11/$N$11</f>
        <v>5.3211297751593369E-2</v>
      </c>
      <c r="D33" s="442">
        <f t="shared" si="2"/>
        <v>0.26338230949840957</v>
      </c>
      <c r="E33" s="442">
        <f t="shared" si="2"/>
        <v>0.50420074374791346</v>
      </c>
      <c r="F33" s="442">
        <f t="shared" si="2"/>
        <v>0.11662033951751075</v>
      </c>
      <c r="G33" s="442">
        <f t="shared" si="2"/>
        <v>3.6288761531421958E-2</v>
      </c>
      <c r="H33" s="442">
        <f t="shared" si="2"/>
        <v>7.6872657487544651E-3</v>
      </c>
      <c r="I33" s="442">
        <f t="shared" si="2"/>
        <v>6.3213805403483543E-3</v>
      </c>
      <c r="J33" s="442">
        <f t="shared" si="2"/>
        <v>5.7088530220525541E-3</v>
      </c>
      <c r="K33" s="442">
        <f t="shared" si="2"/>
        <v>1.6495370235359837E-3</v>
      </c>
      <c r="L33" s="442">
        <f>L11/$N$11</f>
        <v>4.9295116184595901E-3</v>
      </c>
      <c r="M33" s="345"/>
      <c r="N33" s="443"/>
    </row>
    <row r="34" spans="2:14" x14ac:dyDescent="0.35">
      <c r="B34" s="434" t="s">
        <v>3096</v>
      </c>
      <c r="C34" s="442">
        <f t="shared" ref="C34:L34" si="3">C12/$N$12</f>
        <v>0.16436787468701686</v>
      </c>
      <c r="D34" s="442">
        <f t="shared" si="3"/>
        <v>0.70153139076450488</v>
      </c>
      <c r="E34" s="442">
        <f t="shared" si="3"/>
        <v>6.1522991280168964E-2</v>
      </c>
      <c r="F34" s="442">
        <f t="shared" si="3"/>
        <v>7.2577743268309278E-2</v>
      </c>
      <c r="G34" s="442">
        <f t="shared" si="3"/>
        <v>0</v>
      </c>
      <c r="H34" s="442">
        <f t="shared" si="3"/>
        <v>0</v>
      </c>
      <c r="I34" s="442">
        <f t="shared" si="3"/>
        <v>0</v>
      </c>
      <c r="J34" s="442">
        <f t="shared" si="3"/>
        <v>0</v>
      </c>
      <c r="K34" s="442">
        <f t="shared" si="3"/>
        <v>0</v>
      </c>
      <c r="L34" s="442">
        <f t="shared" si="3"/>
        <v>0</v>
      </c>
      <c r="M34" s="345"/>
      <c r="N34" s="443"/>
    </row>
    <row r="35" spans="2:14" ht="19.5" customHeight="1" x14ac:dyDescent="0.35">
      <c r="B35" s="434" t="s">
        <v>3102</v>
      </c>
      <c r="C35" s="442">
        <f t="shared" ref="C35:L35" si="4">C13/$N$13</f>
        <v>0.16960336905010959</v>
      </c>
      <c r="D35" s="442">
        <f t="shared" si="4"/>
        <v>0.10839810272602388</v>
      </c>
      <c r="E35" s="442">
        <f t="shared" si="4"/>
        <v>0.4220862440902996</v>
      </c>
      <c r="F35" s="442">
        <f t="shared" si="4"/>
        <v>0.29991228413356685</v>
      </c>
      <c r="G35" s="442">
        <f t="shared" si="4"/>
        <v>0</v>
      </c>
      <c r="H35" s="442">
        <f t="shared" si="4"/>
        <v>0</v>
      </c>
      <c r="I35" s="442">
        <f t="shared" si="4"/>
        <v>0</v>
      </c>
      <c r="J35" s="442">
        <f t="shared" si="4"/>
        <v>0</v>
      </c>
      <c r="K35" s="442">
        <f t="shared" si="4"/>
        <v>0</v>
      </c>
      <c r="L35" s="442">
        <f t="shared" si="4"/>
        <v>0</v>
      </c>
      <c r="M35" s="345"/>
      <c r="N35" s="443"/>
    </row>
    <row r="36" spans="2:14" x14ac:dyDescent="0.35">
      <c r="B36" s="434" t="s">
        <v>3095</v>
      </c>
      <c r="C36" s="442">
        <f t="shared" ref="C36:L36" si="5">C14/$N$14</f>
        <v>1.1148769222950577E-2</v>
      </c>
      <c r="D36" s="442">
        <f t="shared" si="5"/>
        <v>8.5572270047407056E-2</v>
      </c>
      <c r="E36" s="442">
        <f t="shared" si="5"/>
        <v>0.40043031492074793</v>
      </c>
      <c r="F36" s="442">
        <f t="shared" si="5"/>
        <v>0.28750585894668945</v>
      </c>
      <c r="G36" s="442">
        <f t="shared" si="5"/>
        <v>0.15586572927105652</v>
      </c>
      <c r="H36" s="442">
        <f t="shared" si="5"/>
        <v>2.4593273567229838E-2</v>
      </c>
      <c r="I36" s="442">
        <f t="shared" si="5"/>
        <v>1.370597482338535E-2</v>
      </c>
      <c r="J36" s="442">
        <f t="shared" si="5"/>
        <v>9.1324507878094274E-3</v>
      </c>
      <c r="K36" s="442">
        <f t="shared" si="5"/>
        <v>5.5647228739005121E-3</v>
      </c>
      <c r="L36" s="442">
        <f t="shared" si="5"/>
        <v>6.4806355388230793E-3</v>
      </c>
      <c r="M36" s="345"/>
      <c r="N36" s="443"/>
    </row>
    <row r="37" spans="2:14" x14ac:dyDescent="0.35">
      <c r="B37" s="434" t="s">
        <v>3100</v>
      </c>
      <c r="C37" s="442">
        <f t="shared" ref="C37:L37" si="6">C15/$N$15</f>
        <v>9.1045034495203393E-3</v>
      </c>
      <c r="D37" s="442">
        <f t="shared" si="6"/>
        <v>2.4876291685544345E-2</v>
      </c>
      <c r="E37" s="442">
        <f t="shared" si="6"/>
        <v>0.33214057649793455</v>
      </c>
      <c r="F37" s="442">
        <f t="shared" si="6"/>
        <v>0.38872481207829263</v>
      </c>
      <c r="G37" s="442">
        <f t="shared" si="6"/>
        <v>0.19312908522149178</v>
      </c>
      <c r="H37" s="442">
        <f t="shared" si="6"/>
        <v>2.8082953151935573E-2</v>
      </c>
      <c r="I37" s="442">
        <f t="shared" si="6"/>
        <v>1.1155103530249445E-2</v>
      </c>
      <c r="J37" s="442">
        <f t="shared" si="6"/>
        <v>6.8523951027543301E-3</v>
      </c>
      <c r="K37" s="442">
        <f t="shared" si="6"/>
        <v>3.7410931284125649E-3</v>
      </c>
      <c r="L37" s="442">
        <f t="shared" si="6"/>
        <v>2.193186153864476E-3</v>
      </c>
      <c r="M37" s="345"/>
      <c r="N37" s="443"/>
    </row>
    <row r="38" spans="2:14" x14ac:dyDescent="0.35">
      <c r="B38" s="434" t="s">
        <v>3097</v>
      </c>
      <c r="C38" s="442">
        <f t="shared" ref="C38:L38" si="7">C16/$N$16</f>
        <v>1.0140227572649747E-3</v>
      </c>
      <c r="D38" s="442">
        <f t="shared" si="7"/>
        <v>0.74211841428531133</v>
      </c>
      <c r="E38" s="442">
        <f t="shared" si="7"/>
        <v>0.25686756295742375</v>
      </c>
      <c r="F38" s="442">
        <f t="shared" si="7"/>
        <v>0</v>
      </c>
      <c r="G38" s="442">
        <f t="shared" si="7"/>
        <v>0</v>
      </c>
      <c r="H38" s="442">
        <f t="shared" si="7"/>
        <v>0</v>
      </c>
      <c r="I38" s="442">
        <f t="shared" si="7"/>
        <v>0</v>
      </c>
      <c r="J38" s="442">
        <f t="shared" si="7"/>
        <v>0</v>
      </c>
      <c r="K38" s="442">
        <f t="shared" si="7"/>
        <v>0</v>
      </c>
      <c r="L38" s="442">
        <f t="shared" si="7"/>
        <v>0</v>
      </c>
      <c r="M38" s="345"/>
      <c r="N38" s="443"/>
    </row>
    <row r="39" spans="2:14" x14ac:dyDescent="0.35">
      <c r="B39" s="434" t="s">
        <v>3098</v>
      </c>
      <c r="C39" s="442">
        <f>C17/$N$17</f>
        <v>1.8756109234928424E-2</v>
      </c>
      <c r="D39" s="442">
        <f>D17/$N$17</f>
        <v>0.2364766832163753</v>
      </c>
      <c r="E39" s="442">
        <f>E17/$N$17</f>
        <v>0.61637593291764703</v>
      </c>
      <c r="F39" s="442">
        <f>F17/$N$16</f>
        <v>0.79741364665089076</v>
      </c>
      <c r="G39" s="442">
        <f t="shared" ref="G39:L39" si="8">G17/$N$17</f>
        <v>2.9390991679708049E-2</v>
      </c>
      <c r="H39" s="442">
        <f t="shared" si="8"/>
        <v>2.6103532733992374E-3</v>
      </c>
      <c r="I39" s="442">
        <f t="shared" si="8"/>
        <v>2.6061232214114418E-3</v>
      </c>
      <c r="J39" s="442">
        <f t="shared" si="8"/>
        <v>2.4391920641939138E-3</v>
      </c>
      <c r="K39" s="442">
        <f t="shared" si="8"/>
        <v>1.6205674371372227E-3</v>
      </c>
      <c r="L39" s="442">
        <f t="shared" si="8"/>
        <v>6.6141628075133355E-3</v>
      </c>
      <c r="M39" s="345"/>
      <c r="N39" s="443"/>
    </row>
    <row r="40" spans="2:14" x14ac:dyDescent="0.35">
      <c r="B40" s="434" t="s">
        <v>3442</v>
      </c>
      <c r="C40" s="442">
        <f>C18/$N$18</f>
        <v>2.7498316726820818E-3</v>
      </c>
      <c r="D40" s="442">
        <f>D18/$N$18</f>
        <v>0.11156022663114643</v>
      </c>
      <c r="E40" s="442">
        <f>E18/$N$18</f>
        <v>0.67345699032926598</v>
      </c>
      <c r="F40" s="442">
        <f>F18/$N$16</f>
        <v>0.45025791959806466</v>
      </c>
      <c r="G40" s="442">
        <f t="shared" ref="G40:L40" si="9">G18/$N$18</f>
        <v>1.3049596405394549E-3</v>
      </c>
      <c r="H40" s="442">
        <f t="shared" si="9"/>
        <v>1.3218507826761418E-3</v>
      </c>
      <c r="I40" s="442">
        <f t="shared" si="9"/>
        <v>6.0181926238448459E-3</v>
      </c>
      <c r="J40" s="442">
        <f t="shared" si="9"/>
        <v>6.0181926238448459E-3</v>
      </c>
      <c r="K40" s="442">
        <f t="shared" si="9"/>
        <v>6.3477532331266077E-3</v>
      </c>
      <c r="L40" s="442">
        <f t="shared" si="9"/>
        <v>4.5404780086942455E-3</v>
      </c>
      <c r="M40" s="345"/>
      <c r="N40" s="443"/>
    </row>
    <row r="41" spans="2:14" ht="29" x14ac:dyDescent="0.35">
      <c r="B41" s="434" t="s">
        <v>3443</v>
      </c>
      <c r="C41" s="442">
        <f t="shared" ref="C41:L41" si="10">C19/$N$19</f>
        <v>1.4051348776018727E-2</v>
      </c>
      <c r="D41" s="442">
        <f t="shared" si="10"/>
        <v>0.103219730613811</v>
      </c>
      <c r="E41" s="442">
        <f t="shared" si="10"/>
        <v>0.57696001088047522</v>
      </c>
      <c r="F41" s="442">
        <f t="shared" si="10"/>
        <v>9.8406383925870103E-2</v>
      </c>
      <c r="G41" s="442">
        <f t="shared" si="10"/>
        <v>6.6192844890125516E-2</v>
      </c>
      <c r="H41" s="442">
        <f t="shared" si="10"/>
        <v>3.1238495314152501E-2</v>
      </c>
      <c r="I41" s="442">
        <f t="shared" si="10"/>
        <v>3.1238495314152501E-2</v>
      </c>
      <c r="J41" s="442">
        <f t="shared" si="10"/>
        <v>3.1238495314152501E-2</v>
      </c>
      <c r="K41" s="442">
        <f t="shared" si="10"/>
        <v>3.1220927454424015E-2</v>
      </c>
      <c r="L41" s="442">
        <f t="shared" si="10"/>
        <v>1.6233267516817824E-2</v>
      </c>
      <c r="M41" s="345"/>
      <c r="N41" s="443"/>
    </row>
    <row r="42" spans="2:14" x14ac:dyDescent="0.35">
      <c r="B42" s="434" t="s">
        <v>352</v>
      </c>
      <c r="C42" s="442">
        <f t="shared" ref="C42:L42" si="11">C20/$N$20</f>
        <v>0</v>
      </c>
      <c r="D42" s="442">
        <f t="shared" si="11"/>
        <v>0.75974765549769852</v>
      </c>
      <c r="E42" s="442">
        <f t="shared" si="11"/>
        <v>0.24025234450230146</v>
      </c>
      <c r="F42" s="442">
        <f t="shared" si="11"/>
        <v>0</v>
      </c>
      <c r="G42" s="442">
        <f t="shared" si="11"/>
        <v>0</v>
      </c>
      <c r="H42" s="442">
        <f t="shared" si="11"/>
        <v>0</v>
      </c>
      <c r="I42" s="442">
        <f t="shared" si="11"/>
        <v>0</v>
      </c>
      <c r="J42" s="442">
        <f t="shared" si="11"/>
        <v>0</v>
      </c>
      <c r="K42" s="442">
        <f t="shared" si="11"/>
        <v>0</v>
      </c>
      <c r="L42" s="442">
        <f t="shared" si="11"/>
        <v>0</v>
      </c>
      <c r="M42" s="345"/>
      <c r="N42" s="443"/>
    </row>
    <row r="43" spans="2:14" x14ac:dyDescent="0.35">
      <c r="C43" s="442"/>
      <c r="D43" s="444"/>
      <c r="E43" s="444"/>
      <c r="F43" s="444"/>
      <c r="G43" s="444"/>
      <c r="H43" s="444"/>
      <c r="I43" s="444"/>
      <c r="J43" s="444"/>
      <c r="K43" s="444"/>
      <c r="L43" s="444"/>
      <c r="M43" s="345"/>
      <c r="N43" s="345"/>
    </row>
    <row r="44" spans="2:14" x14ac:dyDescent="0.35">
      <c r="B44" s="439" t="s">
        <v>354</v>
      </c>
      <c r="C44" s="445">
        <f t="shared" ref="C44:L44" si="12">C22/$N$22</f>
        <v>1.5687502680301373E-2</v>
      </c>
      <c r="D44" s="445">
        <f t="shared" si="12"/>
        <v>0.1341664428139247</v>
      </c>
      <c r="E44" s="445">
        <f t="shared" si="12"/>
        <v>0.48224631743853386</v>
      </c>
      <c r="F44" s="445">
        <f t="shared" si="12"/>
        <v>0.20822958491594071</v>
      </c>
      <c r="G44" s="445">
        <f t="shared" si="12"/>
        <v>0.10075070766170872</v>
      </c>
      <c r="H44" s="445">
        <f t="shared" si="12"/>
        <v>1.9052540799888908E-2</v>
      </c>
      <c r="I44" s="445">
        <f t="shared" si="12"/>
        <v>1.2998280898887771E-2</v>
      </c>
      <c r="J44" s="445">
        <f t="shared" si="12"/>
        <v>1.0814692369672795E-2</v>
      </c>
      <c r="K44" s="445">
        <f t="shared" si="12"/>
        <v>8.8773349119973914E-3</v>
      </c>
      <c r="L44" s="445">
        <f t="shared" si="12"/>
        <v>7.1765955091438486E-3</v>
      </c>
      <c r="M44" s="345"/>
      <c r="N44" s="446"/>
    </row>
    <row r="45" spans="2:14" x14ac:dyDescent="0.35">
      <c r="M45" s="345"/>
      <c r="N45" s="345"/>
    </row>
    <row r="46" spans="2:14" x14ac:dyDescent="0.35">
      <c r="M46" s="345"/>
      <c r="N46" s="345"/>
    </row>
    <row r="47" spans="2:14" x14ac:dyDescent="0.35">
      <c r="M47" s="345"/>
      <c r="N47" s="345"/>
    </row>
    <row r="49" spans="1:16" ht="16" x14ac:dyDescent="0.4">
      <c r="B49" s="406" t="s">
        <v>3446</v>
      </c>
    </row>
    <row r="50" spans="1:16" ht="3.75" customHeight="1" x14ac:dyDescent="0.4">
      <c r="B50" s="406"/>
    </row>
    <row r="51" spans="1:16" x14ac:dyDescent="0.35">
      <c r="B51" s="441" t="s">
        <v>3447</v>
      </c>
      <c r="C51" s="427"/>
      <c r="D51" s="427"/>
      <c r="E51" s="429"/>
      <c r="F51" s="429"/>
      <c r="G51" s="429"/>
      <c r="H51" s="429"/>
      <c r="I51" s="429"/>
      <c r="J51" s="429"/>
      <c r="K51" s="429"/>
      <c r="L51" s="429"/>
      <c r="M51" s="429"/>
      <c r="N51" s="429"/>
    </row>
    <row r="52" spans="1:16" x14ac:dyDescent="0.35">
      <c r="B52" s="337"/>
      <c r="C52" s="529" t="s">
        <v>3440</v>
      </c>
      <c r="D52" s="529"/>
      <c r="E52" s="529"/>
      <c r="F52" s="529"/>
      <c r="G52" s="529"/>
      <c r="H52" s="529"/>
      <c r="I52" s="529"/>
      <c r="J52" s="529"/>
      <c r="K52" s="529"/>
      <c r="L52" s="529"/>
      <c r="N52" s="337"/>
    </row>
    <row r="53" spans="1:16" x14ac:dyDescent="0.35">
      <c r="B53" s="337"/>
      <c r="C53" s="430" t="s">
        <v>3111</v>
      </c>
      <c r="D53" s="430" t="s">
        <v>3112</v>
      </c>
      <c r="E53" s="430" t="s">
        <v>3113</v>
      </c>
      <c r="F53" s="430" t="s">
        <v>3114</v>
      </c>
      <c r="G53" s="430" t="s">
        <v>3115</v>
      </c>
      <c r="H53" s="430" t="s">
        <v>3116</v>
      </c>
      <c r="I53" s="430" t="s">
        <v>3117</v>
      </c>
      <c r="J53" s="430" t="s">
        <v>3118</v>
      </c>
      <c r="K53" s="430" t="s">
        <v>3119</v>
      </c>
      <c r="L53" s="430" t="s">
        <v>3441</v>
      </c>
      <c r="N53" s="430" t="s">
        <v>3140</v>
      </c>
      <c r="P53" s="343"/>
    </row>
    <row r="54" spans="1:16" x14ac:dyDescent="0.35">
      <c r="C54" s="443"/>
      <c r="D54" s="443"/>
      <c r="E54" s="443"/>
      <c r="F54" s="443"/>
      <c r="G54" s="443"/>
      <c r="H54" s="443"/>
      <c r="I54" s="443"/>
      <c r="J54" s="443"/>
      <c r="K54" s="443"/>
      <c r="L54" s="443"/>
      <c r="M54" s="345"/>
      <c r="N54" s="345"/>
      <c r="O54" s="345"/>
      <c r="P54" s="343"/>
    </row>
    <row r="55" spans="1:16" x14ac:dyDescent="0.35">
      <c r="A55" s="343" t="s">
        <v>3136</v>
      </c>
      <c r="B55" s="434" t="s">
        <v>3099</v>
      </c>
      <c r="C55" s="438">
        <v>4.4045944500000003</v>
      </c>
      <c r="D55" s="438">
        <v>15.756716269999998</v>
      </c>
      <c r="E55" s="438">
        <v>49.27962700999997</v>
      </c>
      <c r="F55" s="438">
        <v>26.819624750000003</v>
      </c>
      <c r="G55" s="438">
        <v>15.948874280000002</v>
      </c>
      <c r="H55" s="438">
        <v>1.69960457</v>
      </c>
      <c r="I55" s="438">
        <v>0.86598737000000003</v>
      </c>
      <c r="J55" s="438">
        <v>0.16488665999999999</v>
      </c>
      <c r="K55" s="438">
        <v>8.5410374700000009</v>
      </c>
      <c r="L55" s="438">
        <v>0.94503656999999996</v>
      </c>
      <c r="M55" s="345"/>
      <c r="N55" s="447">
        <v>0.58264733066817864</v>
      </c>
      <c r="O55" s="345"/>
      <c r="P55" s="436">
        <f t="shared" ref="P55:P64" si="13">C55+D55+E55+F55+G55+H55+I55+J55+K55+L55</f>
        <v>124.42598939999998</v>
      </c>
    </row>
    <row r="56" spans="1:16" x14ac:dyDescent="0.35">
      <c r="A56" s="343" t="s">
        <v>3132</v>
      </c>
      <c r="B56" s="434" t="s">
        <v>3096</v>
      </c>
      <c r="C56" s="438">
        <v>0.34497369</v>
      </c>
      <c r="D56" s="438">
        <v>1.0305830700000003</v>
      </c>
      <c r="E56" s="438">
        <v>0.97494051000000004</v>
      </c>
      <c r="F56" s="438">
        <v>0.18394403000000001</v>
      </c>
      <c r="G56" s="438">
        <v>0</v>
      </c>
      <c r="H56" s="438">
        <v>0</v>
      </c>
      <c r="I56" s="438">
        <v>0</v>
      </c>
      <c r="J56" s="438">
        <v>0</v>
      </c>
      <c r="K56" s="438">
        <v>0</v>
      </c>
      <c r="L56" s="438">
        <v>0</v>
      </c>
      <c r="M56" s="345"/>
      <c r="N56" s="447">
        <v>0.35096870398541213</v>
      </c>
      <c r="O56" s="345"/>
      <c r="P56" s="436">
        <f t="shared" si="13"/>
        <v>2.5344413000000006</v>
      </c>
    </row>
    <row r="57" spans="1:16" x14ac:dyDescent="0.35">
      <c r="A57" s="343" t="s">
        <v>3139</v>
      </c>
      <c r="B57" s="434" t="s">
        <v>3102</v>
      </c>
      <c r="C57" s="438">
        <v>5.1611471700000005</v>
      </c>
      <c r="D57" s="438">
        <v>3.2986288199999998</v>
      </c>
      <c r="E57" s="438">
        <v>0.56371481000000001</v>
      </c>
      <c r="F57" s="438">
        <v>21.407196979999998</v>
      </c>
      <c r="G57" s="438">
        <v>0</v>
      </c>
      <c r="H57" s="438">
        <v>0</v>
      </c>
      <c r="I57" s="438">
        <v>0</v>
      </c>
      <c r="J57" s="438">
        <v>0</v>
      </c>
      <c r="K57" s="438">
        <v>0</v>
      </c>
      <c r="L57" s="438">
        <v>0</v>
      </c>
      <c r="M57" s="345"/>
      <c r="N57" s="447">
        <v>0.50645998444951845</v>
      </c>
      <c r="O57" s="345"/>
      <c r="P57" s="436">
        <f t="shared" si="13"/>
        <v>30.43068778</v>
      </c>
    </row>
    <row r="58" spans="1:16" x14ac:dyDescent="0.35">
      <c r="A58" s="343" t="s">
        <v>3131</v>
      </c>
      <c r="B58" s="434" t="s">
        <v>3095</v>
      </c>
      <c r="C58" s="438">
        <v>1.7086386999999998</v>
      </c>
      <c r="D58" s="438">
        <v>11.1405911</v>
      </c>
      <c r="E58" s="438">
        <v>199.98536145</v>
      </c>
      <c r="F58" s="438">
        <v>207.83818944999999</v>
      </c>
      <c r="G58" s="438">
        <v>288.59716635999985</v>
      </c>
      <c r="H58" s="438">
        <v>79.045568459999998</v>
      </c>
      <c r="I58" s="438">
        <v>33.775066069999994</v>
      </c>
      <c r="J58" s="438">
        <v>27.082896010000002</v>
      </c>
      <c r="K58" s="438">
        <v>13.76770922</v>
      </c>
      <c r="L58" s="438">
        <v>39.588135189999996</v>
      </c>
      <c r="M58" s="345"/>
      <c r="N58" s="447">
        <v>0.70684157106716972</v>
      </c>
      <c r="O58" s="345"/>
      <c r="P58" s="436">
        <f t="shared" si="13"/>
        <v>902.52932200999987</v>
      </c>
    </row>
    <row r="59" spans="1:16" x14ac:dyDescent="0.35">
      <c r="A59" s="343" t="s">
        <v>3137</v>
      </c>
      <c r="B59" s="434" t="s">
        <v>3100</v>
      </c>
      <c r="C59" s="438">
        <v>1.5641488199999998</v>
      </c>
      <c r="D59" s="438">
        <v>6.3901971500000014</v>
      </c>
      <c r="E59" s="438">
        <v>78.153075289999961</v>
      </c>
      <c r="F59" s="438">
        <v>154.29490931000001</v>
      </c>
      <c r="G59" s="438">
        <v>236.07312715999996</v>
      </c>
      <c r="H59" s="438">
        <v>26.831302030000003</v>
      </c>
      <c r="I59" s="438">
        <v>21.517006480000003</v>
      </c>
      <c r="J59" s="438">
        <v>1.9892915000000002</v>
      </c>
      <c r="K59" s="438">
        <v>13.54980849</v>
      </c>
      <c r="L59" s="438">
        <v>3.0527384600000005</v>
      </c>
      <c r="M59" s="345"/>
      <c r="N59" s="447">
        <v>0.69729484220990967</v>
      </c>
      <c r="O59" s="345"/>
      <c r="P59" s="436">
        <f t="shared" si="13"/>
        <v>543.41560469000001</v>
      </c>
    </row>
    <row r="60" spans="1:16" x14ac:dyDescent="0.35">
      <c r="A60" s="343" t="s">
        <v>3133</v>
      </c>
      <c r="B60" s="434" t="s">
        <v>3097</v>
      </c>
      <c r="C60" s="438">
        <v>6.8094059999999998E-2</v>
      </c>
      <c r="D60" s="438">
        <v>19.038113930000002</v>
      </c>
      <c r="E60" s="438">
        <v>48.046190230000001</v>
      </c>
      <c r="F60" s="438">
        <v>0</v>
      </c>
      <c r="G60" s="438">
        <v>0</v>
      </c>
      <c r="H60" s="438">
        <v>0</v>
      </c>
      <c r="I60" s="438">
        <v>0</v>
      </c>
      <c r="J60" s="438">
        <v>0</v>
      </c>
      <c r="K60" s="438">
        <v>0</v>
      </c>
      <c r="L60" s="438">
        <v>0</v>
      </c>
      <c r="M60" s="345"/>
      <c r="N60" s="447">
        <v>0.43313276850492149</v>
      </c>
      <c r="O60" s="345"/>
      <c r="P60" s="436">
        <f t="shared" si="13"/>
        <v>67.152398220000009</v>
      </c>
    </row>
    <row r="61" spans="1:16" x14ac:dyDescent="0.35">
      <c r="A61" s="343" t="s">
        <v>3134</v>
      </c>
      <c r="B61" s="434" t="s">
        <v>3098</v>
      </c>
      <c r="C61" s="438">
        <v>0.76325061999999999</v>
      </c>
      <c r="D61" s="438">
        <v>49.616326649999984</v>
      </c>
      <c r="E61" s="438">
        <v>407.6380208499998</v>
      </c>
      <c r="F61" s="438">
        <v>119.86194771000001</v>
      </c>
      <c r="G61" s="438">
        <v>47.623557319999996</v>
      </c>
      <c r="H61" s="438">
        <v>2.0945629499999998</v>
      </c>
      <c r="I61" s="438">
        <v>0</v>
      </c>
      <c r="J61" s="438">
        <v>2.8964451699999998</v>
      </c>
      <c r="K61" s="438">
        <v>0</v>
      </c>
      <c r="L61" s="438">
        <v>13.812390840000001</v>
      </c>
      <c r="M61" s="345"/>
      <c r="N61" s="447">
        <v>0.53911727921489805</v>
      </c>
      <c r="O61" s="345"/>
      <c r="P61" s="436">
        <f t="shared" si="13"/>
        <v>644.30650210999977</v>
      </c>
    </row>
    <row r="62" spans="1:16" x14ac:dyDescent="0.35">
      <c r="A62" s="343" t="s">
        <v>3130</v>
      </c>
      <c r="B62" s="434" t="s">
        <v>3442</v>
      </c>
      <c r="C62" s="438">
        <v>0</v>
      </c>
      <c r="D62" s="438">
        <v>4.9209520900000001</v>
      </c>
      <c r="E62" s="438">
        <v>93.157867409999966</v>
      </c>
      <c r="F62" s="438">
        <v>52.940490109999992</v>
      </c>
      <c r="G62" s="438">
        <v>7.0187472700000004</v>
      </c>
      <c r="H62" s="438">
        <v>0</v>
      </c>
      <c r="I62" s="438">
        <v>0</v>
      </c>
      <c r="J62" s="438">
        <v>0</v>
      </c>
      <c r="K62" s="438">
        <v>0</v>
      </c>
      <c r="L62" s="438">
        <v>3.9270824500000003</v>
      </c>
      <c r="M62" s="345"/>
      <c r="N62" s="447">
        <v>0.58530137082154188</v>
      </c>
      <c r="O62" s="345"/>
      <c r="P62" s="436">
        <f t="shared" si="13"/>
        <v>161.96513932999997</v>
      </c>
    </row>
    <row r="63" spans="1:16" ht="29" x14ac:dyDescent="0.35">
      <c r="A63" s="343" t="s">
        <v>3138</v>
      </c>
      <c r="B63" s="434" t="s">
        <v>3443</v>
      </c>
      <c r="C63" s="438">
        <v>6.5516769500000001</v>
      </c>
      <c r="D63" s="438">
        <v>44.627039320000016</v>
      </c>
      <c r="E63" s="438">
        <v>69.139192609999995</v>
      </c>
      <c r="F63" s="438">
        <v>209.73699699999997</v>
      </c>
      <c r="G63" s="438">
        <v>14.551632739999999</v>
      </c>
      <c r="H63" s="438">
        <v>0</v>
      </c>
      <c r="I63" s="438">
        <v>0</v>
      </c>
      <c r="J63" s="438">
        <v>0</v>
      </c>
      <c r="K63" s="438">
        <v>2.81442009</v>
      </c>
      <c r="L63" s="438">
        <v>220.62408908999998</v>
      </c>
      <c r="M63" s="345"/>
      <c r="N63" s="447">
        <v>0.73890674548854363</v>
      </c>
      <c r="O63" s="345"/>
      <c r="P63" s="436">
        <f t="shared" si="13"/>
        <v>568.04504780000002</v>
      </c>
    </row>
    <row r="64" spans="1:16" x14ac:dyDescent="0.35">
      <c r="A64" s="343" t="s">
        <v>3135</v>
      </c>
      <c r="B64" s="434" t="s">
        <v>352</v>
      </c>
      <c r="C64" s="438">
        <v>0</v>
      </c>
      <c r="D64" s="438">
        <v>0</v>
      </c>
      <c r="E64" s="438">
        <v>1.5644279800000001</v>
      </c>
      <c r="F64" s="438">
        <v>0</v>
      </c>
      <c r="G64" s="438">
        <v>0</v>
      </c>
      <c r="H64" s="438">
        <v>0</v>
      </c>
      <c r="I64" s="438">
        <v>0</v>
      </c>
      <c r="J64" s="438">
        <v>0</v>
      </c>
      <c r="K64" s="438">
        <v>0</v>
      </c>
      <c r="L64" s="438">
        <v>0</v>
      </c>
      <c r="M64" s="345"/>
      <c r="N64" s="447">
        <v>0.42637596421052637</v>
      </c>
      <c r="O64" s="345"/>
      <c r="P64" s="436">
        <f t="shared" si="13"/>
        <v>1.5644279800000001</v>
      </c>
    </row>
    <row r="65" spans="1:16" x14ac:dyDescent="0.35">
      <c r="C65" s="438"/>
      <c r="D65" s="438"/>
      <c r="E65" s="438"/>
      <c r="F65" s="438"/>
      <c r="G65" s="438"/>
      <c r="H65" s="438"/>
      <c r="I65" s="438"/>
      <c r="J65" s="438"/>
      <c r="K65" s="438"/>
      <c r="L65" s="438"/>
      <c r="M65" s="345"/>
      <c r="N65" s="345"/>
      <c r="O65" s="345"/>
      <c r="P65" s="343"/>
    </row>
    <row r="66" spans="1:16" x14ac:dyDescent="0.35">
      <c r="A66" s="343" t="s">
        <v>3141</v>
      </c>
      <c r="B66" s="439" t="s">
        <v>354</v>
      </c>
      <c r="C66" s="440">
        <f t="shared" ref="C66:L66" si="14">SUM(C55:C65)</f>
        <v>20.56652446</v>
      </c>
      <c r="D66" s="440">
        <f t="shared" si="14"/>
        <v>155.81914839999999</v>
      </c>
      <c r="E66" s="440">
        <f t="shared" si="14"/>
        <v>948.5024181499997</v>
      </c>
      <c r="F66" s="440">
        <f t="shared" si="14"/>
        <v>793.08329933999994</v>
      </c>
      <c r="G66" s="440">
        <f t="shared" si="14"/>
        <v>609.81310512999971</v>
      </c>
      <c r="H66" s="440">
        <f t="shared" si="14"/>
        <v>109.67103801</v>
      </c>
      <c r="I66" s="440">
        <f t="shared" si="14"/>
        <v>56.158059919999999</v>
      </c>
      <c r="J66" s="440">
        <f t="shared" si="14"/>
        <v>32.133519340000007</v>
      </c>
      <c r="K66" s="440">
        <f t="shared" si="14"/>
        <v>38.672975269999995</v>
      </c>
      <c r="L66" s="440">
        <f t="shared" si="14"/>
        <v>281.94947259999998</v>
      </c>
      <c r="M66" s="345"/>
      <c r="N66" s="448">
        <v>0.65563433818153682</v>
      </c>
      <c r="O66" s="345"/>
      <c r="P66" s="436">
        <f>C66+D66+E66+F66+G66+H66+I66+J66+K66+L66</f>
        <v>3046.369560619999</v>
      </c>
    </row>
    <row r="67" spans="1:16" x14ac:dyDescent="0.35">
      <c r="C67" s="345"/>
      <c r="D67" s="345"/>
      <c r="E67" s="345"/>
      <c r="F67" s="345"/>
      <c r="G67" s="345"/>
      <c r="H67" s="345"/>
      <c r="I67" s="345"/>
      <c r="J67" s="345"/>
      <c r="K67" s="345"/>
      <c r="L67" s="345"/>
      <c r="M67" s="345"/>
      <c r="N67" s="345"/>
      <c r="O67" s="345"/>
      <c r="P67" s="343"/>
    </row>
    <row r="71" spans="1:16" ht="16" x14ac:dyDescent="0.4">
      <c r="B71" s="406" t="s">
        <v>3448</v>
      </c>
    </row>
    <row r="72" spans="1:16" ht="3.75" customHeight="1" x14ac:dyDescent="0.4">
      <c r="B72" s="406"/>
    </row>
    <row r="73" spans="1:16" x14ac:dyDescent="0.35">
      <c r="B73" s="441" t="s">
        <v>3449</v>
      </c>
      <c r="C73" s="449"/>
      <c r="D73" s="449"/>
      <c r="E73" s="450"/>
      <c r="F73" s="450"/>
      <c r="G73" s="450"/>
      <c r="H73" s="450"/>
      <c r="I73" s="450"/>
      <c r="J73" s="450"/>
      <c r="K73" s="450"/>
      <c r="L73" s="450"/>
      <c r="M73" s="345"/>
      <c r="N73" s="450"/>
    </row>
    <row r="74" spans="1:16" x14ac:dyDescent="0.35">
      <c r="B74" s="353"/>
      <c r="C74" s="530" t="s">
        <v>3440</v>
      </c>
      <c r="D74" s="530"/>
      <c r="E74" s="530"/>
      <c r="F74" s="530"/>
      <c r="G74" s="530"/>
      <c r="H74" s="530"/>
      <c r="I74" s="530"/>
      <c r="J74" s="530"/>
      <c r="K74" s="530"/>
      <c r="L74" s="530"/>
      <c r="M74" s="345"/>
      <c r="N74" s="353"/>
    </row>
    <row r="75" spans="1:16" x14ac:dyDescent="0.35">
      <c r="B75" s="353"/>
      <c r="C75" s="451" t="s">
        <v>3111</v>
      </c>
      <c r="D75" s="451" t="s">
        <v>3112</v>
      </c>
      <c r="E75" s="451" t="s">
        <v>3113</v>
      </c>
      <c r="F75" s="451" t="s">
        <v>3114</v>
      </c>
      <c r="G75" s="451" t="s">
        <v>3115</v>
      </c>
      <c r="H75" s="451" t="s">
        <v>3116</v>
      </c>
      <c r="I75" s="451" t="s">
        <v>3117</v>
      </c>
      <c r="J75" s="451" t="s">
        <v>3118</v>
      </c>
      <c r="K75" s="451" t="s">
        <v>3119</v>
      </c>
      <c r="L75" s="451" t="s">
        <v>3441</v>
      </c>
      <c r="M75" s="345"/>
      <c r="N75" s="451" t="s">
        <v>3140</v>
      </c>
    </row>
    <row r="76" spans="1:16" x14ac:dyDescent="0.35">
      <c r="B76" s="345"/>
      <c r="C76" s="443"/>
      <c r="D76" s="443"/>
      <c r="E76" s="443"/>
      <c r="F76" s="443"/>
      <c r="G76" s="443"/>
      <c r="H76" s="443"/>
      <c r="I76" s="443"/>
      <c r="J76" s="443"/>
      <c r="K76" s="443"/>
      <c r="L76" s="443"/>
      <c r="M76" s="345"/>
      <c r="N76" s="345"/>
    </row>
    <row r="77" spans="1:16" x14ac:dyDescent="0.35">
      <c r="B77" s="452" t="s">
        <v>3099</v>
      </c>
      <c r="C77" s="442">
        <f t="shared" ref="C77:L86" si="15">C55/$P55</f>
        <v>3.5399312243684686E-2</v>
      </c>
      <c r="D77" s="442">
        <f t="shared" si="15"/>
        <v>0.12663524996651546</v>
      </c>
      <c r="E77" s="442">
        <f t="shared" si="15"/>
        <v>0.39605573761264362</v>
      </c>
      <c r="F77" s="442">
        <f t="shared" si="15"/>
        <v>0.21554680721711028</v>
      </c>
      <c r="G77" s="442">
        <f t="shared" si="15"/>
        <v>0.12817960585973853</v>
      </c>
      <c r="H77" s="442">
        <f t="shared" si="15"/>
        <v>1.3659562429004887E-2</v>
      </c>
      <c r="I77" s="442">
        <f t="shared" si="15"/>
        <v>6.9598592237515309E-3</v>
      </c>
      <c r="J77" s="442">
        <f t="shared" si="15"/>
        <v>1.3251786125640405E-3</v>
      </c>
      <c r="K77" s="442">
        <f t="shared" si="15"/>
        <v>6.8643516609239855E-2</v>
      </c>
      <c r="L77" s="442">
        <f t="shared" si="15"/>
        <v>7.5951702257470669E-3</v>
      </c>
      <c r="M77" s="345"/>
      <c r="N77" s="447">
        <f t="shared" ref="N77:N86" si="16">N55</f>
        <v>0.58264733066817864</v>
      </c>
    </row>
    <row r="78" spans="1:16" x14ac:dyDescent="0.35">
      <c r="B78" s="452" t="s">
        <v>3096</v>
      </c>
      <c r="C78" s="442">
        <f t="shared" si="15"/>
        <v>0.13611429469682329</v>
      </c>
      <c r="D78" s="442">
        <f t="shared" si="15"/>
        <v>0.40663126425536078</v>
      </c>
      <c r="E78" s="442">
        <f t="shared" si="15"/>
        <v>0.38467669777950658</v>
      </c>
      <c r="F78" s="442">
        <f t="shared" si="15"/>
        <v>7.2577743268309264E-2</v>
      </c>
      <c r="G78" s="442">
        <f t="shared" si="15"/>
        <v>0</v>
      </c>
      <c r="H78" s="442">
        <f t="shared" si="15"/>
        <v>0</v>
      </c>
      <c r="I78" s="442">
        <f t="shared" si="15"/>
        <v>0</v>
      </c>
      <c r="J78" s="442">
        <f t="shared" si="15"/>
        <v>0</v>
      </c>
      <c r="K78" s="442">
        <f t="shared" si="15"/>
        <v>0</v>
      </c>
      <c r="L78" s="442">
        <f t="shared" si="15"/>
        <v>0</v>
      </c>
      <c r="M78" s="345"/>
      <c r="N78" s="447">
        <f t="shared" si="16"/>
        <v>0.35096870398541213</v>
      </c>
    </row>
    <row r="79" spans="1:16" x14ac:dyDescent="0.35">
      <c r="B79" s="452" t="s">
        <v>3102</v>
      </c>
      <c r="C79" s="442">
        <f t="shared" si="15"/>
        <v>0.16960336905010961</v>
      </c>
      <c r="D79" s="442">
        <f t="shared" si="15"/>
        <v>0.10839810272602389</v>
      </c>
      <c r="E79" s="442">
        <f t="shared" si="15"/>
        <v>1.8524550416848976E-2</v>
      </c>
      <c r="F79" s="442">
        <f t="shared" si="15"/>
        <v>0.70347397780701748</v>
      </c>
      <c r="G79" s="442">
        <f t="shared" si="15"/>
        <v>0</v>
      </c>
      <c r="H79" s="442">
        <f t="shared" si="15"/>
        <v>0</v>
      </c>
      <c r="I79" s="442">
        <f t="shared" si="15"/>
        <v>0</v>
      </c>
      <c r="J79" s="442">
        <f t="shared" si="15"/>
        <v>0</v>
      </c>
      <c r="K79" s="442">
        <f t="shared" si="15"/>
        <v>0</v>
      </c>
      <c r="L79" s="442">
        <f t="shared" si="15"/>
        <v>0</v>
      </c>
      <c r="M79" s="345"/>
      <c r="N79" s="447">
        <f t="shared" si="16"/>
        <v>0.50645998444951845</v>
      </c>
    </row>
    <row r="80" spans="1:16" x14ac:dyDescent="0.35">
      <c r="B80" s="452" t="s">
        <v>3095</v>
      </c>
      <c r="C80" s="442">
        <f t="shared" si="15"/>
        <v>1.8931669679105102E-3</v>
      </c>
      <c r="D80" s="442">
        <f t="shared" si="15"/>
        <v>1.2343744217848873E-2</v>
      </c>
      <c r="E80" s="442">
        <f t="shared" si="15"/>
        <v>0.22158322901312252</v>
      </c>
      <c r="F80" s="442">
        <f t="shared" si="15"/>
        <v>0.23028414078240572</v>
      </c>
      <c r="G80" s="442">
        <f t="shared" si="15"/>
        <v>0.31976486450021646</v>
      </c>
      <c r="H80" s="442">
        <f t="shared" si="15"/>
        <v>8.7582271880053325E-2</v>
      </c>
      <c r="I80" s="442">
        <f t="shared" si="15"/>
        <v>3.7422680068477349E-2</v>
      </c>
      <c r="J80" s="442">
        <f t="shared" si="15"/>
        <v>3.0007774096119537E-2</v>
      </c>
      <c r="K80" s="442">
        <f t="shared" si="15"/>
        <v>1.5254583850348806E-2</v>
      </c>
      <c r="L80" s="442">
        <f t="shared" si="15"/>
        <v>4.3863544623496863E-2</v>
      </c>
      <c r="M80" s="345"/>
      <c r="N80" s="447">
        <f t="shared" si="16"/>
        <v>0.70684157106716972</v>
      </c>
    </row>
    <row r="81" spans="2:14" x14ac:dyDescent="0.35">
      <c r="B81" s="452" t="s">
        <v>3100</v>
      </c>
      <c r="C81" s="442">
        <f t="shared" si="15"/>
        <v>2.8783656680089137E-3</v>
      </c>
      <c r="D81" s="442">
        <f t="shared" si="15"/>
        <v>1.1759318456902595E-2</v>
      </c>
      <c r="E81" s="442">
        <f t="shared" si="15"/>
        <v>0.1438182389601852</v>
      </c>
      <c r="F81" s="442">
        <f t="shared" si="15"/>
        <v>0.28393536729225871</v>
      </c>
      <c r="G81" s="442">
        <f t="shared" si="15"/>
        <v>0.43442463764851136</v>
      </c>
      <c r="H81" s="442">
        <f t="shared" si="15"/>
        <v>4.9375288082325761E-2</v>
      </c>
      <c r="I81" s="442">
        <f t="shared" si="15"/>
        <v>3.959585682541214E-2</v>
      </c>
      <c r="J81" s="442">
        <f t="shared" si="15"/>
        <v>3.6607183945974882E-3</v>
      </c>
      <c r="K81" s="442">
        <f t="shared" si="15"/>
        <v>2.49345222571032E-2</v>
      </c>
      <c r="L81" s="442">
        <f t="shared" si="15"/>
        <v>5.617686414694483E-3</v>
      </c>
      <c r="M81" s="345"/>
      <c r="N81" s="447">
        <f t="shared" si="16"/>
        <v>0.69729484220990967</v>
      </c>
    </row>
    <row r="82" spans="2:14" x14ac:dyDescent="0.35">
      <c r="B82" s="452" t="s">
        <v>3097</v>
      </c>
      <c r="C82" s="442">
        <f t="shared" si="15"/>
        <v>1.0140227572649747E-3</v>
      </c>
      <c r="D82" s="442">
        <f t="shared" si="15"/>
        <v>0.2835060911395697</v>
      </c>
      <c r="E82" s="442">
        <f t="shared" si="15"/>
        <v>0.71547988610316515</v>
      </c>
      <c r="F82" s="442">
        <f t="shared" si="15"/>
        <v>0</v>
      </c>
      <c r="G82" s="442">
        <f t="shared" si="15"/>
        <v>0</v>
      </c>
      <c r="H82" s="442">
        <f t="shared" si="15"/>
        <v>0</v>
      </c>
      <c r="I82" s="442">
        <f t="shared" si="15"/>
        <v>0</v>
      </c>
      <c r="J82" s="442">
        <f t="shared" si="15"/>
        <v>0</v>
      </c>
      <c r="K82" s="442">
        <f t="shared" si="15"/>
        <v>0</v>
      </c>
      <c r="L82" s="442">
        <f t="shared" si="15"/>
        <v>0</v>
      </c>
      <c r="M82" s="345"/>
      <c r="N82" s="447">
        <f t="shared" si="16"/>
        <v>0.43313276850492149</v>
      </c>
    </row>
    <row r="83" spans="2:14" x14ac:dyDescent="0.35">
      <c r="B83" s="452" t="s">
        <v>3098</v>
      </c>
      <c r="C83" s="442">
        <f t="shared" si="15"/>
        <v>1.1846079738454872E-3</v>
      </c>
      <c r="D83" s="442">
        <f t="shared" si="15"/>
        <v>7.7007334998971028E-2</v>
      </c>
      <c r="E83" s="442">
        <f t="shared" si="15"/>
        <v>0.63267718006112172</v>
      </c>
      <c r="F83" s="442">
        <f t="shared" si="15"/>
        <v>0.1860324974487631</v>
      </c>
      <c r="G83" s="442">
        <f t="shared" si="15"/>
        <v>7.3914444699906851E-2</v>
      </c>
      <c r="H83" s="442">
        <f t="shared" si="15"/>
        <v>3.2508797336991699E-3</v>
      </c>
      <c r="I83" s="442">
        <f t="shared" si="15"/>
        <v>0</v>
      </c>
      <c r="J83" s="442">
        <f t="shared" si="15"/>
        <v>4.4954461277584654E-3</v>
      </c>
      <c r="K83" s="442">
        <f t="shared" si="15"/>
        <v>0</v>
      </c>
      <c r="L83" s="442">
        <f t="shared" si="15"/>
        <v>2.1437608955934249E-2</v>
      </c>
      <c r="M83" s="345"/>
      <c r="N83" s="447">
        <f t="shared" si="16"/>
        <v>0.53911727921489805</v>
      </c>
    </row>
    <row r="84" spans="2:14" x14ac:dyDescent="0.35">
      <c r="B84" s="452" t="s">
        <v>3442</v>
      </c>
      <c r="C84" s="442">
        <f t="shared" si="15"/>
        <v>0</v>
      </c>
      <c r="D84" s="442">
        <f t="shared" si="15"/>
        <v>3.0382785520121598E-2</v>
      </c>
      <c r="E84" s="442">
        <f t="shared" si="15"/>
        <v>0.57517233520352251</v>
      </c>
      <c r="F84" s="442">
        <f t="shared" si="15"/>
        <v>0.32686348635884571</v>
      </c>
      <c r="G84" s="442">
        <f t="shared" si="15"/>
        <v>4.3334925645323444E-2</v>
      </c>
      <c r="H84" s="442">
        <f t="shared" si="15"/>
        <v>0</v>
      </c>
      <c r="I84" s="442">
        <f t="shared" si="15"/>
        <v>0</v>
      </c>
      <c r="J84" s="442">
        <f t="shared" si="15"/>
        <v>0</v>
      </c>
      <c r="K84" s="442">
        <f t="shared" si="15"/>
        <v>0</v>
      </c>
      <c r="L84" s="442">
        <f t="shared" si="15"/>
        <v>2.4246467272186684E-2</v>
      </c>
      <c r="M84" s="345"/>
      <c r="N84" s="447">
        <f t="shared" si="16"/>
        <v>0.58530137082154188</v>
      </c>
    </row>
    <row r="85" spans="2:14" ht="29" x14ac:dyDescent="0.35">
      <c r="B85" s="452" t="s">
        <v>3443</v>
      </c>
      <c r="C85" s="442">
        <f t="shared" si="15"/>
        <v>1.1533727783340776E-2</v>
      </c>
      <c r="D85" s="442">
        <f t="shared" si="15"/>
        <v>7.8562500444000899E-2</v>
      </c>
      <c r="E85" s="442">
        <f t="shared" si="15"/>
        <v>0.12171427755205579</v>
      </c>
      <c r="F85" s="442">
        <f t="shared" si="15"/>
        <v>0.36922599327693667</v>
      </c>
      <c r="G85" s="442">
        <f t="shared" si="15"/>
        <v>2.5617040050533821E-2</v>
      </c>
      <c r="H85" s="442">
        <f t="shared" si="15"/>
        <v>0</v>
      </c>
      <c r="I85" s="442">
        <f t="shared" si="15"/>
        <v>0</v>
      </c>
      <c r="J85" s="442">
        <f t="shared" si="15"/>
        <v>0</v>
      </c>
      <c r="K85" s="442">
        <f t="shared" si="15"/>
        <v>4.9545720025199729E-3</v>
      </c>
      <c r="L85" s="442">
        <f t="shared" si="15"/>
        <v>0.38839188889061199</v>
      </c>
      <c r="M85" s="345"/>
      <c r="N85" s="447">
        <f t="shared" si="16"/>
        <v>0.73890674548854363</v>
      </c>
    </row>
    <row r="86" spans="2:14" x14ac:dyDescent="0.35">
      <c r="B86" s="452" t="s">
        <v>352</v>
      </c>
      <c r="C86" s="442">
        <f t="shared" si="15"/>
        <v>0</v>
      </c>
      <c r="D86" s="442">
        <f t="shared" si="15"/>
        <v>0</v>
      </c>
      <c r="E86" s="442">
        <f t="shared" si="15"/>
        <v>1</v>
      </c>
      <c r="F86" s="442">
        <f t="shared" si="15"/>
        <v>0</v>
      </c>
      <c r="G86" s="442">
        <f t="shared" si="15"/>
        <v>0</v>
      </c>
      <c r="H86" s="442">
        <f t="shared" si="15"/>
        <v>0</v>
      </c>
      <c r="I86" s="442">
        <f t="shared" si="15"/>
        <v>0</v>
      </c>
      <c r="J86" s="442">
        <f t="shared" si="15"/>
        <v>0</v>
      </c>
      <c r="K86" s="442">
        <f t="shared" si="15"/>
        <v>0</v>
      </c>
      <c r="L86" s="442">
        <f t="shared" si="15"/>
        <v>0</v>
      </c>
      <c r="M86" s="345"/>
      <c r="N86" s="447">
        <f t="shared" si="16"/>
        <v>0.42637596421052637</v>
      </c>
    </row>
    <row r="87" spans="2:14" x14ac:dyDescent="0.35">
      <c r="B87" s="345"/>
      <c r="C87" s="444"/>
      <c r="D87" s="444"/>
      <c r="E87" s="444"/>
      <c r="F87" s="444"/>
      <c r="G87" s="444"/>
      <c r="H87" s="444"/>
      <c r="I87" s="444"/>
      <c r="J87" s="444"/>
      <c r="K87" s="444"/>
      <c r="L87" s="444"/>
      <c r="M87" s="345"/>
      <c r="N87" s="345"/>
    </row>
    <row r="88" spans="2:14" x14ac:dyDescent="0.35">
      <c r="B88" s="412" t="s">
        <v>354</v>
      </c>
      <c r="C88" s="445">
        <f t="shared" ref="C88:L88" si="17">C66/$P66</f>
        <v>6.7511587319741629E-3</v>
      </c>
      <c r="D88" s="445">
        <f t="shared" si="17"/>
        <v>5.1149128593671864E-2</v>
      </c>
      <c r="E88" s="445">
        <f t="shared" si="17"/>
        <v>0.31135500774796343</v>
      </c>
      <c r="F88" s="445">
        <f t="shared" si="17"/>
        <v>0.26033719270047823</v>
      </c>
      <c r="G88" s="445">
        <f t="shared" si="17"/>
        <v>0.20017699527101701</v>
      </c>
      <c r="H88" s="445">
        <f t="shared" si="17"/>
        <v>3.6000569145550311E-2</v>
      </c>
      <c r="I88" s="445">
        <f t="shared" si="17"/>
        <v>1.8434421301324545E-2</v>
      </c>
      <c r="J88" s="445">
        <f t="shared" si="17"/>
        <v>1.0548135641645584E-2</v>
      </c>
      <c r="K88" s="445">
        <f t="shared" si="17"/>
        <v>1.2694774714768764E-2</v>
      </c>
      <c r="L88" s="445">
        <f t="shared" si="17"/>
        <v>9.255261615160619E-2</v>
      </c>
      <c r="M88" s="345"/>
      <c r="N88" s="448">
        <f>N66</f>
        <v>0.65563433818153682</v>
      </c>
    </row>
    <row r="92" spans="2:14" x14ac:dyDescent="0.35">
      <c r="N92" s="424" t="s">
        <v>3330</v>
      </c>
    </row>
  </sheetData>
  <mergeCells count="4">
    <mergeCell ref="C8:L8"/>
    <mergeCell ref="C30:L30"/>
    <mergeCell ref="C52:L52"/>
    <mergeCell ref="C74:L74"/>
  </mergeCells>
  <hyperlinks>
    <hyperlink ref="N92" location="'D. NTT Contents'!A1" display="To Contents" xr:uid="{E05B6142-EBB8-4E1E-B6AB-6B87740A7227}"/>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51F82-D8C7-43AD-BDFC-A74F43F62351}">
  <sheetPr codeName="Ark1">
    <tabColor rgb="FFE36E00"/>
  </sheetPr>
  <dimension ref="A1:A174"/>
  <sheetViews>
    <sheetView zoomScale="75" zoomScaleNormal="75" workbookViewId="0">
      <selection activeCell="A10" sqref="A10"/>
    </sheetView>
  </sheetViews>
  <sheetFormatPr defaultColWidth="9" defaultRowHeight="14.5" x14ac:dyDescent="0.35"/>
  <cols>
    <col min="1" max="1" width="242" style="2" customWidth="1"/>
    <col min="2" max="16384" width="9" style="2"/>
  </cols>
  <sheetData>
    <row r="1" spans="1:1" ht="31" x14ac:dyDescent="0.35">
      <c r="A1" s="1" t="s">
        <v>0</v>
      </c>
    </row>
    <row r="3" spans="1:1" ht="15" x14ac:dyDescent="0.35">
      <c r="A3" s="3"/>
    </row>
    <row r="4" spans="1:1" ht="34" x14ac:dyDescent="0.35">
      <c r="A4" s="4" t="s">
        <v>1</v>
      </c>
    </row>
    <row r="5" spans="1:1" ht="34" x14ac:dyDescent="0.35">
      <c r="A5" s="4" t="s">
        <v>2</v>
      </c>
    </row>
    <row r="6" spans="1:1" ht="34" x14ac:dyDescent="0.35">
      <c r="A6" s="4" t="s">
        <v>3</v>
      </c>
    </row>
    <row r="7" spans="1:1" ht="17" x14ac:dyDescent="0.35">
      <c r="A7" s="4"/>
    </row>
    <row r="8" spans="1:1" ht="18.5" x14ac:dyDescent="0.35">
      <c r="A8" s="5" t="s">
        <v>4</v>
      </c>
    </row>
    <row r="9" spans="1:1" ht="34" x14ac:dyDescent="0.4">
      <c r="A9" s="6" t="s">
        <v>5</v>
      </c>
    </row>
    <row r="10" spans="1:1" ht="68" x14ac:dyDescent="0.35">
      <c r="A10" s="7" t="s">
        <v>150</v>
      </c>
    </row>
    <row r="11" spans="1:1" ht="34" x14ac:dyDescent="0.35">
      <c r="A11" s="7" t="s">
        <v>151</v>
      </c>
    </row>
    <row r="12" spans="1:1" ht="17" x14ac:dyDescent="0.35">
      <c r="A12" s="7" t="s">
        <v>152</v>
      </c>
    </row>
    <row r="13" spans="1:1" ht="17" x14ac:dyDescent="0.35">
      <c r="A13" s="7" t="s">
        <v>153</v>
      </c>
    </row>
    <row r="14" spans="1:1" ht="17" x14ac:dyDescent="0.35">
      <c r="A14" s="7" t="s">
        <v>6</v>
      </c>
    </row>
    <row r="15" spans="1:1" ht="17" x14ac:dyDescent="0.35">
      <c r="A15" s="7"/>
    </row>
    <row r="16" spans="1:1" ht="18.5" x14ac:dyDescent="0.35">
      <c r="A16" s="5" t="s">
        <v>7</v>
      </c>
    </row>
    <row r="17" spans="1:1" ht="17" x14ac:dyDescent="0.35">
      <c r="A17" s="8" t="s">
        <v>8</v>
      </c>
    </row>
    <row r="18" spans="1:1" ht="34" x14ac:dyDescent="0.35">
      <c r="A18" s="9" t="s">
        <v>9</v>
      </c>
    </row>
    <row r="19" spans="1:1" ht="34" x14ac:dyDescent="0.35">
      <c r="A19" s="9" t="s">
        <v>10</v>
      </c>
    </row>
    <row r="20" spans="1:1" ht="51" x14ac:dyDescent="0.35">
      <c r="A20" s="9" t="s">
        <v>11</v>
      </c>
    </row>
    <row r="21" spans="1:1" ht="85" x14ac:dyDescent="0.35">
      <c r="A21" s="9" t="s">
        <v>154</v>
      </c>
    </row>
    <row r="22" spans="1:1" ht="51" x14ac:dyDescent="0.35">
      <c r="A22" s="9" t="s">
        <v>12</v>
      </c>
    </row>
    <row r="23" spans="1:1" ht="34" x14ac:dyDescent="0.35">
      <c r="A23" s="9" t="s">
        <v>13</v>
      </c>
    </row>
    <row r="24" spans="1:1" ht="17" x14ac:dyDescent="0.35">
      <c r="A24" s="9" t="s">
        <v>14</v>
      </c>
    </row>
    <row r="25" spans="1:1" ht="17" x14ac:dyDescent="0.35">
      <c r="A25" s="8" t="s">
        <v>15</v>
      </c>
    </row>
    <row r="26" spans="1:1" ht="51" x14ac:dyDescent="0.4">
      <c r="A26" s="10" t="s">
        <v>16</v>
      </c>
    </row>
    <row r="27" spans="1:1" ht="17" x14ac:dyDescent="0.4">
      <c r="A27" s="10" t="s">
        <v>17</v>
      </c>
    </row>
    <row r="28" spans="1:1" ht="17" x14ac:dyDescent="0.35">
      <c r="A28" s="8" t="s">
        <v>18</v>
      </c>
    </row>
    <row r="29" spans="1:1" ht="34" x14ac:dyDescent="0.35">
      <c r="A29" s="9" t="s">
        <v>19</v>
      </c>
    </row>
    <row r="30" spans="1:1" ht="34" x14ac:dyDescent="0.35">
      <c r="A30" s="9" t="s">
        <v>20</v>
      </c>
    </row>
    <row r="31" spans="1:1" ht="34" x14ac:dyDescent="0.35">
      <c r="A31" s="9" t="s">
        <v>21</v>
      </c>
    </row>
    <row r="32" spans="1:1" ht="34" x14ac:dyDescent="0.35">
      <c r="A32" s="9" t="s">
        <v>22</v>
      </c>
    </row>
    <row r="33" spans="1:1" ht="17" x14ac:dyDescent="0.35">
      <c r="A33" s="9"/>
    </row>
    <row r="34" spans="1:1" ht="18.5" x14ac:dyDescent="0.35">
      <c r="A34" s="5" t="s">
        <v>23</v>
      </c>
    </row>
    <row r="35" spans="1:1" ht="17" x14ac:dyDescent="0.35">
      <c r="A35" s="8" t="s">
        <v>24</v>
      </c>
    </row>
    <row r="36" spans="1:1" ht="34" x14ac:dyDescent="0.35">
      <c r="A36" s="9" t="s">
        <v>25</v>
      </c>
    </row>
    <row r="37" spans="1:1" ht="34" x14ac:dyDescent="0.35">
      <c r="A37" s="9" t="s">
        <v>26</v>
      </c>
    </row>
    <row r="38" spans="1:1" ht="34" x14ac:dyDescent="0.35">
      <c r="A38" s="9" t="s">
        <v>27</v>
      </c>
    </row>
    <row r="39" spans="1:1" ht="17" x14ac:dyDescent="0.35">
      <c r="A39" s="9" t="s">
        <v>28</v>
      </c>
    </row>
    <row r="40" spans="1:1" ht="17" x14ac:dyDescent="0.35">
      <c r="A40" s="9" t="s">
        <v>29</v>
      </c>
    </row>
    <row r="41" spans="1:1" ht="17" x14ac:dyDescent="0.35">
      <c r="A41" s="8" t="s">
        <v>30</v>
      </c>
    </row>
    <row r="42" spans="1:1" ht="17" x14ac:dyDescent="0.35">
      <c r="A42" s="9" t="s">
        <v>31</v>
      </c>
    </row>
    <row r="43" spans="1:1" ht="17" x14ac:dyDescent="0.4">
      <c r="A43" s="10" t="s">
        <v>32</v>
      </c>
    </row>
    <row r="44" spans="1:1" ht="17" x14ac:dyDescent="0.35">
      <c r="A44" s="8" t="s">
        <v>33</v>
      </c>
    </row>
    <row r="45" spans="1:1" ht="34" x14ac:dyDescent="0.4">
      <c r="A45" s="10" t="s">
        <v>34</v>
      </c>
    </row>
    <row r="46" spans="1:1" ht="34" x14ac:dyDescent="0.35">
      <c r="A46" s="9" t="s">
        <v>35</v>
      </c>
    </row>
    <row r="47" spans="1:1" ht="34" x14ac:dyDescent="0.35">
      <c r="A47" s="9" t="s">
        <v>36</v>
      </c>
    </row>
    <row r="48" spans="1:1" ht="17" x14ac:dyDescent="0.35">
      <c r="A48" s="9" t="s">
        <v>37</v>
      </c>
    </row>
    <row r="49" spans="1:1" ht="17" x14ac:dyDescent="0.4">
      <c r="A49" s="10" t="s">
        <v>38</v>
      </c>
    </row>
    <row r="50" spans="1:1" ht="17" x14ac:dyDescent="0.35">
      <c r="A50" s="8" t="s">
        <v>39</v>
      </c>
    </row>
    <row r="51" spans="1:1" ht="34" x14ac:dyDescent="0.4">
      <c r="A51" s="10" t="s">
        <v>40</v>
      </c>
    </row>
    <row r="52" spans="1:1" ht="17" x14ac:dyDescent="0.35">
      <c r="A52" s="9" t="s">
        <v>41</v>
      </c>
    </row>
    <row r="53" spans="1:1" ht="34" x14ac:dyDescent="0.4">
      <c r="A53" s="10" t="s">
        <v>42</v>
      </c>
    </row>
    <row r="54" spans="1:1" ht="17" x14ac:dyDescent="0.35">
      <c r="A54" s="8" t="s">
        <v>43</v>
      </c>
    </row>
    <row r="55" spans="1:1" ht="17" x14ac:dyDescent="0.4">
      <c r="A55" s="10" t="s">
        <v>44</v>
      </c>
    </row>
    <row r="56" spans="1:1" ht="34" x14ac:dyDescent="0.35">
      <c r="A56" s="9" t="s">
        <v>155</v>
      </c>
    </row>
    <row r="57" spans="1:1" ht="17" x14ac:dyDescent="0.35">
      <c r="A57" s="9" t="s">
        <v>45</v>
      </c>
    </row>
    <row r="58" spans="1:1" ht="17" x14ac:dyDescent="0.35">
      <c r="A58" s="9" t="s">
        <v>46</v>
      </c>
    </row>
    <row r="59" spans="1:1" ht="17" x14ac:dyDescent="0.35">
      <c r="A59" s="8" t="s">
        <v>47</v>
      </c>
    </row>
    <row r="60" spans="1:1" ht="17" x14ac:dyDescent="0.35">
      <c r="A60" s="9" t="s">
        <v>48</v>
      </c>
    </row>
    <row r="61" spans="1:1" ht="17" x14ac:dyDescent="0.35">
      <c r="A61" s="11"/>
    </row>
    <row r="62" spans="1:1" ht="18.5" x14ac:dyDescent="0.35">
      <c r="A62" s="5" t="s">
        <v>49</v>
      </c>
    </row>
    <row r="63" spans="1:1" ht="17" x14ac:dyDescent="0.35">
      <c r="A63" s="8" t="s">
        <v>50</v>
      </c>
    </row>
    <row r="64" spans="1:1" ht="34" x14ac:dyDescent="0.35">
      <c r="A64" s="9" t="s">
        <v>51</v>
      </c>
    </row>
    <row r="65" spans="1:1" ht="17" x14ac:dyDescent="0.35">
      <c r="A65" s="9" t="s">
        <v>52</v>
      </c>
    </row>
    <row r="66" spans="1:1" ht="34" x14ac:dyDescent="0.35">
      <c r="A66" s="7" t="s">
        <v>53</v>
      </c>
    </row>
    <row r="67" spans="1:1" ht="34" x14ac:dyDescent="0.35">
      <c r="A67" s="7" t="s">
        <v>156</v>
      </c>
    </row>
    <row r="68" spans="1:1" ht="34" x14ac:dyDescent="0.35">
      <c r="A68" s="7" t="s">
        <v>54</v>
      </c>
    </row>
    <row r="69" spans="1:1" ht="17" x14ac:dyDescent="0.35">
      <c r="A69" s="12" t="s">
        <v>55</v>
      </c>
    </row>
    <row r="70" spans="1:1" ht="34" x14ac:dyDescent="0.35">
      <c r="A70" s="7" t="s">
        <v>56</v>
      </c>
    </row>
    <row r="71" spans="1:1" ht="17" x14ac:dyDescent="0.35">
      <c r="A71" s="7" t="s">
        <v>57</v>
      </c>
    </row>
    <row r="72" spans="1:1" ht="17" x14ac:dyDescent="0.35">
      <c r="A72" s="12" t="s">
        <v>58</v>
      </c>
    </row>
    <row r="73" spans="1:1" ht="17" x14ac:dyDescent="0.35">
      <c r="A73" s="7" t="s">
        <v>59</v>
      </c>
    </row>
    <row r="74" spans="1:1" ht="17" x14ac:dyDescent="0.35">
      <c r="A74" s="12" t="s">
        <v>60</v>
      </c>
    </row>
    <row r="75" spans="1:1" ht="34" x14ac:dyDescent="0.35">
      <c r="A75" s="7" t="s">
        <v>61</v>
      </c>
    </row>
    <row r="76" spans="1:1" ht="17" x14ac:dyDescent="0.35">
      <c r="A76" s="7" t="s">
        <v>62</v>
      </c>
    </row>
    <row r="77" spans="1:1" ht="51" x14ac:dyDescent="0.35">
      <c r="A77" s="7" t="s">
        <v>63</v>
      </c>
    </row>
    <row r="78" spans="1:1" ht="17" x14ac:dyDescent="0.35">
      <c r="A78" s="12" t="s">
        <v>64</v>
      </c>
    </row>
    <row r="79" spans="1:1" ht="17" x14ac:dyDescent="0.4">
      <c r="A79" s="6" t="s">
        <v>65</v>
      </c>
    </row>
    <row r="80" spans="1:1" ht="17" x14ac:dyDescent="0.35">
      <c r="A80" s="12" t="s">
        <v>66</v>
      </c>
    </row>
    <row r="81" spans="1:1" ht="34" x14ac:dyDescent="0.35">
      <c r="A81" s="7" t="s">
        <v>67</v>
      </c>
    </row>
    <row r="82" spans="1:1" ht="34" x14ac:dyDescent="0.35">
      <c r="A82" s="7" t="s">
        <v>68</v>
      </c>
    </row>
    <row r="83" spans="1:1" ht="34" x14ac:dyDescent="0.35">
      <c r="A83" s="7" t="s">
        <v>69</v>
      </c>
    </row>
    <row r="84" spans="1:1" ht="34" x14ac:dyDescent="0.35">
      <c r="A84" s="7" t="s">
        <v>70</v>
      </c>
    </row>
    <row r="85" spans="1:1" ht="34" x14ac:dyDescent="0.35">
      <c r="A85" s="7" t="s">
        <v>71</v>
      </c>
    </row>
    <row r="86" spans="1:1" ht="17" x14ac:dyDescent="0.35">
      <c r="A86" s="12" t="s">
        <v>72</v>
      </c>
    </row>
    <row r="87" spans="1:1" ht="17" x14ac:dyDescent="0.35">
      <c r="A87" s="7" t="s">
        <v>73</v>
      </c>
    </row>
    <row r="88" spans="1:1" ht="17" x14ac:dyDescent="0.35">
      <c r="A88" s="7" t="s">
        <v>74</v>
      </c>
    </row>
    <row r="89" spans="1:1" ht="17" x14ac:dyDescent="0.35">
      <c r="A89" s="12" t="s">
        <v>75</v>
      </c>
    </row>
    <row r="90" spans="1:1" ht="34" x14ac:dyDescent="0.35">
      <c r="A90" s="7" t="s">
        <v>76</v>
      </c>
    </row>
    <row r="91" spans="1:1" ht="17" x14ac:dyDescent="0.35">
      <c r="A91" s="12" t="s">
        <v>77</v>
      </c>
    </row>
    <row r="92" spans="1:1" ht="17" x14ac:dyDescent="0.4">
      <c r="A92" s="6" t="s">
        <v>78</v>
      </c>
    </row>
    <row r="93" spans="1:1" ht="17" x14ac:dyDescent="0.35">
      <c r="A93" s="7" t="s">
        <v>79</v>
      </c>
    </row>
    <row r="94" spans="1:1" ht="17" x14ac:dyDescent="0.35">
      <c r="A94" s="7"/>
    </row>
    <row r="95" spans="1:1" ht="18.5" x14ac:dyDescent="0.35">
      <c r="A95" s="5" t="s">
        <v>80</v>
      </c>
    </row>
    <row r="96" spans="1:1" ht="34" x14ac:dyDescent="0.4">
      <c r="A96" s="6" t="s">
        <v>81</v>
      </c>
    </row>
    <row r="97" spans="1:1" ht="17" x14ac:dyDescent="0.4">
      <c r="A97" s="6" t="s">
        <v>82</v>
      </c>
    </row>
    <row r="98" spans="1:1" ht="17" x14ac:dyDescent="0.35">
      <c r="A98" s="12" t="s">
        <v>83</v>
      </c>
    </row>
    <row r="99" spans="1:1" ht="17" x14ac:dyDescent="0.35">
      <c r="A99" s="4" t="s">
        <v>84</v>
      </c>
    </row>
    <row r="100" spans="1:1" ht="17" x14ac:dyDescent="0.35">
      <c r="A100" s="7" t="s">
        <v>85</v>
      </c>
    </row>
    <row r="101" spans="1:1" ht="17" x14ac:dyDescent="0.35">
      <c r="A101" s="7" t="s">
        <v>86</v>
      </c>
    </row>
    <row r="102" spans="1:1" ht="17" x14ac:dyDescent="0.35">
      <c r="A102" s="7" t="s">
        <v>87</v>
      </c>
    </row>
    <row r="103" spans="1:1" ht="17" x14ac:dyDescent="0.35">
      <c r="A103" s="7" t="s">
        <v>88</v>
      </c>
    </row>
    <row r="104" spans="1:1" ht="34" x14ac:dyDescent="0.35">
      <c r="A104" s="7" t="s">
        <v>89</v>
      </c>
    </row>
    <row r="105" spans="1:1" ht="17" x14ac:dyDescent="0.35">
      <c r="A105" s="4" t="s">
        <v>90</v>
      </c>
    </row>
    <row r="106" spans="1:1" ht="17" x14ac:dyDescent="0.35">
      <c r="A106" s="7" t="s">
        <v>91</v>
      </c>
    </row>
    <row r="107" spans="1:1" ht="17" x14ac:dyDescent="0.35">
      <c r="A107" s="7" t="s">
        <v>92</v>
      </c>
    </row>
    <row r="108" spans="1:1" ht="17" x14ac:dyDescent="0.35">
      <c r="A108" s="7" t="s">
        <v>93</v>
      </c>
    </row>
    <row r="109" spans="1:1" ht="17" x14ac:dyDescent="0.35">
      <c r="A109" s="7" t="s">
        <v>94</v>
      </c>
    </row>
    <row r="110" spans="1:1" ht="17" x14ac:dyDescent="0.35">
      <c r="A110" s="7" t="s">
        <v>95</v>
      </c>
    </row>
    <row r="111" spans="1:1" ht="17" x14ac:dyDescent="0.35">
      <c r="A111" s="7" t="s">
        <v>96</v>
      </c>
    </row>
    <row r="112" spans="1:1" ht="17" x14ac:dyDescent="0.35">
      <c r="A112" s="12" t="s">
        <v>97</v>
      </c>
    </row>
    <row r="113" spans="1:1" ht="17" x14ac:dyDescent="0.35">
      <c r="A113" s="7" t="s">
        <v>98</v>
      </c>
    </row>
    <row r="114" spans="1:1" ht="17" x14ac:dyDescent="0.35">
      <c r="A114" s="4" t="s">
        <v>99</v>
      </c>
    </row>
    <row r="115" spans="1:1" ht="17" x14ac:dyDescent="0.35">
      <c r="A115" s="7" t="s">
        <v>100</v>
      </c>
    </row>
    <row r="116" spans="1:1" ht="17" x14ac:dyDescent="0.35">
      <c r="A116" s="7" t="s">
        <v>101</v>
      </c>
    </row>
    <row r="117" spans="1:1" ht="17" x14ac:dyDescent="0.35">
      <c r="A117" s="4" t="s">
        <v>102</v>
      </c>
    </row>
    <row r="118" spans="1:1" ht="17" x14ac:dyDescent="0.35">
      <c r="A118" s="7" t="s">
        <v>103</v>
      </c>
    </row>
    <row r="119" spans="1:1" ht="17" x14ac:dyDescent="0.35">
      <c r="A119" s="7" t="s">
        <v>104</v>
      </c>
    </row>
    <row r="120" spans="1:1" ht="17" x14ac:dyDescent="0.35">
      <c r="A120" s="7" t="s">
        <v>105</v>
      </c>
    </row>
    <row r="121" spans="1:1" ht="17" x14ac:dyDescent="0.35">
      <c r="A121" s="12" t="s">
        <v>106</v>
      </c>
    </row>
    <row r="122" spans="1:1" ht="17" x14ac:dyDescent="0.35">
      <c r="A122" s="4" t="s">
        <v>107</v>
      </c>
    </row>
    <row r="123" spans="1:1" ht="17" x14ac:dyDescent="0.35">
      <c r="A123" s="4" t="s">
        <v>108</v>
      </c>
    </row>
    <row r="124" spans="1:1" ht="17" x14ac:dyDescent="0.35">
      <c r="A124" s="7" t="s">
        <v>109</v>
      </c>
    </row>
    <row r="125" spans="1:1" ht="17" x14ac:dyDescent="0.35">
      <c r="A125" s="7" t="s">
        <v>110</v>
      </c>
    </row>
    <row r="126" spans="1:1" ht="17" x14ac:dyDescent="0.35">
      <c r="A126" s="7" t="s">
        <v>111</v>
      </c>
    </row>
    <row r="127" spans="1:1" ht="17" x14ac:dyDescent="0.35">
      <c r="A127" s="7" t="s">
        <v>112</v>
      </c>
    </row>
    <row r="128" spans="1:1" ht="17" x14ac:dyDescent="0.35">
      <c r="A128" s="7" t="s">
        <v>113</v>
      </c>
    </row>
    <row r="129" spans="1:1" ht="17" x14ac:dyDescent="0.35">
      <c r="A129" s="12" t="s">
        <v>114</v>
      </c>
    </row>
    <row r="130" spans="1:1" ht="34" x14ac:dyDescent="0.35">
      <c r="A130" s="7" t="s">
        <v>115</v>
      </c>
    </row>
    <row r="131" spans="1:1" ht="68" x14ac:dyDescent="0.35">
      <c r="A131" s="7" t="s">
        <v>116</v>
      </c>
    </row>
    <row r="132" spans="1:1" ht="34" x14ac:dyDescent="0.35">
      <c r="A132" s="7" t="s">
        <v>117</v>
      </c>
    </row>
    <row r="133" spans="1:1" ht="17" x14ac:dyDescent="0.35">
      <c r="A133" s="12" t="s">
        <v>118</v>
      </c>
    </row>
    <row r="134" spans="1:1" ht="34" x14ac:dyDescent="0.35">
      <c r="A134" s="4" t="s">
        <v>119</v>
      </c>
    </row>
    <row r="135" spans="1:1" ht="17" x14ac:dyDescent="0.35">
      <c r="A135" s="4"/>
    </row>
    <row r="136" spans="1:1" ht="18.5" x14ac:dyDescent="0.35">
      <c r="A136" s="5" t="s">
        <v>120</v>
      </c>
    </row>
    <row r="137" spans="1:1" ht="17" x14ac:dyDescent="0.35">
      <c r="A137" s="7" t="s">
        <v>157</v>
      </c>
    </row>
    <row r="138" spans="1:1" ht="34" x14ac:dyDescent="0.35">
      <c r="A138" s="9" t="s">
        <v>158</v>
      </c>
    </row>
    <row r="139" spans="1:1" ht="34" x14ac:dyDescent="0.35">
      <c r="A139" s="9" t="s">
        <v>159</v>
      </c>
    </row>
    <row r="140" spans="1:1" ht="17" x14ac:dyDescent="0.35">
      <c r="A140" s="8" t="s">
        <v>121</v>
      </c>
    </row>
    <row r="141" spans="1:1" ht="17" x14ac:dyDescent="0.35">
      <c r="A141" s="13" t="s">
        <v>122</v>
      </c>
    </row>
    <row r="142" spans="1:1" ht="34" x14ac:dyDescent="0.4">
      <c r="A142" s="10" t="s">
        <v>123</v>
      </c>
    </row>
    <row r="143" spans="1:1" ht="17" x14ac:dyDescent="0.35">
      <c r="A143" s="9" t="s">
        <v>124</v>
      </c>
    </row>
    <row r="144" spans="1:1" ht="17" x14ac:dyDescent="0.35">
      <c r="A144" s="9" t="s">
        <v>125</v>
      </c>
    </row>
    <row r="145" spans="1:1" ht="17" x14ac:dyDescent="0.35">
      <c r="A145" s="13" t="s">
        <v>126</v>
      </c>
    </row>
    <row r="146" spans="1:1" ht="17" x14ac:dyDescent="0.35">
      <c r="A146" s="8" t="s">
        <v>127</v>
      </c>
    </row>
    <row r="147" spans="1:1" ht="17" x14ac:dyDescent="0.35">
      <c r="A147" s="13" t="s">
        <v>128</v>
      </c>
    </row>
    <row r="148" spans="1:1" ht="17" x14ac:dyDescent="0.35">
      <c r="A148" s="9" t="s">
        <v>129</v>
      </c>
    </row>
    <row r="149" spans="1:1" ht="17" x14ac:dyDescent="0.35">
      <c r="A149" s="9" t="s">
        <v>130</v>
      </c>
    </row>
    <row r="150" spans="1:1" ht="17" x14ac:dyDescent="0.35">
      <c r="A150" s="9" t="s">
        <v>131</v>
      </c>
    </row>
    <row r="151" spans="1:1" ht="34" x14ac:dyDescent="0.35">
      <c r="A151" s="13" t="s">
        <v>132</v>
      </c>
    </row>
    <row r="152" spans="1:1" ht="17" x14ac:dyDescent="0.35">
      <c r="A152" s="8" t="s">
        <v>133</v>
      </c>
    </row>
    <row r="153" spans="1:1" ht="17" x14ac:dyDescent="0.35">
      <c r="A153" s="9" t="s">
        <v>134</v>
      </c>
    </row>
    <row r="154" spans="1:1" ht="17" x14ac:dyDescent="0.35">
      <c r="A154" s="9" t="s">
        <v>135</v>
      </c>
    </row>
    <row r="155" spans="1:1" ht="17" x14ac:dyDescent="0.35">
      <c r="A155" s="9" t="s">
        <v>136</v>
      </c>
    </row>
    <row r="156" spans="1:1" ht="17" x14ac:dyDescent="0.35">
      <c r="A156" s="9" t="s">
        <v>137</v>
      </c>
    </row>
    <row r="157" spans="1:1" ht="34" x14ac:dyDescent="0.35">
      <c r="A157" s="9" t="s">
        <v>160</v>
      </c>
    </row>
    <row r="158" spans="1:1" ht="34" x14ac:dyDescent="0.35">
      <c r="A158" s="9" t="s">
        <v>138</v>
      </c>
    </row>
    <row r="159" spans="1:1" ht="17" x14ac:dyDescent="0.35">
      <c r="A159" s="8" t="s">
        <v>139</v>
      </c>
    </row>
    <row r="160" spans="1:1" ht="34" x14ac:dyDescent="0.35">
      <c r="A160" s="9" t="s">
        <v>140</v>
      </c>
    </row>
    <row r="161" spans="1:1" ht="34" x14ac:dyDescent="0.35">
      <c r="A161" s="9" t="s">
        <v>141</v>
      </c>
    </row>
    <row r="162" spans="1:1" ht="17" x14ac:dyDescent="0.35">
      <c r="A162" s="9" t="s">
        <v>142</v>
      </c>
    </row>
    <row r="163" spans="1:1" ht="17" x14ac:dyDescent="0.35">
      <c r="A163" s="8" t="s">
        <v>143</v>
      </c>
    </row>
    <row r="164" spans="1:1" ht="34" x14ac:dyDescent="0.4">
      <c r="A164" s="10" t="s">
        <v>144</v>
      </c>
    </row>
    <row r="165" spans="1:1" ht="34" x14ac:dyDescent="0.35">
      <c r="A165" s="9" t="s">
        <v>145</v>
      </c>
    </row>
    <row r="166" spans="1:1" ht="17" x14ac:dyDescent="0.35">
      <c r="A166" s="8" t="s">
        <v>146</v>
      </c>
    </row>
    <row r="167" spans="1:1" ht="17" x14ac:dyDescent="0.35">
      <c r="A167" s="9" t="s">
        <v>147</v>
      </c>
    </row>
    <row r="168" spans="1:1" ht="17" x14ac:dyDescent="0.35">
      <c r="A168" s="8" t="s">
        <v>148</v>
      </c>
    </row>
    <row r="169" spans="1:1" ht="17" x14ac:dyDescent="0.4">
      <c r="A169" s="10" t="s">
        <v>149</v>
      </c>
    </row>
    <row r="170" spans="1:1" ht="17" x14ac:dyDescent="0.4">
      <c r="A170" s="10"/>
    </row>
    <row r="171" spans="1:1" ht="17" x14ac:dyDescent="0.4">
      <c r="A171" s="10"/>
    </row>
    <row r="172" spans="1:1" ht="17" x14ac:dyDescent="0.4">
      <c r="A172" s="10"/>
    </row>
    <row r="173" spans="1:1" ht="17" x14ac:dyDescent="0.4">
      <c r="A173" s="10"/>
    </row>
    <row r="174" spans="1:1" ht="17" x14ac:dyDescent="0.4">
      <c r="A174" s="10"/>
    </row>
  </sheetData>
  <sheetProtection algorithmName="SHA-512" hashValue="fdbqUgOyljzT8MZ8JsNQcc/njacih+tpZFdcjtBu9fFLY6BQ7TD0bEhbiu5T9oZZvOAjNkJ7Hd44xQLeIP7BSA==" saltValue="mzgEX71cd1EzmomUiRw6bA==" spinCount="100000" sheet="1" formatColumns="0" formatRows="0" insertHyperlinks="0" sort="0" autoFilter="0" pivotTable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AD157-A051-4674-B08F-130D9E0CFA58}">
  <sheetPr codeName="Sheet28">
    <tabColor rgb="FF243386"/>
    <pageSetUpPr fitToPage="1"/>
  </sheetPr>
  <dimension ref="A5:K71"/>
  <sheetViews>
    <sheetView topLeftCell="E1" zoomScaleNormal="100" workbookViewId="0">
      <selection activeCell="G14" sqref="G14"/>
    </sheetView>
  </sheetViews>
  <sheetFormatPr defaultColWidth="9.26953125" defaultRowHeight="14.5" x14ac:dyDescent="0.35"/>
  <cols>
    <col min="1" max="1" width="2.7265625" style="343" customWidth="1"/>
    <col min="2" max="2" width="30.453125" style="261" customWidth="1"/>
    <col min="3" max="8" width="27.453125" style="261" customWidth="1"/>
    <col min="9" max="9" width="25.54296875" style="261" customWidth="1"/>
    <col min="10" max="10" width="16.453125" style="261" bestFit="1" customWidth="1"/>
    <col min="11" max="11" width="26.54296875" style="261" bestFit="1" customWidth="1"/>
    <col min="12" max="16384" width="9.26953125" style="261"/>
  </cols>
  <sheetData>
    <row r="5" spans="1:9" ht="16" x14ac:dyDescent="0.4">
      <c r="B5" s="453" t="s">
        <v>3450</v>
      </c>
    </row>
    <row r="6" spans="1:9" ht="3.75" customHeight="1" x14ac:dyDescent="0.4">
      <c r="B6" s="406"/>
    </row>
    <row r="7" spans="1:9" x14ac:dyDescent="0.35">
      <c r="B7" s="426" t="s">
        <v>3257</v>
      </c>
      <c r="C7" s="426"/>
      <c r="D7" s="454"/>
      <c r="E7" s="454"/>
      <c r="F7" s="454"/>
      <c r="G7" s="454"/>
      <c r="H7" s="454"/>
      <c r="I7" s="454"/>
    </row>
    <row r="8" spans="1:9" x14ac:dyDescent="0.35">
      <c r="B8" s="337"/>
      <c r="C8" s="337"/>
      <c r="D8" s="337"/>
      <c r="E8" s="337"/>
      <c r="F8" s="337"/>
      <c r="G8" s="337"/>
      <c r="H8" s="337"/>
      <c r="I8" s="337"/>
    </row>
    <row r="9" spans="1:9" ht="29" x14ac:dyDescent="0.35">
      <c r="B9" s="337"/>
      <c r="C9" s="430" t="s">
        <v>3052</v>
      </c>
      <c r="D9" s="430" t="s">
        <v>3054</v>
      </c>
      <c r="E9" s="430" t="s">
        <v>3053</v>
      </c>
      <c r="F9" s="430" t="s">
        <v>3051</v>
      </c>
      <c r="G9" s="430" t="s">
        <v>3055</v>
      </c>
      <c r="H9" s="430" t="s">
        <v>3057</v>
      </c>
      <c r="I9" s="430" t="s">
        <v>354</v>
      </c>
    </row>
    <row r="11" spans="1:9" x14ac:dyDescent="0.35">
      <c r="A11" s="343" t="s">
        <v>3062</v>
      </c>
      <c r="B11" s="434" t="s">
        <v>3099</v>
      </c>
      <c r="C11" s="435">
        <v>11.672080390000001</v>
      </c>
      <c r="D11" s="435">
        <v>20.87423673</v>
      </c>
      <c r="E11" s="435">
        <v>17.146825330000002</v>
      </c>
      <c r="F11" s="435">
        <v>46.46594586999997</v>
      </c>
      <c r="G11" s="435">
        <v>28.26690108</v>
      </c>
      <c r="H11" s="435">
        <v>0</v>
      </c>
      <c r="I11" s="435">
        <f t="shared" ref="I11:I20" si="0">SUM(C11:H11)</f>
        <v>124.42598939999996</v>
      </c>
    </row>
    <row r="12" spans="1:9" x14ac:dyDescent="0.35">
      <c r="A12" s="343" t="s">
        <v>3058</v>
      </c>
      <c r="B12" s="434" t="s">
        <v>3096</v>
      </c>
      <c r="C12" s="435">
        <v>0.25156876</v>
      </c>
      <c r="D12" s="435">
        <v>0.83838672000000003</v>
      </c>
      <c r="E12" s="435">
        <v>0.58452378999999999</v>
      </c>
      <c r="F12" s="435">
        <v>0.32746728000000003</v>
      </c>
      <c r="G12" s="435">
        <v>0.53249474999999991</v>
      </c>
      <c r="H12" s="435">
        <v>0</v>
      </c>
      <c r="I12" s="435">
        <f t="shared" si="0"/>
        <v>2.5344413000000001</v>
      </c>
    </row>
    <row r="13" spans="1:9" x14ac:dyDescent="0.35">
      <c r="A13" s="343" t="s">
        <v>3065</v>
      </c>
      <c r="B13" s="434" t="s">
        <v>3102</v>
      </c>
      <c r="C13" s="435">
        <v>3.5159419500000002</v>
      </c>
      <c r="D13" s="435">
        <v>0.34274053000000004</v>
      </c>
      <c r="E13" s="435">
        <v>16.646007189999999</v>
      </c>
      <c r="F13" s="435">
        <v>5.5667880499999995</v>
      </c>
      <c r="G13" s="435">
        <v>4.3592100600000006</v>
      </c>
      <c r="H13" s="435">
        <v>0</v>
      </c>
      <c r="I13" s="435">
        <f t="shared" si="0"/>
        <v>30.43068778</v>
      </c>
    </row>
    <row r="14" spans="1:9" x14ac:dyDescent="0.35">
      <c r="A14" s="343" t="s">
        <v>3056</v>
      </c>
      <c r="B14" s="434" t="s">
        <v>3095</v>
      </c>
      <c r="C14" s="435">
        <v>101.92136348</v>
      </c>
      <c r="D14" s="435">
        <v>279.50286732999996</v>
      </c>
      <c r="E14" s="435">
        <v>124.22317528000001</v>
      </c>
      <c r="F14" s="435">
        <v>227.06076345000008</v>
      </c>
      <c r="G14" s="435">
        <v>169.82115247000004</v>
      </c>
      <c r="H14" s="435">
        <v>0</v>
      </c>
      <c r="I14" s="435">
        <f t="shared" si="0"/>
        <v>902.52932200999999</v>
      </c>
    </row>
    <row r="15" spans="1:9" x14ac:dyDescent="0.35">
      <c r="A15" s="343" t="s">
        <v>3063</v>
      </c>
      <c r="B15" s="434" t="s">
        <v>3100</v>
      </c>
      <c r="C15" s="435">
        <v>175.55139409000003</v>
      </c>
      <c r="D15" s="435">
        <v>23.03069515</v>
      </c>
      <c r="E15" s="435">
        <v>27.370828600000003</v>
      </c>
      <c r="F15" s="435">
        <v>194.13675257999995</v>
      </c>
      <c r="G15" s="435">
        <v>123.32593426999998</v>
      </c>
      <c r="H15" s="435">
        <v>0</v>
      </c>
      <c r="I15" s="435">
        <f t="shared" si="0"/>
        <v>543.4156046899999</v>
      </c>
    </row>
    <row r="16" spans="1:9" ht="29" x14ac:dyDescent="0.35">
      <c r="A16" s="343" t="s">
        <v>3059</v>
      </c>
      <c r="B16" s="434" t="s">
        <v>3097</v>
      </c>
      <c r="C16" s="435">
        <v>1.81343889</v>
      </c>
      <c r="D16" s="435">
        <v>1.86799351</v>
      </c>
      <c r="E16" s="435">
        <v>3.3327802000000002</v>
      </c>
      <c r="F16" s="435">
        <v>58.707474330000004</v>
      </c>
      <c r="G16" s="435">
        <v>1.4307112900000001</v>
      </c>
      <c r="H16" s="435">
        <v>0</v>
      </c>
      <c r="I16" s="435">
        <f t="shared" si="0"/>
        <v>67.152398220000009</v>
      </c>
    </row>
    <row r="17" spans="1:11" x14ac:dyDescent="0.35">
      <c r="A17" s="343" t="s">
        <v>3060</v>
      </c>
      <c r="B17" s="434" t="s">
        <v>3098</v>
      </c>
      <c r="C17" s="435">
        <v>333.37888821000013</v>
      </c>
      <c r="D17" s="435">
        <v>42.523948879999992</v>
      </c>
      <c r="E17" s="435">
        <v>48.531907760000003</v>
      </c>
      <c r="F17" s="435">
        <v>189.58700914999994</v>
      </c>
      <c r="G17" s="435">
        <v>30.284748110000002</v>
      </c>
      <c r="H17" s="435">
        <v>0</v>
      </c>
      <c r="I17" s="435">
        <f t="shared" si="0"/>
        <v>644.30650211000011</v>
      </c>
    </row>
    <row r="18" spans="1:11" x14ac:dyDescent="0.35">
      <c r="A18" s="343" t="s">
        <v>3050</v>
      </c>
      <c r="B18" s="434" t="s">
        <v>3451</v>
      </c>
      <c r="C18" s="435">
        <v>3.7919955400000003</v>
      </c>
      <c r="D18" s="435">
        <v>8.9297892899999987</v>
      </c>
      <c r="E18" s="435">
        <v>56.227245240000002</v>
      </c>
      <c r="F18" s="435">
        <v>50.186411039999996</v>
      </c>
      <c r="G18" s="435">
        <v>42.829698220000004</v>
      </c>
      <c r="H18" s="435">
        <v>0</v>
      </c>
      <c r="I18" s="435">
        <f t="shared" si="0"/>
        <v>161.96513933</v>
      </c>
    </row>
    <row r="19" spans="1:11" ht="29" x14ac:dyDescent="0.35">
      <c r="A19" s="343" t="s">
        <v>3064</v>
      </c>
      <c r="B19" s="434" t="s">
        <v>3443</v>
      </c>
      <c r="C19" s="435">
        <v>66.585459350000008</v>
      </c>
      <c r="D19" s="435">
        <v>25.178482520000003</v>
      </c>
      <c r="E19" s="435">
        <v>223.03729198999997</v>
      </c>
      <c r="F19" s="435">
        <v>230.17160465000001</v>
      </c>
      <c r="G19" s="435">
        <v>23.07220929</v>
      </c>
      <c r="H19" s="435">
        <v>0</v>
      </c>
      <c r="I19" s="435">
        <f t="shared" si="0"/>
        <v>568.04504780000002</v>
      </c>
    </row>
    <row r="20" spans="1:11" x14ac:dyDescent="0.35">
      <c r="A20" s="343" t="s">
        <v>3061</v>
      </c>
      <c r="B20" s="434" t="s">
        <v>352</v>
      </c>
      <c r="C20" s="435">
        <v>1.5644279800000001</v>
      </c>
      <c r="D20" s="435">
        <v>0</v>
      </c>
      <c r="E20" s="435">
        <v>0</v>
      </c>
      <c r="F20" s="435">
        <v>0</v>
      </c>
      <c r="G20" s="435">
        <v>0</v>
      </c>
      <c r="H20" s="435">
        <v>0</v>
      </c>
      <c r="I20" s="435">
        <f t="shared" si="0"/>
        <v>1.5644279800000001</v>
      </c>
    </row>
    <row r="21" spans="1:11" x14ac:dyDescent="0.35">
      <c r="C21" s="435"/>
      <c r="D21" s="435"/>
      <c r="E21" s="435"/>
      <c r="F21" s="435"/>
      <c r="G21" s="435"/>
      <c r="H21" s="435"/>
      <c r="I21" s="435"/>
    </row>
    <row r="22" spans="1:11" x14ac:dyDescent="0.35">
      <c r="B22" s="455" t="s">
        <v>354</v>
      </c>
      <c r="C22" s="421">
        <f t="shared" ref="C22:I22" si="1">SUM(C11:C21)</f>
        <v>700.04655864000017</v>
      </c>
      <c r="D22" s="421">
        <f t="shared" si="1"/>
        <v>403.08914065999988</v>
      </c>
      <c r="E22" s="421">
        <f t="shared" si="1"/>
        <v>517.10058537999998</v>
      </c>
      <c r="F22" s="421">
        <f t="shared" si="1"/>
        <v>1002.2102164</v>
      </c>
      <c r="G22" s="421">
        <f t="shared" si="1"/>
        <v>423.92305954000005</v>
      </c>
      <c r="H22" s="421">
        <f t="shared" si="1"/>
        <v>0</v>
      </c>
      <c r="I22" s="421">
        <f t="shared" si="1"/>
        <v>3046.3695606199999</v>
      </c>
    </row>
    <row r="24" spans="1:11" x14ac:dyDescent="0.35">
      <c r="B24" s="345"/>
      <c r="C24" s="345"/>
      <c r="D24" s="345"/>
      <c r="E24" s="345"/>
      <c r="F24" s="345"/>
      <c r="G24" s="345"/>
      <c r="H24" s="345"/>
      <c r="I24" s="345"/>
    </row>
    <row r="25" spans="1:11" x14ac:dyDescent="0.35">
      <c r="B25" s="382" t="s">
        <v>3452</v>
      </c>
      <c r="C25" s="345"/>
      <c r="D25" s="345"/>
      <c r="E25" s="345"/>
      <c r="F25" s="345"/>
      <c r="G25" s="345"/>
      <c r="H25" s="345"/>
      <c r="I25" s="345"/>
    </row>
    <row r="26" spans="1:11" x14ac:dyDescent="0.35">
      <c r="B26" s="345"/>
      <c r="C26" s="345"/>
      <c r="D26" s="345"/>
      <c r="E26" s="345"/>
      <c r="F26" s="345"/>
      <c r="G26" s="345"/>
      <c r="H26" s="345"/>
      <c r="I26" s="345"/>
    </row>
    <row r="27" spans="1:11" ht="16" x14ac:dyDescent="0.4">
      <c r="B27" s="418" t="s">
        <v>3453</v>
      </c>
      <c r="C27" s="345"/>
      <c r="D27" s="345"/>
      <c r="E27" s="345"/>
      <c r="F27" s="345"/>
      <c r="G27" s="345"/>
      <c r="H27" s="345"/>
      <c r="I27" s="345"/>
    </row>
    <row r="28" spans="1:11" ht="6" customHeight="1" x14ac:dyDescent="0.4">
      <c r="B28" s="418"/>
      <c r="C28" s="345"/>
      <c r="D28" s="345"/>
      <c r="E28" s="345"/>
      <c r="F28" s="345"/>
      <c r="G28" s="345"/>
      <c r="H28" s="345"/>
      <c r="I28" s="345"/>
    </row>
    <row r="29" spans="1:11" x14ac:dyDescent="0.35">
      <c r="B29" s="441" t="s">
        <v>3257</v>
      </c>
      <c r="C29" s="441"/>
      <c r="D29" s="456"/>
      <c r="E29" s="456"/>
      <c r="F29" s="456"/>
      <c r="G29" s="456"/>
      <c r="H29" s="456"/>
      <c r="I29" s="456"/>
      <c r="J29" s="456"/>
      <c r="K29" s="456"/>
    </row>
    <row r="30" spans="1:11" x14ac:dyDescent="0.35">
      <c r="B30" s="353"/>
      <c r="C30" s="353"/>
      <c r="D30" s="353"/>
      <c r="E30" s="353"/>
      <c r="F30" s="353"/>
      <c r="G30" s="353"/>
      <c r="H30" s="353"/>
      <c r="I30" s="353"/>
      <c r="J30" s="353"/>
      <c r="K30" s="353"/>
    </row>
    <row r="31" spans="1:11" x14ac:dyDescent="0.35">
      <c r="B31" s="353"/>
      <c r="C31" s="451" t="s">
        <v>868</v>
      </c>
      <c r="D31" s="451" t="s">
        <v>870</v>
      </c>
      <c r="E31" s="451" t="s">
        <v>872</v>
      </c>
      <c r="F31" s="451" t="s">
        <v>911</v>
      </c>
      <c r="G31" s="451" t="s">
        <v>892</v>
      </c>
      <c r="H31" s="451" t="s">
        <v>902</v>
      </c>
      <c r="I31" s="451" t="s">
        <v>904</v>
      </c>
      <c r="J31" s="457" t="s">
        <v>559</v>
      </c>
      <c r="K31" s="457" t="s">
        <v>3454</v>
      </c>
    </row>
    <row r="32" spans="1:11" x14ac:dyDescent="0.35">
      <c r="B32" s="345"/>
      <c r="C32" s="345"/>
      <c r="D32" s="345"/>
      <c r="E32" s="345"/>
      <c r="F32" s="345"/>
      <c r="G32" s="345"/>
      <c r="H32" s="345"/>
      <c r="I32" s="345"/>
      <c r="J32" s="345"/>
      <c r="K32" s="345"/>
    </row>
    <row r="33" spans="1:11" x14ac:dyDescent="0.35">
      <c r="A33" s="343" t="s">
        <v>3071</v>
      </c>
      <c r="B33" s="452" t="s">
        <v>3099</v>
      </c>
      <c r="C33" s="435">
        <v>0</v>
      </c>
      <c r="D33" s="435">
        <v>0</v>
      </c>
      <c r="E33" s="435">
        <v>0</v>
      </c>
      <c r="F33" s="435">
        <v>0</v>
      </c>
      <c r="G33" s="435">
        <v>0</v>
      </c>
      <c r="H33" s="435">
        <v>0</v>
      </c>
      <c r="I33" s="435">
        <v>0</v>
      </c>
      <c r="J33" s="435">
        <v>0</v>
      </c>
      <c r="K33" s="435">
        <v>0</v>
      </c>
    </row>
    <row r="34" spans="1:11" x14ac:dyDescent="0.35">
      <c r="A34" s="343" t="s">
        <v>3079</v>
      </c>
      <c r="B34" s="452" t="s">
        <v>3096</v>
      </c>
      <c r="C34" s="435">
        <v>0</v>
      </c>
      <c r="D34" s="435">
        <v>0</v>
      </c>
      <c r="E34" s="435">
        <v>0</v>
      </c>
      <c r="F34" s="435">
        <v>0</v>
      </c>
      <c r="G34" s="435">
        <v>0</v>
      </c>
      <c r="H34" s="435">
        <v>0</v>
      </c>
      <c r="I34" s="435">
        <v>0</v>
      </c>
      <c r="J34" s="435">
        <v>0</v>
      </c>
      <c r="K34" s="435">
        <v>0</v>
      </c>
    </row>
    <row r="35" spans="1:11" x14ac:dyDescent="0.35">
      <c r="A35" s="343" t="s">
        <v>3455</v>
      </c>
      <c r="B35" s="452" t="s">
        <v>3102</v>
      </c>
      <c r="C35" s="435">
        <v>0</v>
      </c>
      <c r="D35" s="435">
        <v>0</v>
      </c>
      <c r="E35" s="435">
        <v>0</v>
      </c>
      <c r="F35" s="435">
        <v>0</v>
      </c>
      <c r="G35" s="435">
        <v>0</v>
      </c>
      <c r="H35" s="435">
        <v>0</v>
      </c>
      <c r="I35" s="435">
        <v>0</v>
      </c>
      <c r="J35" s="435">
        <v>0</v>
      </c>
      <c r="K35" s="435">
        <v>0</v>
      </c>
    </row>
    <row r="36" spans="1:11" x14ac:dyDescent="0.35">
      <c r="A36" s="343" t="s">
        <v>3066</v>
      </c>
      <c r="B36" s="452" t="s">
        <v>3095</v>
      </c>
      <c r="C36" s="435">
        <v>0</v>
      </c>
      <c r="D36" s="435">
        <v>0</v>
      </c>
      <c r="E36" s="435">
        <v>0</v>
      </c>
      <c r="F36" s="435">
        <v>0</v>
      </c>
      <c r="G36" s="435">
        <v>0</v>
      </c>
      <c r="H36" s="435">
        <v>0</v>
      </c>
      <c r="I36" s="435">
        <v>0</v>
      </c>
      <c r="J36" s="435">
        <v>0</v>
      </c>
      <c r="K36" s="435">
        <v>0</v>
      </c>
    </row>
    <row r="37" spans="1:11" x14ac:dyDescent="0.35">
      <c r="A37" s="343" t="s">
        <v>3075</v>
      </c>
      <c r="B37" s="452" t="s">
        <v>3100</v>
      </c>
      <c r="C37" s="435">
        <v>0</v>
      </c>
      <c r="D37" s="435">
        <v>0</v>
      </c>
      <c r="E37" s="435">
        <v>0</v>
      </c>
      <c r="F37" s="435">
        <v>0</v>
      </c>
      <c r="G37" s="435">
        <v>0</v>
      </c>
      <c r="H37" s="435">
        <v>0</v>
      </c>
      <c r="I37" s="435">
        <v>0</v>
      </c>
      <c r="J37" s="435">
        <v>0</v>
      </c>
      <c r="K37" s="435">
        <v>0</v>
      </c>
    </row>
    <row r="38" spans="1:11" ht="29" x14ac:dyDescent="0.35">
      <c r="A38" s="343" t="s">
        <v>3068</v>
      </c>
      <c r="B38" s="452" t="s">
        <v>3097</v>
      </c>
      <c r="C38" s="435">
        <v>0</v>
      </c>
      <c r="D38" s="435">
        <v>0</v>
      </c>
      <c r="E38" s="435">
        <v>0</v>
      </c>
      <c r="F38" s="435">
        <v>0</v>
      </c>
      <c r="G38" s="435">
        <v>0</v>
      </c>
      <c r="H38" s="435">
        <v>0</v>
      </c>
      <c r="I38" s="435">
        <v>0</v>
      </c>
      <c r="J38" s="435">
        <v>0</v>
      </c>
      <c r="K38" s="435">
        <v>0</v>
      </c>
    </row>
    <row r="39" spans="1:11" x14ac:dyDescent="0.35">
      <c r="A39" s="343" t="s">
        <v>3076</v>
      </c>
      <c r="B39" s="452" t="s">
        <v>3098</v>
      </c>
      <c r="C39" s="435">
        <v>0</v>
      </c>
      <c r="D39" s="435">
        <v>0</v>
      </c>
      <c r="E39" s="435">
        <v>0</v>
      </c>
      <c r="F39" s="435">
        <v>0</v>
      </c>
      <c r="G39" s="435">
        <v>0</v>
      </c>
      <c r="H39" s="435">
        <v>0</v>
      </c>
      <c r="I39" s="435">
        <v>0</v>
      </c>
      <c r="J39" s="435">
        <v>0</v>
      </c>
      <c r="K39" s="435">
        <v>0</v>
      </c>
    </row>
    <row r="40" spans="1:11" x14ac:dyDescent="0.35">
      <c r="A40" s="343" t="s">
        <v>3078</v>
      </c>
      <c r="B40" s="452" t="s">
        <v>3451</v>
      </c>
      <c r="C40" s="435">
        <v>0</v>
      </c>
      <c r="D40" s="435">
        <v>0</v>
      </c>
      <c r="E40" s="435">
        <v>0</v>
      </c>
      <c r="F40" s="435">
        <v>0</v>
      </c>
      <c r="G40" s="435">
        <v>0</v>
      </c>
      <c r="H40" s="435">
        <v>0</v>
      </c>
      <c r="I40" s="435">
        <v>0</v>
      </c>
      <c r="J40" s="435">
        <v>0</v>
      </c>
      <c r="K40" s="435">
        <v>0</v>
      </c>
    </row>
    <row r="41" spans="1:11" ht="29" x14ac:dyDescent="0.35">
      <c r="A41" s="343" t="s">
        <v>3080</v>
      </c>
      <c r="B41" s="452" t="s">
        <v>3443</v>
      </c>
      <c r="C41" s="435">
        <v>0</v>
      </c>
      <c r="D41" s="435">
        <v>0</v>
      </c>
      <c r="E41" s="435">
        <v>0</v>
      </c>
      <c r="F41" s="435">
        <v>0</v>
      </c>
      <c r="G41" s="435">
        <v>0</v>
      </c>
      <c r="H41" s="435">
        <v>0</v>
      </c>
      <c r="I41" s="435">
        <v>0</v>
      </c>
      <c r="J41" s="435">
        <v>0</v>
      </c>
      <c r="K41" s="435">
        <v>0</v>
      </c>
    </row>
    <row r="42" spans="1:11" x14ac:dyDescent="0.35">
      <c r="A42" s="343" t="s">
        <v>3077</v>
      </c>
      <c r="B42" s="452" t="s">
        <v>352</v>
      </c>
      <c r="C42" s="435">
        <v>0</v>
      </c>
      <c r="D42" s="435">
        <v>0</v>
      </c>
      <c r="E42" s="435">
        <v>0</v>
      </c>
      <c r="F42" s="435">
        <v>0</v>
      </c>
      <c r="G42" s="435">
        <v>0</v>
      </c>
      <c r="H42" s="435">
        <v>0</v>
      </c>
      <c r="I42" s="435">
        <v>0</v>
      </c>
      <c r="J42" s="435">
        <v>0</v>
      </c>
      <c r="K42" s="435">
        <v>0</v>
      </c>
    </row>
    <row r="43" spans="1:11" x14ac:dyDescent="0.35">
      <c r="B43" s="345"/>
      <c r="C43" s="458"/>
      <c r="D43" s="458"/>
      <c r="E43" s="458"/>
      <c r="F43" s="458"/>
      <c r="G43" s="458"/>
      <c r="H43" s="458"/>
      <c r="I43" s="458"/>
      <c r="J43" s="458"/>
      <c r="K43" s="458"/>
    </row>
    <row r="44" spans="1:11" x14ac:dyDescent="0.35">
      <c r="B44" s="459" t="s">
        <v>354</v>
      </c>
      <c r="C44" s="460">
        <f t="shared" ref="C44:K44" si="2">SUM(C33:C43)</f>
        <v>0</v>
      </c>
      <c r="D44" s="460">
        <f t="shared" si="2"/>
        <v>0</v>
      </c>
      <c r="E44" s="460">
        <f t="shared" si="2"/>
        <v>0</v>
      </c>
      <c r="F44" s="460">
        <f t="shared" si="2"/>
        <v>0</v>
      </c>
      <c r="G44" s="460">
        <f t="shared" si="2"/>
        <v>0</v>
      </c>
      <c r="H44" s="460">
        <f t="shared" si="2"/>
        <v>0</v>
      </c>
      <c r="I44" s="460">
        <f t="shared" si="2"/>
        <v>0</v>
      </c>
      <c r="J44" s="460">
        <f t="shared" si="2"/>
        <v>0</v>
      </c>
      <c r="K44" s="460">
        <f t="shared" si="2"/>
        <v>0</v>
      </c>
    </row>
    <row r="45" spans="1:11" x14ac:dyDescent="0.35">
      <c r="B45" s="345"/>
      <c r="C45" s="345"/>
      <c r="D45" s="345"/>
      <c r="E45" s="345"/>
      <c r="F45" s="345"/>
      <c r="G45" s="345"/>
      <c r="H45" s="345"/>
      <c r="I45" s="345"/>
    </row>
    <row r="46" spans="1:11" x14ac:dyDescent="0.35">
      <c r="B46" s="345"/>
      <c r="C46" s="345"/>
      <c r="D46" s="345"/>
      <c r="E46" s="345"/>
      <c r="F46" s="345"/>
      <c r="G46" s="345"/>
      <c r="H46" s="345"/>
      <c r="I46" s="345"/>
    </row>
    <row r="47" spans="1:11" x14ac:dyDescent="0.35">
      <c r="B47" s="345"/>
      <c r="C47" s="345"/>
      <c r="D47" s="345"/>
      <c r="E47" s="345"/>
      <c r="F47" s="345"/>
      <c r="G47" s="345"/>
      <c r="H47" s="345"/>
      <c r="I47" s="345"/>
    </row>
    <row r="48" spans="1:11" x14ac:dyDescent="0.35">
      <c r="B48" s="345"/>
      <c r="C48" s="345"/>
      <c r="D48" s="345"/>
      <c r="E48" s="345"/>
      <c r="F48" s="345"/>
      <c r="G48" s="345"/>
      <c r="H48" s="345"/>
      <c r="I48" s="345"/>
    </row>
    <row r="49" spans="2:9" ht="16" x14ac:dyDescent="0.4">
      <c r="B49" s="418" t="s">
        <v>3456</v>
      </c>
      <c r="C49" s="345"/>
      <c r="D49" s="345"/>
      <c r="E49" s="345"/>
      <c r="F49" s="345"/>
      <c r="G49" s="345"/>
      <c r="H49" s="345"/>
      <c r="I49" s="345"/>
    </row>
    <row r="50" spans="2:9" ht="6" customHeight="1" x14ac:dyDescent="0.4">
      <c r="B50" s="418"/>
      <c r="C50" s="345"/>
      <c r="D50" s="345"/>
      <c r="E50" s="345"/>
      <c r="F50" s="345"/>
      <c r="G50" s="345"/>
      <c r="H50" s="345"/>
      <c r="I50" s="345"/>
    </row>
    <row r="51" spans="2:9" x14ac:dyDescent="0.35">
      <c r="B51" s="441" t="s">
        <v>3257</v>
      </c>
      <c r="C51" s="441"/>
      <c r="D51" s="456"/>
      <c r="E51" s="456"/>
      <c r="F51" s="456"/>
      <c r="G51" s="456"/>
      <c r="H51" s="456"/>
      <c r="I51" s="456"/>
    </row>
    <row r="52" spans="2:9" x14ac:dyDescent="0.35">
      <c r="B52" s="353"/>
      <c r="C52" s="353"/>
      <c r="D52" s="353"/>
      <c r="E52" s="353"/>
      <c r="F52" s="353"/>
      <c r="G52" s="353"/>
      <c r="H52" s="353"/>
      <c r="I52" s="353"/>
    </row>
    <row r="53" spans="2:9" x14ac:dyDescent="0.35">
      <c r="B53" s="353"/>
      <c r="C53" s="451" t="s">
        <v>3457</v>
      </c>
      <c r="D53" s="451" t="s">
        <v>3458</v>
      </c>
      <c r="E53" s="451" t="s">
        <v>3459</v>
      </c>
      <c r="F53" s="451" t="s">
        <v>3460</v>
      </c>
      <c r="G53" s="451" t="s">
        <v>3461</v>
      </c>
      <c r="H53" s="451" t="s">
        <v>3462</v>
      </c>
      <c r="I53" s="451" t="s">
        <v>3463</v>
      </c>
    </row>
    <row r="54" spans="2:9" x14ac:dyDescent="0.35">
      <c r="B54" s="345"/>
      <c r="C54" s="345"/>
      <c r="D54" s="345"/>
      <c r="E54" s="345"/>
      <c r="F54" s="345"/>
      <c r="G54" s="345"/>
      <c r="H54" s="345"/>
      <c r="I54" s="345"/>
    </row>
    <row r="55" spans="2:9" x14ac:dyDescent="0.35">
      <c r="B55" s="452" t="s">
        <v>3099</v>
      </c>
      <c r="C55" s="461"/>
      <c r="D55" s="461"/>
      <c r="E55" s="461"/>
      <c r="F55" s="461"/>
      <c r="G55" s="461"/>
      <c r="H55" s="461"/>
      <c r="I55" s="461"/>
    </row>
    <row r="56" spans="2:9" x14ac:dyDescent="0.35">
      <c r="B56" s="452" t="s">
        <v>3096</v>
      </c>
      <c r="C56" s="461"/>
      <c r="D56" s="461"/>
      <c r="E56" s="461"/>
      <c r="F56" s="461"/>
      <c r="G56" s="461"/>
      <c r="H56" s="461"/>
      <c r="I56" s="461"/>
    </row>
    <row r="57" spans="2:9" x14ac:dyDescent="0.35">
      <c r="B57" s="452" t="s">
        <v>3102</v>
      </c>
      <c r="C57" s="461"/>
      <c r="D57" s="461"/>
      <c r="E57" s="461"/>
      <c r="F57" s="461"/>
      <c r="G57" s="461"/>
      <c r="H57" s="461"/>
      <c r="I57" s="461"/>
    </row>
    <row r="58" spans="2:9" x14ac:dyDescent="0.35">
      <c r="B58" s="452" t="s">
        <v>3095</v>
      </c>
      <c r="C58" s="461"/>
      <c r="D58" s="461"/>
      <c r="E58" s="461"/>
      <c r="F58" s="461"/>
      <c r="G58" s="461"/>
      <c r="H58" s="461"/>
      <c r="I58" s="461"/>
    </row>
    <row r="59" spans="2:9" x14ac:dyDescent="0.35">
      <c r="B59" s="452" t="s">
        <v>3100</v>
      </c>
      <c r="C59" s="461"/>
      <c r="D59" s="461"/>
      <c r="E59" s="461"/>
      <c r="F59" s="461"/>
      <c r="G59" s="461"/>
      <c r="H59" s="461"/>
      <c r="I59" s="461"/>
    </row>
    <row r="60" spans="2:9" ht="29" x14ac:dyDescent="0.35">
      <c r="B60" s="452" t="s">
        <v>3097</v>
      </c>
      <c r="C60" s="461"/>
      <c r="D60" s="461"/>
      <c r="E60" s="461"/>
      <c r="F60" s="461"/>
      <c r="G60" s="461"/>
      <c r="H60" s="461"/>
      <c r="I60" s="461"/>
    </row>
    <row r="61" spans="2:9" x14ac:dyDescent="0.35">
      <c r="B61" s="452" t="s">
        <v>3098</v>
      </c>
      <c r="C61" s="461"/>
      <c r="D61" s="461"/>
      <c r="E61" s="461"/>
      <c r="F61" s="461"/>
      <c r="G61" s="461"/>
      <c r="H61" s="461"/>
      <c r="I61" s="461"/>
    </row>
    <row r="62" spans="2:9" x14ac:dyDescent="0.35">
      <c r="B62" s="452" t="s">
        <v>3442</v>
      </c>
      <c r="C62" s="461"/>
      <c r="D62" s="461"/>
      <c r="E62" s="461"/>
      <c r="F62" s="461"/>
      <c r="G62" s="461"/>
      <c r="H62" s="461"/>
      <c r="I62" s="461"/>
    </row>
    <row r="63" spans="2:9" ht="29" x14ac:dyDescent="0.35">
      <c r="B63" s="452" t="s">
        <v>3443</v>
      </c>
      <c r="C63" s="461"/>
      <c r="D63" s="461"/>
      <c r="E63" s="461"/>
      <c r="F63" s="461"/>
      <c r="G63" s="461"/>
      <c r="H63" s="461"/>
      <c r="I63" s="461"/>
    </row>
    <row r="64" spans="2:9" x14ac:dyDescent="0.35">
      <c r="B64" s="452" t="s">
        <v>352</v>
      </c>
      <c r="C64" s="461"/>
      <c r="D64" s="461"/>
      <c r="E64" s="461"/>
      <c r="F64" s="461"/>
      <c r="G64" s="461"/>
      <c r="H64" s="461"/>
      <c r="I64" s="461"/>
    </row>
    <row r="65" spans="2:9" x14ac:dyDescent="0.35">
      <c r="B65" s="345"/>
      <c r="C65" s="458"/>
      <c r="D65" s="458"/>
      <c r="E65" s="458"/>
      <c r="F65" s="458"/>
      <c r="G65" s="458"/>
      <c r="H65" s="458"/>
      <c r="I65" s="458"/>
    </row>
    <row r="66" spans="2:9" x14ac:dyDescent="0.35">
      <c r="B66" s="459" t="s">
        <v>354</v>
      </c>
      <c r="C66" s="460"/>
      <c r="D66" s="460"/>
      <c r="E66" s="460"/>
      <c r="F66" s="460"/>
      <c r="G66" s="460"/>
      <c r="H66" s="460"/>
      <c r="I66" s="460"/>
    </row>
    <row r="67" spans="2:9" x14ac:dyDescent="0.35">
      <c r="B67" s="345"/>
      <c r="C67" s="345"/>
      <c r="D67" s="345"/>
      <c r="E67" s="345"/>
      <c r="F67" s="345"/>
      <c r="G67" s="345"/>
      <c r="H67" s="345"/>
      <c r="I67" s="345"/>
    </row>
    <row r="68" spans="2:9" x14ac:dyDescent="0.35">
      <c r="B68" s="345"/>
      <c r="C68" s="345"/>
      <c r="D68" s="345"/>
      <c r="E68" s="345"/>
      <c r="F68" s="345"/>
      <c r="G68" s="345"/>
      <c r="H68" s="345"/>
      <c r="I68" s="345"/>
    </row>
    <row r="69" spans="2:9" x14ac:dyDescent="0.35">
      <c r="B69" s="345"/>
      <c r="C69" s="345"/>
      <c r="D69" s="345"/>
      <c r="E69" s="345"/>
      <c r="F69" s="345"/>
      <c r="G69" s="345"/>
      <c r="H69" s="345"/>
      <c r="I69" s="345"/>
    </row>
    <row r="71" spans="2:9" x14ac:dyDescent="0.35">
      <c r="I71" s="424" t="s">
        <v>3330</v>
      </c>
    </row>
  </sheetData>
  <hyperlinks>
    <hyperlink ref="I71" location="'D. NTT Contents'!A1" display="To Contents" xr:uid="{52ED1A11-23A6-451B-AE20-C09F055A0990}"/>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B586-2C6D-4AD2-9DBE-2A763D5BB955}">
  <sheetPr codeName="Sheet29">
    <tabColor rgb="FF243386"/>
    <pageSetUpPr fitToPage="1"/>
  </sheetPr>
  <dimension ref="A5:N64"/>
  <sheetViews>
    <sheetView topLeftCell="G8" zoomScaleNormal="100" workbookViewId="0">
      <selection activeCell="D26" sqref="D26"/>
    </sheetView>
  </sheetViews>
  <sheetFormatPr defaultColWidth="9.26953125" defaultRowHeight="14.5" x14ac:dyDescent="0.35"/>
  <cols>
    <col min="1" max="1" width="2.7265625" style="343" customWidth="1"/>
    <col min="2" max="2" width="26.453125" style="261" customWidth="1"/>
    <col min="3" max="12" width="17.54296875" style="261" customWidth="1"/>
    <col min="13" max="13" width="18" style="261" customWidth="1"/>
    <col min="14" max="16384" width="9.26953125" style="261"/>
  </cols>
  <sheetData>
    <row r="5" spans="1:13" ht="16" x14ac:dyDescent="0.4">
      <c r="B5" s="406" t="s">
        <v>3464</v>
      </c>
    </row>
    <row r="6" spans="1:13" x14ac:dyDescent="0.35">
      <c r="B6" s="426" t="s">
        <v>3259</v>
      </c>
      <c r="C6" s="454"/>
      <c r="D6" s="454"/>
      <c r="E6" s="454"/>
      <c r="F6" s="454"/>
      <c r="G6" s="454"/>
      <c r="H6" s="454"/>
      <c r="I6" s="454"/>
      <c r="J6" s="454"/>
      <c r="K6" s="454"/>
      <c r="L6" s="454"/>
      <c r="M6" s="454"/>
    </row>
    <row r="7" spans="1:13" x14ac:dyDescent="0.35">
      <c r="B7" s="337"/>
      <c r="C7" s="337"/>
      <c r="D7" s="337"/>
      <c r="E7" s="337"/>
      <c r="F7" s="337"/>
      <c r="G7" s="337"/>
      <c r="H7" s="337"/>
      <c r="I7" s="337"/>
      <c r="J7" s="337"/>
      <c r="K7" s="337"/>
      <c r="L7" s="337"/>
      <c r="M7" s="337"/>
    </row>
    <row r="8" spans="1:13" ht="29" x14ac:dyDescent="0.3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35">
      <c r="A9" s="343" t="s">
        <v>3465</v>
      </c>
      <c r="B9" s="345" t="s">
        <v>3466</v>
      </c>
      <c r="C9" s="435">
        <v>0</v>
      </c>
      <c r="D9" s="435">
        <v>0</v>
      </c>
      <c r="E9" s="435">
        <v>0</v>
      </c>
      <c r="F9" s="435">
        <v>0</v>
      </c>
      <c r="G9" s="435">
        <v>0</v>
      </c>
      <c r="H9" s="435">
        <v>0</v>
      </c>
      <c r="I9" s="435">
        <v>0</v>
      </c>
      <c r="J9" s="435">
        <v>0</v>
      </c>
      <c r="K9" s="435">
        <v>0</v>
      </c>
      <c r="L9" s="435">
        <v>0</v>
      </c>
      <c r="M9" s="375">
        <f t="shared" ref="M9:M19" si="0">SUM(C9:L9)</f>
        <v>0</v>
      </c>
    </row>
    <row r="10" spans="1:13" x14ac:dyDescent="0.35">
      <c r="A10" s="343" t="s">
        <v>3149</v>
      </c>
      <c r="B10" s="345" t="s">
        <v>3467</v>
      </c>
      <c r="C10" s="435">
        <v>0</v>
      </c>
      <c r="D10" s="435">
        <v>0</v>
      </c>
      <c r="E10" s="435">
        <v>0</v>
      </c>
      <c r="F10" s="435">
        <v>0</v>
      </c>
      <c r="G10" s="435">
        <v>0</v>
      </c>
      <c r="H10" s="435">
        <v>0</v>
      </c>
      <c r="I10" s="435">
        <v>0</v>
      </c>
      <c r="J10" s="435">
        <v>0</v>
      </c>
      <c r="K10" s="435">
        <v>0</v>
      </c>
      <c r="L10" s="435">
        <v>0</v>
      </c>
      <c r="M10" s="375">
        <f t="shared" si="0"/>
        <v>0</v>
      </c>
    </row>
    <row r="11" spans="1:13" ht="30" customHeight="1" x14ac:dyDescent="0.35">
      <c r="A11" s="343" t="s">
        <v>3468</v>
      </c>
      <c r="B11" s="452" t="s">
        <v>3469</v>
      </c>
      <c r="C11" s="435">
        <f>SUM(C12:C15)</f>
        <v>0</v>
      </c>
      <c r="D11" s="435">
        <f t="shared" ref="D11:L11" si="1">SUM(D12:D15)</f>
        <v>0</v>
      </c>
      <c r="E11" s="435">
        <f t="shared" si="1"/>
        <v>0</v>
      </c>
      <c r="F11" s="435">
        <f t="shared" si="1"/>
        <v>0</v>
      </c>
      <c r="G11" s="435">
        <f t="shared" si="1"/>
        <v>0</v>
      </c>
      <c r="H11" s="435">
        <f t="shared" si="1"/>
        <v>0</v>
      </c>
      <c r="I11" s="435">
        <f t="shared" si="1"/>
        <v>0</v>
      </c>
      <c r="J11" s="435">
        <f t="shared" si="1"/>
        <v>0</v>
      </c>
      <c r="K11" s="435">
        <f t="shared" si="1"/>
        <v>0</v>
      </c>
      <c r="L11" s="435">
        <f t="shared" si="1"/>
        <v>0</v>
      </c>
      <c r="M11" s="375">
        <f t="shared" si="0"/>
        <v>0</v>
      </c>
    </row>
    <row r="12" spans="1:13" x14ac:dyDescent="0.35">
      <c r="A12" s="343" t="s">
        <v>3142</v>
      </c>
      <c r="B12" s="462" t="s">
        <v>3470</v>
      </c>
      <c r="C12" s="435">
        <v>0</v>
      </c>
      <c r="D12" s="435">
        <v>0</v>
      </c>
      <c r="E12" s="435">
        <v>0</v>
      </c>
      <c r="F12" s="435">
        <v>0</v>
      </c>
      <c r="G12" s="435">
        <v>0</v>
      </c>
      <c r="H12" s="435">
        <v>0</v>
      </c>
      <c r="I12" s="435">
        <v>0</v>
      </c>
      <c r="J12" s="435">
        <v>0</v>
      </c>
      <c r="K12" s="435">
        <v>0</v>
      </c>
      <c r="L12" s="435">
        <v>0</v>
      </c>
      <c r="M12" s="375">
        <f t="shared" si="0"/>
        <v>0</v>
      </c>
    </row>
    <row r="13" spans="1:13" x14ac:dyDescent="0.35">
      <c r="A13" s="343" t="s">
        <v>3150</v>
      </c>
      <c r="B13" s="462" t="s">
        <v>3471</v>
      </c>
      <c r="C13" s="435">
        <v>0</v>
      </c>
      <c r="D13" s="435">
        <v>0</v>
      </c>
      <c r="E13" s="435">
        <v>0</v>
      </c>
      <c r="F13" s="435">
        <v>0</v>
      </c>
      <c r="G13" s="435">
        <v>0</v>
      </c>
      <c r="H13" s="435">
        <v>0</v>
      </c>
      <c r="I13" s="435">
        <v>0</v>
      </c>
      <c r="J13" s="435">
        <v>0</v>
      </c>
      <c r="K13" s="435">
        <v>0</v>
      </c>
      <c r="L13" s="435">
        <v>0</v>
      </c>
      <c r="M13" s="375">
        <f t="shared" si="0"/>
        <v>0</v>
      </c>
    </row>
    <row r="14" spans="1:13" x14ac:dyDescent="0.35">
      <c r="A14" s="343" t="s">
        <v>3151</v>
      </c>
      <c r="B14" s="463" t="s">
        <v>3472</v>
      </c>
      <c r="C14" s="435">
        <v>0</v>
      </c>
      <c r="D14" s="435">
        <v>0</v>
      </c>
      <c r="E14" s="435">
        <v>0</v>
      </c>
      <c r="F14" s="435">
        <v>0</v>
      </c>
      <c r="G14" s="435">
        <v>0</v>
      </c>
      <c r="H14" s="435">
        <v>0</v>
      </c>
      <c r="I14" s="435">
        <v>0</v>
      </c>
      <c r="J14" s="435">
        <v>0</v>
      </c>
      <c r="K14" s="435">
        <v>0</v>
      </c>
      <c r="L14" s="435">
        <v>0</v>
      </c>
      <c r="M14" s="375">
        <f t="shared" si="0"/>
        <v>0</v>
      </c>
    </row>
    <row r="15" spans="1:13" x14ac:dyDescent="0.35">
      <c r="A15" s="343" t="s">
        <v>3154</v>
      </c>
      <c r="B15" s="463" t="s">
        <v>3473</v>
      </c>
      <c r="C15" s="435">
        <v>0</v>
      </c>
      <c r="D15" s="435">
        <v>0</v>
      </c>
      <c r="E15" s="435">
        <v>0</v>
      </c>
      <c r="F15" s="435">
        <v>0</v>
      </c>
      <c r="G15" s="435">
        <v>0</v>
      </c>
      <c r="H15" s="435">
        <v>0</v>
      </c>
      <c r="I15" s="435">
        <v>0</v>
      </c>
      <c r="J15" s="435">
        <v>0</v>
      </c>
      <c r="K15" s="435">
        <v>0</v>
      </c>
      <c r="L15" s="435">
        <v>0</v>
      </c>
      <c r="M15" s="375">
        <f t="shared" si="0"/>
        <v>0</v>
      </c>
    </row>
    <row r="16" spans="1:13" x14ac:dyDescent="0.35">
      <c r="A16" s="343" t="s">
        <v>3474</v>
      </c>
      <c r="B16" s="345" t="s">
        <v>3475</v>
      </c>
      <c r="C16" s="435">
        <f>SUM(C17:C18)</f>
        <v>0</v>
      </c>
      <c r="D16" s="435">
        <f t="shared" ref="D16:L16" si="2">SUM(D17:D18)</f>
        <v>0</v>
      </c>
      <c r="E16" s="435">
        <f t="shared" si="2"/>
        <v>0</v>
      </c>
      <c r="F16" s="435">
        <f t="shared" si="2"/>
        <v>0</v>
      </c>
      <c r="G16" s="435">
        <f t="shared" si="2"/>
        <v>0</v>
      </c>
      <c r="H16" s="435">
        <f t="shared" si="2"/>
        <v>0</v>
      </c>
      <c r="I16" s="435">
        <f t="shared" si="2"/>
        <v>0</v>
      </c>
      <c r="J16" s="435">
        <f t="shared" si="2"/>
        <v>0</v>
      </c>
      <c r="K16" s="435">
        <f t="shared" si="2"/>
        <v>0</v>
      </c>
      <c r="L16" s="435">
        <f t="shared" si="2"/>
        <v>0</v>
      </c>
      <c r="M16" s="375">
        <f t="shared" si="0"/>
        <v>0</v>
      </c>
    </row>
    <row r="17" spans="1:13" x14ac:dyDescent="0.35">
      <c r="A17" s="343" t="s">
        <v>3143</v>
      </c>
      <c r="B17" s="345" t="s">
        <v>3476</v>
      </c>
      <c r="C17" s="435">
        <v>0</v>
      </c>
      <c r="D17" s="435">
        <v>0</v>
      </c>
      <c r="E17" s="435">
        <v>0</v>
      </c>
      <c r="F17" s="435">
        <v>0</v>
      </c>
      <c r="G17" s="435">
        <v>0</v>
      </c>
      <c r="H17" s="435">
        <v>0</v>
      </c>
      <c r="I17" s="435">
        <v>0</v>
      </c>
      <c r="J17" s="435">
        <v>0</v>
      </c>
      <c r="K17" s="435">
        <v>0</v>
      </c>
      <c r="L17" s="435">
        <v>0</v>
      </c>
      <c r="M17" s="375">
        <f t="shared" si="0"/>
        <v>0</v>
      </c>
    </row>
    <row r="18" spans="1:13" x14ac:dyDescent="0.35">
      <c r="A18" s="343" t="s">
        <v>3144</v>
      </c>
      <c r="B18" s="261" t="s">
        <v>3477</v>
      </c>
      <c r="C18" s="435">
        <v>0</v>
      </c>
      <c r="D18" s="435">
        <v>0</v>
      </c>
      <c r="E18" s="435">
        <v>0</v>
      </c>
      <c r="F18" s="435">
        <v>0</v>
      </c>
      <c r="G18" s="435">
        <v>0</v>
      </c>
      <c r="H18" s="435">
        <v>0</v>
      </c>
      <c r="I18" s="435">
        <v>0</v>
      </c>
      <c r="J18" s="435">
        <v>0</v>
      </c>
      <c r="K18" s="435">
        <v>0</v>
      </c>
      <c r="L18" s="435">
        <v>0</v>
      </c>
      <c r="M18" s="375">
        <f t="shared" si="0"/>
        <v>0</v>
      </c>
    </row>
    <row r="19" spans="1:13" x14ac:dyDescent="0.35">
      <c r="A19" s="343" t="s">
        <v>3478</v>
      </c>
      <c r="B19" s="261" t="s">
        <v>352</v>
      </c>
      <c r="C19" s="435">
        <v>0</v>
      </c>
      <c r="D19" s="435">
        <v>0</v>
      </c>
      <c r="E19" s="435">
        <v>0</v>
      </c>
      <c r="F19" s="435">
        <v>0</v>
      </c>
      <c r="G19" s="435">
        <v>0</v>
      </c>
      <c r="H19" s="435">
        <v>0</v>
      </c>
      <c r="I19" s="435">
        <v>0</v>
      </c>
      <c r="J19" s="435">
        <v>0</v>
      </c>
      <c r="K19" s="435">
        <v>0</v>
      </c>
      <c r="L19" s="435">
        <v>0</v>
      </c>
      <c r="M19" s="375">
        <f t="shared" si="0"/>
        <v>0</v>
      </c>
    </row>
    <row r="20" spans="1:13" x14ac:dyDescent="0.35">
      <c r="B20" s="455" t="s">
        <v>354</v>
      </c>
      <c r="C20" s="421">
        <f t="shared" ref="C20:M20" si="3">C10+C11+C16</f>
        <v>0</v>
      </c>
      <c r="D20" s="421">
        <f t="shared" si="3"/>
        <v>0</v>
      </c>
      <c r="E20" s="421">
        <f t="shared" si="3"/>
        <v>0</v>
      </c>
      <c r="F20" s="421">
        <f t="shared" si="3"/>
        <v>0</v>
      </c>
      <c r="G20" s="421">
        <f t="shared" si="3"/>
        <v>0</v>
      </c>
      <c r="H20" s="421">
        <f t="shared" si="3"/>
        <v>0</v>
      </c>
      <c r="I20" s="421">
        <f t="shared" si="3"/>
        <v>0</v>
      </c>
      <c r="J20" s="421">
        <f t="shared" si="3"/>
        <v>0</v>
      </c>
      <c r="K20" s="421">
        <f t="shared" si="3"/>
        <v>0</v>
      </c>
      <c r="L20" s="421">
        <f t="shared" si="3"/>
        <v>0</v>
      </c>
      <c r="M20" s="421">
        <f t="shared" si="3"/>
        <v>0</v>
      </c>
    </row>
    <row r="21" spans="1:13" x14ac:dyDescent="0.35">
      <c r="B21" s="402" t="s">
        <v>3479</v>
      </c>
    </row>
    <row r="25" spans="1:13" ht="16" x14ac:dyDescent="0.4">
      <c r="B25" s="406" t="s">
        <v>3480</v>
      </c>
    </row>
    <row r="26" spans="1:13" x14ac:dyDescent="0.35">
      <c r="B26" s="426" t="s">
        <v>3261</v>
      </c>
      <c r="C26" s="454"/>
      <c r="D26" s="454"/>
      <c r="E26" s="454"/>
      <c r="F26" s="454"/>
      <c r="G26" s="454"/>
      <c r="H26" s="454"/>
      <c r="I26" s="454"/>
      <c r="J26" s="454"/>
      <c r="K26" s="454"/>
      <c r="L26" s="454"/>
      <c r="M26" s="454"/>
    </row>
    <row r="27" spans="1:13" x14ac:dyDescent="0.35">
      <c r="B27" s="337"/>
      <c r="C27" s="337"/>
      <c r="D27" s="337"/>
      <c r="E27" s="337"/>
      <c r="F27" s="337"/>
      <c r="G27" s="337"/>
      <c r="H27" s="337"/>
      <c r="I27" s="337"/>
      <c r="J27" s="337"/>
      <c r="K27" s="337"/>
      <c r="L27" s="337"/>
      <c r="M27" s="337"/>
    </row>
    <row r="28" spans="1:13" ht="29" x14ac:dyDescent="0.35">
      <c r="B28" s="337"/>
      <c r="C28" s="410" t="s">
        <v>3099</v>
      </c>
      <c r="D28" s="410" t="s">
        <v>3096</v>
      </c>
      <c r="E28" s="410" t="s">
        <v>3102</v>
      </c>
      <c r="F28" s="410" t="s">
        <v>3095</v>
      </c>
      <c r="G28" s="410" t="s">
        <v>3100</v>
      </c>
      <c r="H28" s="410" t="s">
        <v>3097</v>
      </c>
      <c r="I28" s="410" t="s">
        <v>3098</v>
      </c>
      <c r="J28" s="410" t="s">
        <v>1403</v>
      </c>
      <c r="K28" s="410" t="s">
        <v>3101</v>
      </c>
      <c r="L28" s="410" t="s">
        <v>352</v>
      </c>
      <c r="M28" s="411" t="s">
        <v>354</v>
      </c>
    </row>
    <row r="29" spans="1:13" x14ac:dyDescent="0.35">
      <c r="A29" s="343" t="s">
        <v>3156</v>
      </c>
      <c r="B29" s="345" t="s">
        <v>3466</v>
      </c>
      <c r="C29" s="435">
        <v>0</v>
      </c>
      <c r="D29" s="435">
        <v>0</v>
      </c>
      <c r="E29" s="435">
        <v>0</v>
      </c>
      <c r="F29" s="435">
        <v>0</v>
      </c>
      <c r="G29" s="435">
        <v>0</v>
      </c>
      <c r="H29" s="435">
        <v>0</v>
      </c>
      <c r="I29" s="435">
        <v>0</v>
      </c>
      <c r="J29" s="435">
        <v>0</v>
      </c>
      <c r="K29" s="435">
        <v>0</v>
      </c>
      <c r="L29" s="435">
        <v>0</v>
      </c>
      <c r="M29" s="375">
        <f t="shared" ref="M29:M39" si="4">SUM(C29:L29)</f>
        <v>0</v>
      </c>
    </row>
    <row r="30" spans="1:13" x14ac:dyDescent="0.35">
      <c r="A30" s="343" t="s">
        <v>3145</v>
      </c>
      <c r="B30" s="345" t="s">
        <v>3467</v>
      </c>
      <c r="C30" s="435">
        <v>124.42598939999999</v>
      </c>
      <c r="D30" s="435">
        <v>2.5344412999999997</v>
      </c>
      <c r="E30" s="435">
        <v>30.43068778</v>
      </c>
      <c r="F30" s="435">
        <v>902.52932200999999</v>
      </c>
      <c r="G30" s="435">
        <v>543.41560468999978</v>
      </c>
      <c r="H30" s="435">
        <v>67.152398220000009</v>
      </c>
      <c r="I30" s="435">
        <v>644.30650211</v>
      </c>
      <c r="J30" s="435">
        <v>161.96513932999997</v>
      </c>
      <c r="K30" s="435">
        <v>568.04504780000013</v>
      </c>
      <c r="L30" s="435">
        <v>1.5644279800000001</v>
      </c>
      <c r="M30" s="375">
        <f t="shared" si="4"/>
        <v>3046.3695606199999</v>
      </c>
    </row>
    <row r="31" spans="1:13" ht="29" x14ac:dyDescent="0.35">
      <c r="A31" s="343" t="s">
        <v>3481</v>
      </c>
      <c r="B31" s="452" t="s">
        <v>3469</v>
      </c>
      <c r="C31" s="435">
        <f>SUM(C32:C35)</f>
        <v>0</v>
      </c>
      <c r="D31" s="435">
        <f t="shared" ref="D31:L31" si="5">SUM(D32:D35)</f>
        <v>0</v>
      </c>
      <c r="E31" s="435">
        <f t="shared" si="5"/>
        <v>0</v>
      </c>
      <c r="F31" s="435">
        <f t="shared" si="5"/>
        <v>0</v>
      </c>
      <c r="G31" s="435">
        <f t="shared" si="5"/>
        <v>0</v>
      </c>
      <c r="H31" s="435">
        <f t="shared" si="5"/>
        <v>0</v>
      </c>
      <c r="I31" s="435">
        <f t="shared" si="5"/>
        <v>0</v>
      </c>
      <c r="J31" s="435">
        <f t="shared" si="5"/>
        <v>0</v>
      </c>
      <c r="K31" s="435">
        <f t="shared" si="5"/>
        <v>0</v>
      </c>
      <c r="L31" s="435">
        <f t="shared" si="5"/>
        <v>0</v>
      </c>
      <c r="M31" s="375">
        <f t="shared" si="4"/>
        <v>0</v>
      </c>
    </row>
    <row r="32" spans="1:13" x14ac:dyDescent="0.35">
      <c r="A32" s="343" t="s">
        <v>3146</v>
      </c>
      <c r="B32" s="462" t="s">
        <v>3470</v>
      </c>
      <c r="C32" s="435">
        <v>0</v>
      </c>
      <c r="D32" s="435">
        <v>0</v>
      </c>
      <c r="E32" s="435">
        <v>0</v>
      </c>
      <c r="F32" s="435">
        <v>0</v>
      </c>
      <c r="G32" s="435">
        <v>0</v>
      </c>
      <c r="H32" s="435">
        <v>0</v>
      </c>
      <c r="I32" s="435">
        <v>0</v>
      </c>
      <c r="J32" s="435">
        <v>0</v>
      </c>
      <c r="K32" s="435">
        <v>0</v>
      </c>
      <c r="L32" s="435">
        <v>0</v>
      </c>
      <c r="M32" s="375">
        <f t="shared" si="4"/>
        <v>0</v>
      </c>
    </row>
    <row r="33" spans="1:13" x14ac:dyDescent="0.35">
      <c r="A33" s="343" t="s">
        <v>3152</v>
      </c>
      <c r="B33" s="462" t="s">
        <v>3471</v>
      </c>
      <c r="C33" s="435">
        <v>0</v>
      </c>
      <c r="D33" s="435">
        <v>0</v>
      </c>
      <c r="E33" s="435">
        <v>0</v>
      </c>
      <c r="F33" s="435">
        <v>0</v>
      </c>
      <c r="G33" s="435">
        <v>0</v>
      </c>
      <c r="H33" s="435">
        <v>0</v>
      </c>
      <c r="I33" s="435">
        <v>0</v>
      </c>
      <c r="J33" s="435">
        <v>0</v>
      </c>
      <c r="K33" s="435">
        <v>0</v>
      </c>
      <c r="L33" s="435">
        <v>0</v>
      </c>
      <c r="M33" s="375">
        <f t="shared" si="4"/>
        <v>0</v>
      </c>
    </row>
    <row r="34" spans="1:13" x14ac:dyDescent="0.35">
      <c r="A34" s="343" t="s">
        <v>3153</v>
      </c>
      <c r="B34" s="463" t="s">
        <v>3472</v>
      </c>
      <c r="C34" s="435">
        <v>0</v>
      </c>
      <c r="D34" s="435">
        <v>0</v>
      </c>
      <c r="E34" s="435">
        <v>0</v>
      </c>
      <c r="F34" s="435">
        <v>0</v>
      </c>
      <c r="G34" s="435">
        <v>0</v>
      </c>
      <c r="H34" s="435">
        <v>0</v>
      </c>
      <c r="I34" s="435">
        <v>0</v>
      </c>
      <c r="J34" s="435">
        <v>0</v>
      </c>
      <c r="K34" s="435">
        <v>0</v>
      </c>
      <c r="L34" s="435">
        <v>0</v>
      </c>
      <c r="M34" s="375">
        <f t="shared" si="4"/>
        <v>0</v>
      </c>
    </row>
    <row r="35" spans="1:13" x14ac:dyDescent="0.35">
      <c r="A35" s="343" t="s">
        <v>3155</v>
      </c>
      <c r="B35" s="463" t="s">
        <v>3473</v>
      </c>
      <c r="C35" s="435">
        <v>0</v>
      </c>
      <c r="D35" s="435">
        <v>0</v>
      </c>
      <c r="E35" s="435">
        <v>0</v>
      </c>
      <c r="F35" s="435">
        <v>0</v>
      </c>
      <c r="G35" s="435">
        <v>0</v>
      </c>
      <c r="H35" s="435">
        <v>0</v>
      </c>
      <c r="I35" s="435">
        <v>0</v>
      </c>
      <c r="J35" s="435">
        <v>0</v>
      </c>
      <c r="K35" s="435">
        <v>0</v>
      </c>
      <c r="L35" s="435">
        <v>0</v>
      </c>
      <c r="M35" s="375">
        <f t="shared" si="4"/>
        <v>0</v>
      </c>
    </row>
    <row r="36" spans="1:13" x14ac:dyDescent="0.35">
      <c r="A36" s="343" t="s">
        <v>3482</v>
      </c>
      <c r="B36" s="345" t="s">
        <v>3475</v>
      </c>
      <c r="C36" s="435">
        <f>SUM(C37:C38)</f>
        <v>0</v>
      </c>
      <c r="D36" s="435">
        <f t="shared" ref="D36:L36" si="6">SUM(D37:D38)</f>
        <v>0</v>
      </c>
      <c r="E36" s="435">
        <f t="shared" si="6"/>
        <v>0</v>
      </c>
      <c r="F36" s="435">
        <f t="shared" si="6"/>
        <v>0</v>
      </c>
      <c r="G36" s="435">
        <f t="shared" si="6"/>
        <v>0</v>
      </c>
      <c r="H36" s="435">
        <f t="shared" si="6"/>
        <v>0</v>
      </c>
      <c r="I36" s="435">
        <f t="shared" si="6"/>
        <v>0</v>
      </c>
      <c r="J36" s="435">
        <f t="shared" si="6"/>
        <v>0</v>
      </c>
      <c r="K36" s="435">
        <f t="shared" si="6"/>
        <v>0</v>
      </c>
      <c r="L36" s="435">
        <f t="shared" si="6"/>
        <v>0</v>
      </c>
      <c r="M36" s="375">
        <f t="shared" si="4"/>
        <v>0</v>
      </c>
    </row>
    <row r="37" spans="1:13" x14ac:dyDescent="0.35">
      <c r="A37" s="343" t="s">
        <v>3147</v>
      </c>
      <c r="B37" s="345" t="s">
        <v>3476</v>
      </c>
      <c r="C37" s="435">
        <v>0</v>
      </c>
      <c r="D37" s="435">
        <v>0</v>
      </c>
      <c r="E37" s="435">
        <v>0</v>
      </c>
      <c r="F37" s="435">
        <v>0</v>
      </c>
      <c r="G37" s="435">
        <v>0</v>
      </c>
      <c r="H37" s="435">
        <v>0</v>
      </c>
      <c r="I37" s="435">
        <v>0</v>
      </c>
      <c r="J37" s="435">
        <v>0</v>
      </c>
      <c r="K37" s="435">
        <v>0</v>
      </c>
      <c r="L37" s="435">
        <v>0</v>
      </c>
      <c r="M37" s="375">
        <f t="shared" si="4"/>
        <v>0</v>
      </c>
    </row>
    <row r="38" spans="1:13" x14ac:dyDescent="0.35">
      <c r="A38" s="343" t="s">
        <v>3148</v>
      </c>
      <c r="B38" s="261" t="s">
        <v>3477</v>
      </c>
      <c r="C38" s="435">
        <v>0</v>
      </c>
      <c r="D38" s="435">
        <v>0</v>
      </c>
      <c r="E38" s="435">
        <v>0</v>
      </c>
      <c r="F38" s="435">
        <v>0</v>
      </c>
      <c r="G38" s="435">
        <v>0</v>
      </c>
      <c r="H38" s="435">
        <v>0</v>
      </c>
      <c r="I38" s="435">
        <v>0</v>
      </c>
      <c r="J38" s="435">
        <v>0</v>
      </c>
      <c r="K38" s="435">
        <v>0</v>
      </c>
      <c r="L38" s="435">
        <v>0</v>
      </c>
      <c r="M38" s="375">
        <f t="shared" si="4"/>
        <v>0</v>
      </c>
    </row>
    <row r="39" spans="1:13" x14ac:dyDescent="0.35">
      <c r="A39" s="343" t="s">
        <v>3483</v>
      </c>
      <c r="B39" s="261" t="s">
        <v>3484</v>
      </c>
      <c r="C39" s="435">
        <v>0</v>
      </c>
      <c r="D39" s="435">
        <v>0</v>
      </c>
      <c r="E39" s="435">
        <v>0</v>
      </c>
      <c r="F39" s="435">
        <v>0</v>
      </c>
      <c r="G39" s="435">
        <v>0</v>
      </c>
      <c r="H39" s="435">
        <v>0</v>
      </c>
      <c r="I39" s="435">
        <v>0</v>
      </c>
      <c r="J39" s="435">
        <v>0</v>
      </c>
      <c r="K39" s="435">
        <v>0</v>
      </c>
      <c r="L39" s="435">
        <v>0</v>
      </c>
      <c r="M39" s="375">
        <f t="shared" si="4"/>
        <v>0</v>
      </c>
    </row>
    <row r="40" spans="1:13" x14ac:dyDescent="0.35">
      <c r="B40" s="455" t="s">
        <v>354</v>
      </c>
      <c r="C40" s="421">
        <f>C30+C31+C36</f>
        <v>124.42598939999999</v>
      </c>
      <c r="D40" s="421">
        <f t="shared" ref="D40:M40" si="7">D30+D31+D36</f>
        <v>2.5344412999999997</v>
      </c>
      <c r="E40" s="421">
        <f t="shared" si="7"/>
        <v>30.43068778</v>
      </c>
      <c r="F40" s="421">
        <f t="shared" si="7"/>
        <v>902.52932200999999</v>
      </c>
      <c r="G40" s="421">
        <f t="shared" si="7"/>
        <v>543.41560468999978</v>
      </c>
      <c r="H40" s="421">
        <f t="shared" si="7"/>
        <v>67.152398220000009</v>
      </c>
      <c r="I40" s="421">
        <f t="shared" si="7"/>
        <v>644.30650211</v>
      </c>
      <c r="J40" s="421">
        <f t="shared" si="7"/>
        <v>161.96513932999997</v>
      </c>
      <c r="K40" s="421">
        <f t="shared" si="7"/>
        <v>568.04504780000013</v>
      </c>
      <c r="L40" s="421">
        <f t="shared" si="7"/>
        <v>1.5644279800000001</v>
      </c>
      <c r="M40" s="421">
        <f t="shared" si="7"/>
        <v>3046.3695606199999</v>
      </c>
    </row>
    <row r="45" spans="1:13" ht="16" x14ac:dyDescent="0.4">
      <c r="B45" s="406" t="s">
        <v>3485</v>
      </c>
    </row>
    <row r="46" spans="1:13" x14ac:dyDescent="0.35">
      <c r="B46" s="426" t="s">
        <v>3263</v>
      </c>
      <c r="C46" s="454"/>
      <c r="D46" s="454"/>
      <c r="E46" s="454"/>
      <c r="F46" s="454"/>
      <c r="G46" s="454"/>
      <c r="H46" s="454"/>
      <c r="I46" s="454"/>
      <c r="J46" s="454"/>
      <c r="K46" s="454"/>
      <c r="L46" s="454"/>
      <c r="M46" s="454"/>
    </row>
    <row r="47" spans="1:13" x14ac:dyDescent="0.35">
      <c r="B47" s="337"/>
      <c r="C47" s="337"/>
      <c r="D47" s="337"/>
      <c r="E47" s="337"/>
      <c r="F47" s="337"/>
      <c r="G47" s="337"/>
      <c r="H47" s="337"/>
      <c r="I47" s="337"/>
      <c r="J47" s="337"/>
      <c r="K47" s="337"/>
      <c r="L47" s="337"/>
      <c r="M47" s="337"/>
    </row>
    <row r="48" spans="1:13" ht="29" x14ac:dyDescent="0.35">
      <c r="B48" s="337"/>
      <c r="C48" s="410" t="s">
        <v>3099</v>
      </c>
      <c r="D48" s="410" t="s">
        <v>3096</v>
      </c>
      <c r="E48" s="410" t="s">
        <v>3102</v>
      </c>
      <c r="F48" s="410" t="s">
        <v>3095</v>
      </c>
      <c r="G48" s="410" t="s">
        <v>3100</v>
      </c>
      <c r="H48" s="410" t="s">
        <v>3097</v>
      </c>
      <c r="I48" s="410" t="s">
        <v>3098</v>
      </c>
      <c r="J48" s="410" t="s">
        <v>1403</v>
      </c>
      <c r="K48" s="410" t="s">
        <v>3101</v>
      </c>
      <c r="L48" s="410" t="s">
        <v>352</v>
      </c>
      <c r="M48" s="411" t="s">
        <v>354</v>
      </c>
    </row>
    <row r="49" spans="2:14" x14ac:dyDescent="0.35">
      <c r="B49" s="345" t="s">
        <v>3466</v>
      </c>
      <c r="C49" s="375">
        <f t="shared" ref="C49:M59" si="8">C9+C29</f>
        <v>0</v>
      </c>
      <c r="D49" s="375">
        <f t="shared" si="8"/>
        <v>0</v>
      </c>
      <c r="E49" s="375">
        <f t="shared" si="8"/>
        <v>0</v>
      </c>
      <c r="F49" s="375">
        <f t="shared" si="8"/>
        <v>0</v>
      </c>
      <c r="G49" s="375">
        <f t="shared" si="8"/>
        <v>0</v>
      </c>
      <c r="H49" s="375">
        <f t="shared" si="8"/>
        <v>0</v>
      </c>
      <c r="I49" s="375">
        <f t="shared" si="8"/>
        <v>0</v>
      </c>
      <c r="J49" s="375">
        <f t="shared" si="8"/>
        <v>0</v>
      </c>
      <c r="K49" s="375">
        <f t="shared" si="8"/>
        <v>0</v>
      </c>
      <c r="L49" s="375">
        <f t="shared" si="8"/>
        <v>0</v>
      </c>
      <c r="M49" s="375">
        <f t="shared" si="8"/>
        <v>0</v>
      </c>
    </row>
    <row r="50" spans="2:14" x14ac:dyDescent="0.35">
      <c r="B50" s="345" t="s">
        <v>3467</v>
      </c>
      <c r="C50" s="375">
        <f t="shared" si="8"/>
        <v>124.42598939999999</v>
      </c>
      <c r="D50" s="375">
        <f t="shared" si="8"/>
        <v>2.5344412999999997</v>
      </c>
      <c r="E50" s="375">
        <f t="shared" si="8"/>
        <v>30.43068778</v>
      </c>
      <c r="F50" s="375">
        <f t="shared" si="8"/>
        <v>902.52932200999999</v>
      </c>
      <c r="G50" s="375">
        <f t="shared" si="8"/>
        <v>543.41560468999978</v>
      </c>
      <c r="H50" s="375">
        <f t="shared" si="8"/>
        <v>67.152398220000009</v>
      </c>
      <c r="I50" s="375">
        <f t="shared" si="8"/>
        <v>644.30650211</v>
      </c>
      <c r="J50" s="375">
        <f t="shared" si="8"/>
        <v>161.96513932999997</v>
      </c>
      <c r="K50" s="375">
        <f t="shared" si="8"/>
        <v>568.04504780000013</v>
      </c>
      <c r="L50" s="375">
        <f t="shared" si="8"/>
        <v>1.5644279800000001</v>
      </c>
      <c r="M50" s="375">
        <f t="shared" si="8"/>
        <v>3046.3695606199999</v>
      </c>
    </row>
    <row r="51" spans="2:14" ht="29" x14ac:dyDescent="0.35">
      <c r="B51" s="452" t="s">
        <v>3469</v>
      </c>
      <c r="C51" s="375">
        <f t="shared" si="8"/>
        <v>0</v>
      </c>
      <c r="D51" s="375">
        <f t="shared" si="8"/>
        <v>0</v>
      </c>
      <c r="E51" s="375">
        <f t="shared" si="8"/>
        <v>0</v>
      </c>
      <c r="F51" s="375">
        <f t="shared" si="8"/>
        <v>0</v>
      </c>
      <c r="G51" s="375">
        <f t="shared" si="8"/>
        <v>0</v>
      </c>
      <c r="H51" s="375">
        <f t="shared" si="8"/>
        <v>0</v>
      </c>
      <c r="I51" s="375">
        <f t="shared" si="8"/>
        <v>0</v>
      </c>
      <c r="J51" s="375">
        <f t="shared" si="8"/>
        <v>0</v>
      </c>
      <c r="K51" s="375">
        <f t="shared" si="8"/>
        <v>0</v>
      </c>
      <c r="L51" s="375">
        <f t="shared" si="8"/>
        <v>0</v>
      </c>
      <c r="M51" s="375">
        <f t="shared" si="8"/>
        <v>0</v>
      </c>
    </row>
    <row r="52" spans="2:14" x14ac:dyDescent="0.35">
      <c r="B52" s="462" t="s">
        <v>3470</v>
      </c>
      <c r="C52" s="375">
        <f t="shared" si="8"/>
        <v>0</v>
      </c>
      <c r="D52" s="375">
        <f t="shared" si="8"/>
        <v>0</v>
      </c>
      <c r="E52" s="375">
        <f t="shared" si="8"/>
        <v>0</v>
      </c>
      <c r="F52" s="375">
        <f t="shared" si="8"/>
        <v>0</v>
      </c>
      <c r="G52" s="375">
        <f t="shared" si="8"/>
        <v>0</v>
      </c>
      <c r="H52" s="375">
        <f t="shared" si="8"/>
        <v>0</v>
      </c>
      <c r="I52" s="375">
        <f t="shared" si="8"/>
        <v>0</v>
      </c>
      <c r="J52" s="375">
        <f t="shared" si="8"/>
        <v>0</v>
      </c>
      <c r="K52" s="375">
        <f t="shared" si="8"/>
        <v>0</v>
      </c>
      <c r="L52" s="375">
        <f t="shared" si="8"/>
        <v>0</v>
      </c>
      <c r="M52" s="375">
        <f t="shared" si="8"/>
        <v>0</v>
      </c>
    </row>
    <row r="53" spans="2:14" x14ac:dyDescent="0.35">
      <c r="B53" s="462" t="s">
        <v>3471</v>
      </c>
      <c r="C53" s="375">
        <f t="shared" si="8"/>
        <v>0</v>
      </c>
      <c r="D53" s="375">
        <f t="shared" si="8"/>
        <v>0</v>
      </c>
      <c r="E53" s="375">
        <f t="shared" si="8"/>
        <v>0</v>
      </c>
      <c r="F53" s="375">
        <f t="shared" si="8"/>
        <v>0</v>
      </c>
      <c r="G53" s="375">
        <f t="shared" si="8"/>
        <v>0</v>
      </c>
      <c r="H53" s="375">
        <f t="shared" si="8"/>
        <v>0</v>
      </c>
      <c r="I53" s="375">
        <f t="shared" si="8"/>
        <v>0</v>
      </c>
      <c r="J53" s="375">
        <f t="shared" si="8"/>
        <v>0</v>
      </c>
      <c r="K53" s="375">
        <f t="shared" si="8"/>
        <v>0</v>
      </c>
      <c r="L53" s="375">
        <f t="shared" si="8"/>
        <v>0</v>
      </c>
      <c r="M53" s="375">
        <f t="shared" si="8"/>
        <v>0</v>
      </c>
    </row>
    <row r="54" spans="2:14" x14ac:dyDescent="0.35">
      <c r="B54" s="463" t="s">
        <v>3472</v>
      </c>
      <c r="C54" s="375">
        <f t="shared" si="8"/>
        <v>0</v>
      </c>
      <c r="D54" s="375">
        <f t="shared" si="8"/>
        <v>0</v>
      </c>
      <c r="E54" s="375">
        <f t="shared" si="8"/>
        <v>0</v>
      </c>
      <c r="F54" s="375">
        <f t="shared" si="8"/>
        <v>0</v>
      </c>
      <c r="G54" s="375">
        <f t="shared" si="8"/>
        <v>0</v>
      </c>
      <c r="H54" s="375">
        <f t="shared" si="8"/>
        <v>0</v>
      </c>
      <c r="I54" s="375">
        <f t="shared" si="8"/>
        <v>0</v>
      </c>
      <c r="J54" s="375">
        <f t="shared" si="8"/>
        <v>0</v>
      </c>
      <c r="K54" s="375">
        <f t="shared" si="8"/>
        <v>0</v>
      </c>
      <c r="L54" s="375">
        <f t="shared" si="8"/>
        <v>0</v>
      </c>
      <c r="M54" s="375">
        <f t="shared" si="8"/>
        <v>0</v>
      </c>
    </row>
    <row r="55" spans="2:14" x14ac:dyDescent="0.35">
      <c r="B55" s="463" t="s">
        <v>3473</v>
      </c>
      <c r="C55" s="375">
        <f t="shared" si="8"/>
        <v>0</v>
      </c>
      <c r="D55" s="375">
        <f t="shared" si="8"/>
        <v>0</v>
      </c>
      <c r="E55" s="375">
        <f t="shared" si="8"/>
        <v>0</v>
      </c>
      <c r="F55" s="375">
        <f t="shared" si="8"/>
        <v>0</v>
      </c>
      <c r="G55" s="375">
        <f t="shared" si="8"/>
        <v>0</v>
      </c>
      <c r="H55" s="375">
        <f t="shared" si="8"/>
        <v>0</v>
      </c>
      <c r="I55" s="375">
        <f t="shared" si="8"/>
        <v>0</v>
      </c>
      <c r="J55" s="375">
        <f t="shared" si="8"/>
        <v>0</v>
      </c>
      <c r="K55" s="375">
        <f t="shared" si="8"/>
        <v>0</v>
      </c>
      <c r="L55" s="375">
        <f t="shared" si="8"/>
        <v>0</v>
      </c>
      <c r="M55" s="375">
        <f t="shared" si="8"/>
        <v>0</v>
      </c>
    </row>
    <row r="56" spans="2:14" x14ac:dyDescent="0.35">
      <c r="B56" s="345" t="s">
        <v>3475</v>
      </c>
      <c r="C56" s="375">
        <f t="shared" si="8"/>
        <v>0</v>
      </c>
      <c r="D56" s="375">
        <f t="shared" si="8"/>
        <v>0</v>
      </c>
      <c r="E56" s="375">
        <f t="shared" si="8"/>
        <v>0</v>
      </c>
      <c r="F56" s="375">
        <f t="shared" si="8"/>
        <v>0</v>
      </c>
      <c r="G56" s="375">
        <f t="shared" si="8"/>
        <v>0</v>
      </c>
      <c r="H56" s="375">
        <f t="shared" si="8"/>
        <v>0</v>
      </c>
      <c r="I56" s="375">
        <f t="shared" si="8"/>
        <v>0</v>
      </c>
      <c r="J56" s="375">
        <f t="shared" si="8"/>
        <v>0</v>
      </c>
      <c r="K56" s="375">
        <f t="shared" si="8"/>
        <v>0</v>
      </c>
      <c r="L56" s="375">
        <f t="shared" si="8"/>
        <v>0</v>
      </c>
      <c r="M56" s="375">
        <f t="shared" si="8"/>
        <v>0</v>
      </c>
    </row>
    <row r="57" spans="2:14" x14ac:dyDescent="0.35">
      <c r="B57" s="261" t="s">
        <v>3486</v>
      </c>
      <c r="C57" s="375">
        <f t="shared" si="8"/>
        <v>0</v>
      </c>
      <c r="D57" s="375">
        <f t="shared" si="8"/>
        <v>0</v>
      </c>
      <c r="E57" s="375">
        <f t="shared" si="8"/>
        <v>0</v>
      </c>
      <c r="F57" s="375">
        <f t="shared" si="8"/>
        <v>0</v>
      </c>
      <c r="G57" s="375">
        <f t="shared" si="8"/>
        <v>0</v>
      </c>
      <c r="H57" s="375">
        <f t="shared" si="8"/>
        <v>0</v>
      </c>
      <c r="I57" s="375">
        <f t="shared" si="8"/>
        <v>0</v>
      </c>
      <c r="J57" s="375">
        <f t="shared" si="8"/>
        <v>0</v>
      </c>
      <c r="K57" s="375">
        <f t="shared" si="8"/>
        <v>0</v>
      </c>
      <c r="L57" s="375">
        <f t="shared" si="8"/>
        <v>0</v>
      </c>
      <c r="M57" s="375">
        <f t="shared" si="8"/>
        <v>0</v>
      </c>
    </row>
    <row r="58" spans="2:14" x14ac:dyDescent="0.35">
      <c r="B58" s="261" t="s">
        <v>3477</v>
      </c>
      <c r="C58" s="375">
        <f t="shared" si="8"/>
        <v>0</v>
      </c>
      <c r="D58" s="375">
        <f t="shared" si="8"/>
        <v>0</v>
      </c>
      <c r="E58" s="375">
        <f t="shared" si="8"/>
        <v>0</v>
      </c>
      <c r="F58" s="375">
        <f t="shared" si="8"/>
        <v>0</v>
      </c>
      <c r="G58" s="375">
        <f t="shared" si="8"/>
        <v>0</v>
      </c>
      <c r="H58" s="375">
        <f t="shared" si="8"/>
        <v>0</v>
      </c>
      <c r="I58" s="375">
        <f t="shared" si="8"/>
        <v>0</v>
      </c>
      <c r="J58" s="375">
        <f t="shared" si="8"/>
        <v>0</v>
      </c>
      <c r="K58" s="375">
        <f t="shared" si="8"/>
        <v>0</v>
      </c>
      <c r="L58" s="375">
        <f t="shared" si="8"/>
        <v>0</v>
      </c>
      <c r="M58" s="375">
        <f t="shared" si="8"/>
        <v>0</v>
      </c>
    </row>
    <row r="59" spans="2:14" x14ac:dyDescent="0.35">
      <c r="B59" s="261" t="s">
        <v>3484</v>
      </c>
      <c r="C59" s="375">
        <f t="shared" si="8"/>
        <v>0</v>
      </c>
      <c r="D59" s="375">
        <f t="shared" si="8"/>
        <v>0</v>
      </c>
      <c r="E59" s="375">
        <f t="shared" si="8"/>
        <v>0</v>
      </c>
      <c r="F59" s="375">
        <f t="shared" si="8"/>
        <v>0</v>
      </c>
      <c r="G59" s="375">
        <f t="shared" si="8"/>
        <v>0</v>
      </c>
      <c r="H59" s="375">
        <f t="shared" si="8"/>
        <v>0</v>
      </c>
      <c r="I59" s="375">
        <f t="shared" si="8"/>
        <v>0</v>
      </c>
      <c r="J59" s="375">
        <f t="shared" si="8"/>
        <v>0</v>
      </c>
      <c r="K59" s="375">
        <f t="shared" si="8"/>
        <v>0</v>
      </c>
      <c r="L59" s="375">
        <f t="shared" si="8"/>
        <v>0</v>
      </c>
      <c r="M59" s="375">
        <f t="shared" si="8"/>
        <v>0</v>
      </c>
    </row>
    <row r="60" spans="2:14" x14ac:dyDescent="0.35">
      <c r="B60" s="455" t="s">
        <v>354</v>
      </c>
      <c r="C60" s="421">
        <f t="shared" ref="C60:M60" si="9">C50+C51+C56</f>
        <v>124.42598939999999</v>
      </c>
      <c r="D60" s="421">
        <f t="shared" si="9"/>
        <v>2.5344412999999997</v>
      </c>
      <c r="E60" s="421">
        <f t="shared" si="9"/>
        <v>30.43068778</v>
      </c>
      <c r="F60" s="421">
        <f t="shared" si="9"/>
        <v>902.52932200999999</v>
      </c>
      <c r="G60" s="421">
        <f t="shared" si="9"/>
        <v>543.41560468999978</v>
      </c>
      <c r="H60" s="421">
        <f t="shared" si="9"/>
        <v>67.152398220000009</v>
      </c>
      <c r="I60" s="421">
        <f t="shared" si="9"/>
        <v>644.30650211</v>
      </c>
      <c r="J60" s="421">
        <f t="shared" si="9"/>
        <v>161.96513932999997</v>
      </c>
      <c r="K60" s="421">
        <f t="shared" si="9"/>
        <v>568.04504780000013</v>
      </c>
      <c r="L60" s="421">
        <f t="shared" si="9"/>
        <v>1.5644279800000001</v>
      </c>
      <c r="M60" s="421">
        <f t="shared" si="9"/>
        <v>3046.3695606199999</v>
      </c>
    </row>
    <row r="64" spans="2:14" x14ac:dyDescent="0.35">
      <c r="N64" s="424" t="s">
        <v>3330</v>
      </c>
    </row>
  </sheetData>
  <hyperlinks>
    <hyperlink ref="N64" location="'D. NTT Contents'!A1" display="To Contents" xr:uid="{068C54A7-503E-406F-ACA9-21AC039FC66B}"/>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51AF-7392-4782-9EBB-0BDD31E3693B}">
  <sheetPr codeName="Sheet30">
    <tabColor rgb="FF243386"/>
    <pageSetUpPr fitToPage="1"/>
  </sheetPr>
  <dimension ref="A5:N159"/>
  <sheetViews>
    <sheetView topLeftCell="A29" zoomScale="115" zoomScaleNormal="115" zoomScaleSheetLayoutView="100" workbookViewId="0">
      <selection activeCell="C81" sqref="C81:M81"/>
    </sheetView>
  </sheetViews>
  <sheetFormatPr defaultColWidth="9.26953125" defaultRowHeight="14.5" x14ac:dyDescent="0.35"/>
  <cols>
    <col min="1" max="1" width="2.7265625" style="343" customWidth="1"/>
    <col min="2" max="2" width="25.26953125" style="261" bestFit="1" customWidth="1"/>
    <col min="3" max="12" width="17.54296875" style="261" customWidth="1"/>
    <col min="13" max="13" width="18.54296875" style="261" bestFit="1" customWidth="1"/>
    <col min="14" max="20" width="9.26953125" style="261"/>
    <col min="21" max="21" width="9.26953125" style="261" customWidth="1"/>
    <col min="22" max="16384" width="9.26953125" style="261"/>
  </cols>
  <sheetData>
    <row r="5" spans="1:13" ht="16" x14ac:dyDescent="0.4">
      <c r="B5" s="406" t="s">
        <v>3487</v>
      </c>
    </row>
    <row r="6" spans="1:13" x14ac:dyDescent="0.35">
      <c r="B6" s="426" t="s">
        <v>3265</v>
      </c>
      <c r="C6" s="454"/>
      <c r="D6" s="454"/>
      <c r="E6" s="454"/>
      <c r="F6" s="454"/>
      <c r="G6" s="454"/>
      <c r="H6" s="454"/>
      <c r="I6" s="454"/>
      <c r="J6" s="454"/>
      <c r="K6" s="454"/>
      <c r="L6" s="454"/>
      <c r="M6" s="454"/>
    </row>
    <row r="7" spans="1:13" x14ac:dyDescent="0.35">
      <c r="B7" s="337"/>
      <c r="C7" s="337"/>
      <c r="D7" s="337"/>
      <c r="E7" s="337"/>
      <c r="F7" s="337"/>
      <c r="G7" s="337"/>
      <c r="H7" s="337"/>
      <c r="I7" s="337"/>
      <c r="J7" s="337"/>
      <c r="K7" s="337"/>
      <c r="L7" s="337"/>
      <c r="M7" s="337"/>
    </row>
    <row r="8" spans="1:13" ht="29" x14ac:dyDescent="0.3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35">
      <c r="A9" s="343" t="s">
        <v>3161</v>
      </c>
      <c r="B9" s="261" t="s">
        <v>3488</v>
      </c>
      <c r="C9" s="435">
        <v>0</v>
      </c>
      <c r="D9" s="435">
        <v>0</v>
      </c>
      <c r="E9" s="435">
        <v>0</v>
      </c>
      <c r="F9" s="435">
        <v>0</v>
      </c>
      <c r="G9" s="435">
        <v>0</v>
      </c>
      <c r="H9" s="435">
        <v>0</v>
      </c>
      <c r="I9" s="435">
        <v>0</v>
      </c>
      <c r="J9" s="435">
        <v>0</v>
      </c>
      <c r="K9" s="435">
        <v>0</v>
      </c>
      <c r="L9" s="435">
        <v>0</v>
      </c>
      <c r="M9" s="435">
        <f>SUM(C9:L9)</f>
        <v>0</v>
      </c>
    </row>
    <row r="10" spans="1:13" x14ac:dyDescent="0.35">
      <c r="A10" s="343" t="s">
        <v>3158</v>
      </c>
      <c r="B10" s="261" t="s">
        <v>3489</v>
      </c>
      <c r="C10" s="435">
        <v>0</v>
      </c>
      <c r="D10" s="435">
        <v>0</v>
      </c>
      <c r="E10" s="435">
        <v>0</v>
      </c>
      <c r="F10" s="435">
        <v>0</v>
      </c>
      <c r="G10" s="435">
        <v>0</v>
      </c>
      <c r="H10" s="435">
        <v>0</v>
      </c>
      <c r="I10" s="435">
        <v>0</v>
      </c>
      <c r="J10" s="435">
        <v>0</v>
      </c>
      <c r="K10" s="435">
        <v>0</v>
      </c>
      <c r="L10" s="435">
        <v>0</v>
      </c>
      <c r="M10" s="435">
        <f>SUM(C10:L10)</f>
        <v>0</v>
      </c>
    </row>
    <row r="11" spans="1:13" x14ac:dyDescent="0.35">
      <c r="A11" s="343" t="s">
        <v>3159</v>
      </c>
      <c r="B11" s="261" t="s">
        <v>3490</v>
      </c>
      <c r="C11" s="435">
        <v>0</v>
      </c>
      <c r="D11" s="435">
        <v>0</v>
      </c>
      <c r="E11" s="435">
        <v>0</v>
      </c>
      <c r="F11" s="435">
        <v>20.712931780000002</v>
      </c>
      <c r="G11" s="435">
        <v>0</v>
      </c>
      <c r="H11" s="435">
        <v>0</v>
      </c>
      <c r="I11" s="435">
        <v>0</v>
      </c>
      <c r="J11" s="435">
        <v>0</v>
      </c>
      <c r="K11" s="435">
        <v>0</v>
      </c>
      <c r="L11" s="435">
        <v>0</v>
      </c>
      <c r="M11" s="435">
        <f>SUM(C11:L11)</f>
        <v>20.712931780000002</v>
      </c>
    </row>
    <row r="12" spans="1:13" x14ac:dyDescent="0.35">
      <c r="A12" s="343" t="s">
        <v>3160</v>
      </c>
      <c r="B12" s="261" t="s">
        <v>3491</v>
      </c>
      <c r="C12" s="435">
        <v>5.5269146500000002</v>
      </c>
      <c r="D12" s="435">
        <v>0</v>
      </c>
      <c r="E12" s="435">
        <v>0</v>
      </c>
      <c r="F12" s="435">
        <v>35.66421029</v>
      </c>
      <c r="G12" s="435">
        <v>36.847697759999996</v>
      </c>
      <c r="H12" s="435">
        <v>5.509887710000001</v>
      </c>
      <c r="I12" s="435">
        <v>82.406358640000008</v>
      </c>
      <c r="J12" s="435">
        <v>0.92287072999999997</v>
      </c>
      <c r="K12" s="435">
        <v>7.04348653</v>
      </c>
      <c r="L12" s="435">
        <v>0</v>
      </c>
      <c r="M12" s="435">
        <f>SUM(C12:L12)</f>
        <v>173.92142631000002</v>
      </c>
    </row>
    <row r="13" spans="1:13" x14ac:dyDescent="0.35">
      <c r="A13" s="343" t="s">
        <v>3157</v>
      </c>
      <c r="B13" s="261" t="s">
        <v>3492</v>
      </c>
      <c r="C13" s="435">
        <v>118.89907474999997</v>
      </c>
      <c r="D13" s="435">
        <v>2.5344412999999997</v>
      </c>
      <c r="E13" s="435">
        <v>30.43068778</v>
      </c>
      <c r="F13" s="435">
        <v>846.15217993999977</v>
      </c>
      <c r="G13" s="435">
        <v>506.56790693000022</v>
      </c>
      <c r="H13" s="435">
        <v>61.642510510000001</v>
      </c>
      <c r="I13" s="435">
        <v>561.90014346999988</v>
      </c>
      <c r="J13" s="435">
        <v>161.04226859999997</v>
      </c>
      <c r="K13" s="435">
        <v>561.00156127000014</v>
      </c>
      <c r="L13" s="435">
        <v>1.5644279800000001</v>
      </c>
      <c r="M13" s="435">
        <f>SUM(C13:L13)</f>
        <v>2851.7352025299997</v>
      </c>
    </row>
    <row r="14" spans="1:13" x14ac:dyDescent="0.35">
      <c r="B14" s="455" t="s">
        <v>354</v>
      </c>
      <c r="C14" s="421">
        <f t="shared" ref="C14:M14" si="0">SUM(C9:C13)</f>
        <v>124.42598939999996</v>
      </c>
      <c r="D14" s="421">
        <f t="shared" si="0"/>
        <v>2.5344412999999997</v>
      </c>
      <c r="E14" s="421">
        <f t="shared" si="0"/>
        <v>30.43068778</v>
      </c>
      <c r="F14" s="421">
        <f t="shared" si="0"/>
        <v>902.52932200999976</v>
      </c>
      <c r="G14" s="421">
        <f t="shared" si="0"/>
        <v>543.41560469000024</v>
      </c>
      <c r="H14" s="421">
        <f t="shared" si="0"/>
        <v>67.152398220000009</v>
      </c>
      <c r="I14" s="421">
        <f t="shared" si="0"/>
        <v>644.30650210999988</v>
      </c>
      <c r="J14" s="421">
        <f t="shared" si="0"/>
        <v>161.96513932999997</v>
      </c>
      <c r="K14" s="421">
        <f t="shared" si="0"/>
        <v>568.04504780000013</v>
      </c>
      <c r="L14" s="421">
        <f t="shared" si="0"/>
        <v>1.5644279800000001</v>
      </c>
      <c r="M14" s="421">
        <f t="shared" si="0"/>
        <v>3046.3695606199999</v>
      </c>
    </row>
    <row r="15" spans="1:13" x14ac:dyDescent="0.35">
      <c r="C15" s="375"/>
      <c r="D15" s="375"/>
      <c r="E15" s="375"/>
      <c r="F15" s="375"/>
      <c r="G15" s="375"/>
      <c r="H15" s="375"/>
      <c r="I15" s="375"/>
      <c r="J15" s="375"/>
      <c r="K15" s="375"/>
      <c r="L15" s="375"/>
      <c r="M15" s="375"/>
    </row>
    <row r="16" spans="1:13" x14ac:dyDescent="0.35">
      <c r="C16" s="375"/>
      <c r="D16" s="375"/>
      <c r="E16" s="375"/>
      <c r="F16" s="375"/>
      <c r="G16" s="375"/>
      <c r="H16" s="375"/>
      <c r="I16" s="375"/>
      <c r="J16" s="375"/>
      <c r="K16" s="375"/>
      <c r="L16" s="375"/>
      <c r="M16" s="375"/>
    </row>
    <row r="19" spans="1:13" ht="16" x14ac:dyDescent="0.4">
      <c r="B19" s="406" t="s">
        <v>3493</v>
      </c>
    </row>
    <row r="20" spans="1:13" x14ac:dyDescent="0.35">
      <c r="B20" s="426" t="s">
        <v>3267</v>
      </c>
      <c r="C20" s="454"/>
      <c r="D20" s="454"/>
      <c r="E20" s="454"/>
      <c r="F20" s="454"/>
      <c r="G20" s="454"/>
      <c r="H20" s="454"/>
      <c r="I20" s="454"/>
      <c r="J20" s="454"/>
      <c r="K20" s="454"/>
      <c r="L20" s="454"/>
      <c r="M20" s="454"/>
    </row>
    <row r="21" spans="1:13" x14ac:dyDescent="0.35">
      <c r="B21" s="337"/>
      <c r="C21" s="337"/>
      <c r="D21" s="337"/>
      <c r="E21" s="337"/>
      <c r="F21" s="337"/>
      <c r="G21" s="337"/>
      <c r="H21" s="337"/>
      <c r="I21" s="337"/>
      <c r="J21" s="337"/>
      <c r="K21" s="337"/>
      <c r="L21" s="337"/>
      <c r="M21" s="337"/>
    </row>
    <row r="22" spans="1:13" ht="29" x14ac:dyDescent="0.35">
      <c r="B22" s="337"/>
      <c r="C22" s="410" t="s">
        <v>3099</v>
      </c>
      <c r="D22" s="410" t="s">
        <v>3096</v>
      </c>
      <c r="E22" s="410" t="s">
        <v>3102</v>
      </c>
      <c r="F22" s="410" t="s">
        <v>3095</v>
      </c>
      <c r="G22" s="410" t="s">
        <v>3100</v>
      </c>
      <c r="H22" s="410" t="s">
        <v>3097</v>
      </c>
      <c r="I22" s="410" t="s">
        <v>3098</v>
      </c>
      <c r="J22" s="410" t="s">
        <v>1403</v>
      </c>
      <c r="K22" s="410" t="s">
        <v>3101</v>
      </c>
      <c r="L22" s="410" t="s">
        <v>352</v>
      </c>
      <c r="M22" s="411" t="s">
        <v>354</v>
      </c>
    </row>
    <row r="23" spans="1:13" x14ac:dyDescent="0.35">
      <c r="A23" s="343" t="s">
        <v>3162</v>
      </c>
      <c r="B23" s="261" t="s">
        <v>3494</v>
      </c>
      <c r="C23" s="435">
        <v>3.6110460000000004E-2</v>
      </c>
      <c r="D23" s="435">
        <v>0</v>
      </c>
      <c r="E23" s="435">
        <v>0</v>
      </c>
      <c r="F23" s="435">
        <v>0</v>
      </c>
      <c r="G23" s="435">
        <v>0</v>
      </c>
      <c r="H23" s="435">
        <v>0</v>
      </c>
      <c r="I23" s="435">
        <v>0</v>
      </c>
      <c r="J23" s="435">
        <v>0</v>
      </c>
      <c r="K23" s="435">
        <v>0</v>
      </c>
      <c r="L23" s="435">
        <v>0</v>
      </c>
      <c r="M23" s="435">
        <f t="shared" ref="M23:M28" si="1">SUM(C23:L23)</f>
        <v>3.6110460000000004E-2</v>
      </c>
    </row>
    <row r="24" spans="1:13" x14ac:dyDescent="0.35">
      <c r="A24" s="343" t="s">
        <v>3163</v>
      </c>
      <c r="B24" s="261" t="s">
        <v>3495</v>
      </c>
      <c r="C24" s="435">
        <v>0.12499448000000001</v>
      </c>
      <c r="D24" s="435">
        <v>0</v>
      </c>
      <c r="E24" s="435">
        <v>0.35423983000000003</v>
      </c>
      <c r="F24" s="435">
        <v>1.2131258999999999</v>
      </c>
      <c r="G24" s="435">
        <v>0</v>
      </c>
      <c r="H24" s="435">
        <v>0</v>
      </c>
      <c r="I24" s="435">
        <v>0.89923920999999996</v>
      </c>
      <c r="J24" s="435">
        <v>0.10691458999999999</v>
      </c>
      <c r="K24" s="435">
        <v>0</v>
      </c>
      <c r="L24" s="435">
        <v>0</v>
      </c>
      <c r="M24" s="435">
        <f t="shared" si="1"/>
        <v>2.6985140099999998</v>
      </c>
    </row>
    <row r="25" spans="1:13" x14ac:dyDescent="0.35">
      <c r="A25" s="343" t="s">
        <v>3164</v>
      </c>
      <c r="B25" s="261" t="s">
        <v>3496</v>
      </c>
      <c r="C25" s="435">
        <v>0.31274721999999999</v>
      </c>
      <c r="D25" s="435">
        <v>0</v>
      </c>
      <c r="E25" s="435">
        <v>0.67610232999999997</v>
      </c>
      <c r="F25" s="435">
        <v>0.2272834</v>
      </c>
      <c r="G25" s="435">
        <v>2.7471701700000004</v>
      </c>
      <c r="H25" s="435">
        <v>0</v>
      </c>
      <c r="I25" s="435">
        <v>1.4630836599999997</v>
      </c>
      <c r="J25" s="435">
        <v>1.32340898</v>
      </c>
      <c r="K25" s="435">
        <v>1.0451190100000001</v>
      </c>
      <c r="L25" s="435">
        <v>0</v>
      </c>
      <c r="M25" s="435">
        <f t="shared" si="1"/>
        <v>7.7949147700000001</v>
      </c>
    </row>
    <row r="26" spans="1:13" x14ac:dyDescent="0.35">
      <c r="A26" s="343" t="s">
        <v>3165</v>
      </c>
      <c r="B26" s="261" t="s">
        <v>3497</v>
      </c>
      <c r="C26" s="435">
        <v>5.0878396600000011</v>
      </c>
      <c r="D26" s="435">
        <v>0.29869277</v>
      </c>
      <c r="E26" s="435">
        <v>0.42416153000000001</v>
      </c>
      <c r="F26" s="435">
        <v>2.3602389100000001</v>
      </c>
      <c r="G26" s="435">
        <v>2.5481508799999997</v>
      </c>
      <c r="H26" s="435">
        <v>0.18161701</v>
      </c>
      <c r="I26" s="435">
        <v>21.394485450000001</v>
      </c>
      <c r="J26" s="435">
        <v>2.2541420799999998</v>
      </c>
      <c r="K26" s="435">
        <v>8.4155481199999986</v>
      </c>
      <c r="L26" s="435">
        <v>0</v>
      </c>
      <c r="M26" s="435">
        <f t="shared" si="1"/>
        <v>42.964876410000002</v>
      </c>
    </row>
    <row r="27" spans="1:13" x14ac:dyDescent="0.35">
      <c r="A27" s="343" t="s">
        <v>3166</v>
      </c>
      <c r="B27" s="261" t="s">
        <v>3498</v>
      </c>
      <c r="C27" s="435">
        <v>71.740557429999967</v>
      </c>
      <c r="D27" s="435">
        <v>2.23574853</v>
      </c>
      <c r="E27" s="435">
        <v>5.8489156199999996</v>
      </c>
      <c r="F27" s="435">
        <v>89.112486590000017</v>
      </c>
      <c r="G27" s="435">
        <v>48.256090420000014</v>
      </c>
      <c r="H27" s="435">
        <v>66.970781209999998</v>
      </c>
      <c r="I27" s="435">
        <v>350.46600676999981</v>
      </c>
      <c r="J27" s="435">
        <v>64.400724620000005</v>
      </c>
      <c r="K27" s="435">
        <v>32.03543389</v>
      </c>
      <c r="L27" s="435">
        <v>1.5644279800000001</v>
      </c>
      <c r="M27" s="435">
        <f t="shared" si="1"/>
        <v>732.63117305999992</v>
      </c>
    </row>
    <row r="28" spans="1:13" x14ac:dyDescent="0.35">
      <c r="A28" s="343" t="s">
        <v>3167</v>
      </c>
      <c r="B28" s="261" t="s">
        <v>3499</v>
      </c>
      <c r="C28" s="435">
        <v>47.123740150000017</v>
      </c>
      <c r="D28" s="435">
        <v>0</v>
      </c>
      <c r="E28" s="435">
        <v>23.127268470000001</v>
      </c>
      <c r="F28" s="435">
        <v>809.61618720999991</v>
      </c>
      <c r="G28" s="435">
        <v>489.86419321999989</v>
      </c>
      <c r="H28" s="435">
        <v>0</v>
      </c>
      <c r="I28" s="435">
        <v>270.08368702000007</v>
      </c>
      <c r="J28" s="435">
        <v>93.879949060000015</v>
      </c>
      <c r="K28" s="435">
        <v>526.54894677999994</v>
      </c>
      <c r="L28" s="435">
        <v>0</v>
      </c>
      <c r="M28" s="435">
        <f t="shared" si="1"/>
        <v>2260.2439719099998</v>
      </c>
    </row>
    <row r="29" spans="1:13" x14ac:dyDescent="0.35">
      <c r="B29" s="455" t="s">
        <v>354</v>
      </c>
      <c r="C29" s="421">
        <f t="shared" ref="C29:M29" si="2">SUM(C23:C28)</f>
        <v>124.42598939999999</v>
      </c>
      <c r="D29" s="421">
        <f>SUM(D23:D28)</f>
        <v>2.5344413000000001</v>
      </c>
      <c r="E29" s="421">
        <f t="shared" si="2"/>
        <v>30.43068778</v>
      </c>
      <c r="F29" s="421">
        <f t="shared" si="2"/>
        <v>902.52932200999999</v>
      </c>
      <c r="G29" s="421">
        <f t="shared" si="2"/>
        <v>543.4156046899999</v>
      </c>
      <c r="H29" s="421">
        <f t="shared" si="2"/>
        <v>67.152398219999995</v>
      </c>
      <c r="I29" s="421">
        <f t="shared" si="2"/>
        <v>644.30650210999988</v>
      </c>
      <c r="J29" s="421">
        <f t="shared" si="2"/>
        <v>161.96513933</v>
      </c>
      <c r="K29" s="421">
        <f t="shared" si="2"/>
        <v>568.04504779999991</v>
      </c>
      <c r="L29" s="421">
        <f t="shared" si="2"/>
        <v>1.5644279800000001</v>
      </c>
      <c r="M29" s="421">
        <f t="shared" si="2"/>
        <v>3046.3695606199999</v>
      </c>
    </row>
    <row r="34" spans="2:13" ht="16" x14ac:dyDescent="0.4">
      <c r="B34" s="406" t="s">
        <v>3500</v>
      </c>
    </row>
    <row r="35" spans="2:13" x14ac:dyDescent="0.35">
      <c r="B35" s="441" t="s">
        <v>3501</v>
      </c>
      <c r="C35" s="454"/>
      <c r="D35" s="454"/>
      <c r="E35" s="454"/>
      <c r="F35" s="454"/>
      <c r="G35" s="454"/>
      <c r="H35" s="454"/>
      <c r="I35" s="454"/>
      <c r="J35" s="454"/>
      <c r="K35" s="454"/>
      <c r="L35" s="454"/>
      <c r="M35" s="454"/>
    </row>
    <row r="36" spans="2:13" x14ac:dyDescent="0.35">
      <c r="B36" s="337"/>
      <c r="C36" s="337"/>
      <c r="D36" s="337"/>
      <c r="E36" s="337"/>
      <c r="F36" s="337"/>
      <c r="G36" s="337"/>
      <c r="H36" s="337"/>
      <c r="I36" s="337"/>
      <c r="J36" s="337"/>
      <c r="K36" s="337"/>
      <c r="L36" s="337"/>
      <c r="M36" s="337"/>
    </row>
    <row r="37" spans="2:13" ht="29" x14ac:dyDescent="0.35">
      <c r="B37" s="337"/>
      <c r="C37" s="410" t="s">
        <v>3099</v>
      </c>
      <c r="D37" s="410" t="s">
        <v>3096</v>
      </c>
      <c r="E37" s="410" t="s">
        <v>3102</v>
      </c>
      <c r="F37" s="410" t="s">
        <v>3095</v>
      </c>
      <c r="G37" s="410" t="s">
        <v>3100</v>
      </c>
      <c r="H37" s="410" t="s">
        <v>3097</v>
      </c>
      <c r="I37" s="410" t="s">
        <v>3098</v>
      </c>
      <c r="J37" s="410" t="s">
        <v>1403</v>
      </c>
      <c r="K37" s="410" t="s">
        <v>3101</v>
      </c>
      <c r="L37" s="410" t="s">
        <v>352</v>
      </c>
      <c r="M37" s="411" t="s">
        <v>354</v>
      </c>
    </row>
    <row r="38" spans="2:13" x14ac:dyDescent="0.35">
      <c r="B38" s="439" t="s">
        <v>3502</v>
      </c>
      <c r="C38" s="464">
        <v>2.4544388836269766E-2</v>
      </c>
      <c r="D38" s="464">
        <v>0</v>
      </c>
      <c r="E38" s="464">
        <v>0</v>
      </c>
      <c r="F38" s="464">
        <v>0</v>
      </c>
      <c r="G38" s="464">
        <v>1.666840757823994E-3</v>
      </c>
      <c r="H38" s="464">
        <v>0</v>
      </c>
      <c r="I38" s="464">
        <v>6.4091709133482389E-4</v>
      </c>
      <c r="J38" s="464">
        <v>0</v>
      </c>
      <c r="K38" s="464">
        <v>0</v>
      </c>
      <c r="L38" s="464">
        <v>0</v>
      </c>
      <c r="M38" s="465">
        <v>9.7401920828817123E-4</v>
      </c>
    </row>
    <row r="39" spans="2:13" x14ac:dyDescent="0.35">
      <c r="B39" s="405"/>
    </row>
    <row r="40" spans="2:13" x14ac:dyDescent="0.35">
      <c r="J40" s="466"/>
    </row>
    <row r="44" spans="2:13" ht="16" x14ac:dyDescent="0.4">
      <c r="B44" s="406" t="s">
        <v>3503</v>
      </c>
    </row>
    <row r="45" spans="2:13" x14ac:dyDescent="0.35">
      <c r="B45" s="441" t="s">
        <v>3271</v>
      </c>
      <c r="C45" s="454"/>
      <c r="D45" s="454"/>
      <c r="E45" s="454"/>
      <c r="F45" s="454"/>
      <c r="G45" s="454"/>
      <c r="H45" s="454"/>
      <c r="I45" s="454"/>
      <c r="J45" s="454"/>
      <c r="K45" s="454"/>
      <c r="L45" s="454"/>
      <c r="M45" s="454"/>
    </row>
    <row r="46" spans="2:13" x14ac:dyDescent="0.35">
      <c r="B46" s="337"/>
      <c r="C46" s="337"/>
      <c r="D46" s="337"/>
      <c r="E46" s="337"/>
      <c r="F46" s="337"/>
      <c r="G46" s="337"/>
      <c r="H46" s="337"/>
      <c r="I46" s="337"/>
      <c r="J46" s="337"/>
      <c r="K46" s="337"/>
      <c r="L46" s="337"/>
      <c r="M46" s="337"/>
    </row>
    <row r="47" spans="2:13" ht="29" x14ac:dyDescent="0.35">
      <c r="B47" s="337"/>
      <c r="C47" s="410" t="s">
        <v>3099</v>
      </c>
      <c r="D47" s="410" t="s">
        <v>3096</v>
      </c>
      <c r="E47" s="410" t="s">
        <v>3102</v>
      </c>
      <c r="F47" s="410" t="s">
        <v>3095</v>
      </c>
      <c r="G47" s="410" t="s">
        <v>3100</v>
      </c>
      <c r="H47" s="410" t="s">
        <v>3097</v>
      </c>
      <c r="I47" s="410" t="s">
        <v>3098</v>
      </c>
      <c r="J47" s="410" t="s">
        <v>1403</v>
      </c>
      <c r="K47" s="410" t="s">
        <v>3101</v>
      </c>
      <c r="L47" s="410" t="s">
        <v>352</v>
      </c>
      <c r="M47" s="411" t="s">
        <v>354</v>
      </c>
    </row>
    <row r="48" spans="2:13" x14ac:dyDescent="0.35">
      <c r="B48" s="439" t="s">
        <v>3502</v>
      </c>
      <c r="C48" s="464">
        <v>2.618512668675774E-2</v>
      </c>
      <c r="D48" s="464">
        <v>0</v>
      </c>
      <c r="E48" s="464">
        <v>0</v>
      </c>
      <c r="F48" s="464">
        <v>0</v>
      </c>
      <c r="G48" s="464">
        <v>1.1556120537985326E-3</v>
      </c>
      <c r="H48" s="464">
        <v>0</v>
      </c>
      <c r="I48" s="464">
        <v>3.3657062652113696E-4</v>
      </c>
      <c r="J48" s="464">
        <v>0</v>
      </c>
      <c r="K48" s="464">
        <v>0</v>
      </c>
      <c r="L48" s="464">
        <v>0</v>
      </c>
      <c r="M48" s="467">
        <v>6.6394694126046638E-4</v>
      </c>
    </row>
    <row r="49" spans="1:13" x14ac:dyDescent="0.35">
      <c r="C49" s="405"/>
      <c r="D49" s="405"/>
      <c r="E49" s="405"/>
      <c r="F49" s="405"/>
      <c r="G49" s="405"/>
      <c r="H49" s="405"/>
      <c r="I49" s="405"/>
      <c r="J49" s="405"/>
      <c r="K49" s="405"/>
      <c r="L49" s="405"/>
      <c r="M49" s="405"/>
    </row>
    <row r="54" spans="1:13" ht="16" x14ac:dyDescent="0.4">
      <c r="B54" s="406" t="s">
        <v>3504</v>
      </c>
    </row>
    <row r="55" spans="1:13" x14ac:dyDescent="0.35">
      <c r="B55" s="441" t="s">
        <v>3273</v>
      </c>
      <c r="C55" s="454"/>
      <c r="D55" s="454"/>
      <c r="E55" s="454"/>
      <c r="F55" s="454"/>
      <c r="G55" s="454"/>
      <c r="H55" s="454"/>
      <c r="I55" s="454"/>
      <c r="J55" s="454"/>
      <c r="K55" s="454"/>
      <c r="L55" s="454"/>
      <c r="M55" s="454"/>
    </row>
    <row r="56" spans="1:13" x14ac:dyDescent="0.35">
      <c r="B56" s="337"/>
      <c r="C56" s="337"/>
      <c r="D56" s="337"/>
      <c r="E56" s="337"/>
      <c r="F56" s="337"/>
      <c r="G56" s="337"/>
      <c r="H56" s="337"/>
      <c r="I56" s="337"/>
      <c r="J56" s="337"/>
      <c r="K56" s="337"/>
      <c r="L56" s="337"/>
      <c r="M56" s="337"/>
    </row>
    <row r="57" spans="1:13" ht="29" x14ac:dyDescent="0.35">
      <c r="B57" s="337"/>
      <c r="C57" s="410" t="s">
        <v>3099</v>
      </c>
      <c r="D57" s="410" t="s">
        <v>3096</v>
      </c>
      <c r="E57" s="410" t="s">
        <v>3102</v>
      </c>
      <c r="F57" s="410" t="s">
        <v>3095</v>
      </c>
      <c r="G57" s="410" t="s">
        <v>3100</v>
      </c>
      <c r="H57" s="410" t="s">
        <v>3097</v>
      </c>
      <c r="I57" s="410" t="s">
        <v>3098</v>
      </c>
      <c r="J57" s="410" t="s">
        <v>1403</v>
      </c>
      <c r="K57" s="410" t="s">
        <v>3101</v>
      </c>
      <c r="L57" s="410" t="s">
        <v>352</v>
      </c>
      <c r="M57" s="411" t="s">
        <v>354</v>
      </c>
    </row>
    <row r="58" spans="1:13" x14ac:dyDescent="0.35">
      <c r="A58" s="343" t="s">
        <v>3168</v>
      </c>
      <c r="B58" s="345" t="s">
        <v>3505</v>
      </c>
      <c r="C58" s="468">
        <v>7.8284503942436783E-3</v>
      </c>
      <c r="D58" s="468">
        <v>0</v>
      </c>
      <c r="E58" s="468">
        <v>0</v>
      </c>
      <c r="F58" s="468">
        <v>0</v>
      </c>
      <c r="G58" s="468">
        <v>0</v>
      </c>
      <c r="H58" s="468">
        <v>0</v>
      </c>
      <c r="I58" s="468">
        <v>1.8456505770133346E-4</v>
      </c>
      <c r="J58" s="468">
        <v>0</v>
      </c>
      <c r="K58" s="468">
        <v>0</v>
      </c>
      <c r="L58" s="468">
        <v>0</v>
      </c>
      <c r="M58" s="468">
        <v>4.6918767932386661E-4</v>
      </c>
    </row>
    <row r="59" spans="1:13" x14ac:dyDescent="0.35">
      <c r="A59" s="343" t="s">
        <v>3169</v>
      </c>
      <c r="B59" s="345" t="s">
        <v>3506</v>
      </c>
      <c r="C59" s="468">
        <v>1.6289599438690763E-2</v>
      </c>
      <c r="D59" s="468">
        <v>0</v>
      </c>
      <c r="E59" s="468">
        <v>0</v>
      </c>
      <c r="F59" s="468">
        <v>0</v>
      </c>
      <c r="G59" s="468">
        <v>0</v>
      </c>
      <c r="H59" s="468">
        <v>0</v>
      </c>
      <c r="I59" s="468">
        <v>0</v>
      </c>
      <c r="J59" s="468">
        <v>0</v>
      </c>
      <c r="K59" s="468">
        <v>0</v>
      </c>
      <c r="L59" s="468">
        <v>0</v>
      </c>
      <c r="M59" s="468">
        <v>3.7275565626844535E-4</v>
      </c>
    </row>
    <row r="60" spans="1:13" x14ac:dyDescent="0.35">
      <c r="A60" s="343" t="s">
        <v>3170</v>
      </c>
      <c r="B60" s="345" t="s">
        <v>3507</v>
      </c>
      <c r="C60" s="468">
        <v>1.1444931657438593E-2</v>
      </c>
      <c r="D60" s="468">
        <v>0</v>
      </c>
      <c r="E60" s="468">
        <v>0</v>
      </c>
      <c r="F60" s="468">
        <v>0</v>
      </c>
      <c r="G60" s="468">
        <v>0</v>
      </c>
      <c r="H60" s="468">
        <v>0</v>
      </c>
      <c r="I60" s="468">
        <v>0</v>
      </c>
      <c r="J60" s="468">
        <v>0</v>
      </c>
      <c r="K60" s="468">
        <v>0</v>
      </c>
      <c r="L60" s="468">
        <v>0</v>
      </c>
      <c r="M60" s="468">
        <v>1.684299090921607E-4</v>
      </c>
    </row>
    <row r="61" spans="1:13" x14ac:dyDescent="0.35">
      <c r="A61" s="343" t="s">
        <v>3171</v>
      </c>
      <c r="B61" s="345" t="s">
        <v>3508</v>
      </c>
      <c r="C61" s="468">
        <v>4.8765384537668328E-2</v>
      </c>
      <c r="D61" s="468">
        <v>0</v>
      </c>
      <c r="E61" s="468">
        <v>0</v>
      </c>
      <c r="F61" s="468">
        <v>0</v>
      </c>
      <c r="G61" s="468">
        <v>0</v>
      </c>
      <c r="H61" s="468">
        <v>0</v>
      </c>
      <c r="I61" s="468">
        <v>0</v>
      </c>
      <c r="J61" s="468">
        <v>0</v>
      </c>
      <c r="K61" s="468">
        <v>0</v>
      </c>
      <c r="L61" s="468">
        <v>0</v>
      </c>
      <c r="M61" s="468">
        <v>8.7086457319167647E-4</v>
      </c>
    </row>
    <row r="62" spans="1:13" x14ac:dyDescent="0.35">
      <c r="A62" s="343" t="s">
        <v>3172</v>
      </c>
      <c r="B62" s="345" t="s">
        <v>3509</v>
      </c>
      <c r="C62" s="468">
        <v>3.0810977993681026E-2</v>
      </c>
      <c r="D62" s="468">
        <v>0</v>
      </c>
      <c r="E62" s="468">
        <v>0</v>
      </c>
      <c r="F62" s="468">
        <v>0</v>
      </c>
      <c r="G62" s="468">
        <v>0</v>
      </c>
      <c r="H62" s="468">
        <v>0</v>
      </c>
      <c r="I62" s="468">
        <v>0</v>
      </c>
      <c r="J62" s="468">
        <v>0</v>
      </c>
      <c r="K62" s="468">
        <v>0</v>
      </c>
      <c r="L62" s="468">
        <v>0</v>
      </c>
      <c r="M62" s="468">
        <v>4.7041355642529119E-4</v>
      </c>
    </row>
    <row r="63" spans="1:13" x14ac:dyDescent="0.35">
      <c r="A63" s="343" t="s">
        <v>3173</v>
      </c>
      <c r="B63" s="353" t="s">
        <v>3510</v>
      </c>
      <c r="C63" s="469">
        <v>0</v>
      </c>
      <c r="D63" s="469">
        <v>0</v>
      </c>
      <c r="E63" s="469">
        <v>0</v>
      </c>
      <c r="F63" s="469">
        <v>0</v>
      </c>
      <c r="G63" s="469">
        <v>0.54285968592451495</v>
      </c>
      <c r="H63" s="469">
        <v>0</v>
      </c>
      <c r="I63" s="469">
        <v>0</v>
      </c>
      <c r="J63" s="469">
        <v>0</v>
      </c>
      <c r="K63" s="469">
        <v>0</v>
      </c>
      <c r="L63" s="469">
        <v>0</v>
      </c>
      <c r="M63" s="469">
        <v>2.9603808703367381E-2</v>
      </c>
    </row>
    <row r="68" spans="1:13" ht="16" x14ac:dyDescent="0.4">
      <c r="B68" s="406" t="s">
        <v>3511</v>
      </c>
    </row>
    <row r="69" spans="1:13" x14ac:dyDescent="0.35">
      <c r="B69" s="441" t="s">
        <v>3275</v>
      </c>
      <c r="C69" s="454"/>
      <c r="D69" s="454"/>
      <c r="E69" s="454"/>
      <c r="F69" s="454"/>
      <c r="G69" s="454"/>
      <c r="H69" s="454"/>
      <c r="I69" s="454"/>
      <c r="J69" s="454"/>
      <c r="K69" s="454"/>
      <c r="L69" s="454"/>
      <c r="M69" s="454"/>
    </row>
    <row r="70" spans="1:13" x14ac:dyDescent="0.35">
      <c r="B70" s="337"/>
      <c r="C70" s="337"/>
      <c r="D70" s="337"/>
      <c r="E70" s="337"/>
      <c r="F70" s="337"/>
      <c r="G70" s="337"/>
      <c r="H70" s="337"/>
      <c r="I70" s="337"/>
      <c r="J70" s="337"/>
      <c r="K70" s="337"/>
      <c r="L70" s="337"/>
      <c r="M70" s="337"/>
    </row>
    <row r="71" spans="1:13" ht="29" x14ac:dyDescent="0.35">
      <c r="B71" s="337"/>
      <c r="C71" s="410" t="s">
        <v>3099</v>
      </c>
      <c r="D71" s="410" t="s">
        <v>3096</v>
      </c>
      <c r="E71" s="410" t="s">
        <v>3102</v>
      </c>
      <c r="F71" s="410" t="s">
        <v>3095</v>
      </c>
      <c r="G71" s="410" t="s">
        <v>3100</v>
      </c>
      <c r="H71" s="410" t="s">
        <v>3097</v>
      </c>
      <c r="I71" s="410" t="s">
        <v>3098</v>
      </c>
      <c r="J71" s="410" t="s">
        <v>1403</v>
      </c>
      <c r="K71" s="410" t="s">
        <v>3101</v>
      </c>
      <c r="L71" s="410" t="s">
        <v>352</v>
      </c>
      <c r="M71" s="411" t="s">
        <v>354</v>
      </c>
    </row>
    <row r="72" spans="1:13" x14ac:dyDescent="0.35">
      <c r="A72" s="343" t="s">
        <v>3512</v>
      </c>
      <c r="B72" s="439" t="s">
        <v>3513</v>
      </c>
      <c r="C72" s="470">
        <v>0.31764701413445129</v>
      </c>
      <c r="D72" s="470">
        <v>0</v>
      </c>
      <c r="E72" s="470">
        <v>0</v>
      </c>
      <c r="F72" s="470">
        <v>0</v>
      </c>
      <c r="G72" s="470">
        <v>0</v>
      </c>
      <c r="H72" s="470">
        <v>0</v>
      </c>
      <c r="I72" s="470">
        <v>0</v>
      </c>
      <c r="J72" s="470">
        <v>0</v>
      </c>
      <c r="K72" s="470">
        <v>0</v>
      </c>
      <c r="L72" s="470">
        <v>0</v>
      </c>
      <c r="M72" s="471">
        <v>0.31764701413445129</v>
      </c>
    </row>
    <row r="77" spans="1:13" ht="16" x14ac:dyDescent="0.4">
      <c r="B77" s="406" t="s">
        <v>3514</v>
      </c>
    </row>
    <row r="78" spans="1:13" x14ac:dyDescent="0.35">
      <c r="B78" s="441" t="s">
        <v>3277</v>
      </c>
      <c r="C78" s="454"/>
      <c r="D78" s="454"/>
      <c r="E78" s="454"/>
      <c r="F78" s="454"/>
      <c r="G78" s="454"/>
      <c r="H78" s="454"/>
      <c r="I78" s="454"/>
      <c r="J78" s="454"/>
      <c r="K78" s="454"/>
      <c r="L78" s="454"/>
      <c r="M78" s="454"/>
    </row>
    <row r="79" spans="1:13" x14ac:dyDescent="0.35">
      <c r="B79" s="337"/>
      <c r="C79" s="337"/>
      <c r="D79" s="337"/>
      <c r="E79" s="337"/>
      <c r="F79" s="337"/>
      <c r="G79" s="337"/>
      <c r="H79" s="337"/>
      <c r="I79" s="337"/>
      <c r="J79" s="337"/>
      <c r="K79" s="337"/>
      <c r="L79" s="337"/>
      <c r="M79" s="337"/>
    </row>
    <row r="80" spans="1:13" ht="29" x14ac:dyDescent="0.35">
      <c r="B80" s="337"/>
      <c r="C80" s="410" t="s">
        <v>3099</v>
      </c>
      <c r="D80" s="410" t="s">
        <v>3096</v>
      </c>
      <c r="E80" s="410" t="s">
        <v>3102</v>
      </c>
      <c r="F80" s="410" t="s">
        <v>3095</v>
      </c>
      <c r="G80" s="410" t="s">
        <v>3100</v>
      </c>
      <c r="H80" s="410" t="s">
        <v>3097</v>
      </c>
      <c r="I80" s="410" t="s">
        <v>3098</v>
      </c>
      <c r="J80" s="410" t="s">
        <v>1403</v>
      </c>
      <c r="K80" s="410" t="s">
        <v>3101</v>
      </c>
      <c r="L80" s="410" t="s">
        <v>352</v>
      </c>
      <c r="M80" s="411" t="s">
        <v>354</v>
      </c>
    </row>
    <row r="81" spans="1:14" x14ac:dyDescent="0.35">
      <c r="A81" s="343" t="s">
        <v>3515</v>
      </c>
      <c r="B81" s="439" t="s">
        <v>3516</v>
      </c>
      <c r="C81" s="469">
        <v>7.3225841777524994E-3</v>
      </c>
      <c r="D81" s="469">
        <v>0</v>
      </c>
      <c r="E81" s="469">
        <v>0</v>
      </c>
      <c r="F81" s="469">
        <v>0</v>
      </c>
      <c r="G81" s="469">
        <v>0</v>
      </c>
      <c r="H81" s="469">
        <v>0</v>
      </c>
      <c r="I81" s="469">
        <v>0</v>
      </c>
      <c r="J81" s="469">
        <v>0</v>
      </c>
      <c r="K81" s="469">
        <v>0</v>
      </c>
      <c r="L81" s="469">
        <v>0</v>
      </c>
      <c r="M81" s="472">
        <v>1.0427067623069457E-4</v>
      </c>
    </row>
    <row r="82" spans="1:14" x14ac:dyDescent="0.35">
      <c r="B82" s="405" t="s">
        <v>3517</v>
      </c>
    </row>
    <row r="83" spans="1:14" x14ac:dyDescent="0.35">
      <c r="B83" s="405"/>
    </row>
    <row r="85" spans="1:14" s="474" customFormat="1" ht="16" x14ac:dyDescent="0.4">
      <c r="A85" s="343"/>
      <c r="B85" s="473" t="s">
        <v>3518</v>
      </c>
    </row>
    <row r="86" spans="1:14" s="474" customFormat="1" x14ac:dyDescent="0.35">
      <c r="A86" s="343"/>
      <c r="B86" s="475" t="s">
        <v>3519</v>
      </c>
      <c r="C86" s="475"/>
      <c r="D86" s="476"/>
      <c r="E86" s="476"/>
      <c r="F86" s="476"/>
      <c r="G86" s="476"/>
      <c r="H86" s="476"/>
      <c r="I86" s="476"/>
      <c r="J86" s="476"/>
      <c r="K86" s="476"/>
      <c r="L86" s="476"/>
      <c r="M86" s="476"/>
      <c r="N86" s="476"/>
    </row>
    <row r="87" spans="1:14" s="474" customFormat="1" x14ac:dyDescent="0.35">
      <c r="A87" s="343"/>
      <c r="B87" s="477"/>
      <c r="C87" s="477"/>
      <c r="D87" s="477"/>
      <c r="E87" s="477"/>
      <c r="F87" s="477"/>
      <c r="G87" s="477"/>
      <c r="H87" s="477"/>
      <c r="I87" s="477"/>
      <c r="J87" s="477"/>
      <c r="K87" s="477"/>
      <c r="L87" s="477"/>
      <c r="M87" s="477"/>
      <c r="N87" s="477"/>
    </row>
    <row r="88" spans="1:14" s="474" customFormat="1" x14ac:dyDescent="0.35">
      <c r="A88" s="343"/>
      <c r="B88" s="477"/>
      <c r="C88" s="478" t="s">
        <v>3520</v>
      </c>
      <c r="D88" s="478" t="s">
        <v>3521</v>
      </c>
      <c r="E88" s="478" t="s">
        <v>3522</v>
      </c>
      <c r="F88" s="478" t="s">
        <v>3523</v>
      </c>
      <c r="G88" s="478" t="s">
        <v>3524</v>
      </c>
      <c r="H88" s="478" t="s">
        <v>3525</v>
      </c>
      <c r="I88" s="478" t="s">
        <v>3526</v>
      </c>
      <c r="J88" s="478" t="s">
        <v>3527</v>
      </c>
      <c r="K88" s="478" t="s">
        <v>3528</v>
      </c>
      <c r="L88" s="478" t="s">
        <v>3529</v>
      </c>
      <c r="M88" s="478" t="s">
        <v>352</v>
      </c>
      <c r="N88" s="479" t="s">
        <v>354</v>
      </c>
    </row>
    <row r="89" spans="1:14" s="474" customFormat="1" x14ac:dyDescent="0.35">
      <c r="A89" s="343"/>
      <c r="B89" s="474" t="s">
        <v>3530</v>
      </c>
      <c r="C89" s="480">
        <v>0</v>
      </c>
      <c r="D89" s="480">
        <v>0</v>
      </c>
      <c r="E89" s="480">
        <v>0</v>
      </c>
      <c r="F89" s="480">
        <v>0</v>
      </c>
      <c r="G89" s="480">
        <v>0</v>
      </c>
      <c r="H89" s="480">
        <v>0</v>
      </c>
      <c r="I89" s="480">
        <v>0</v>
      </c>
      <c r="J89" s="480">
        <v>0</v>
      </c>
      <c r="K89" s="480">
        <v>0</v>
      </c>
      <c r="L89" s="480">
        <v>0</v>
      </c>
      <c r="M89" s="480">
        <v>0</v>
      </c>
      <c r="N89" s="480">
        <f>SUM(C89:M89)</f>
        <v>0</v>
      </c>
    </row>
    <row r="90" spans="1:14" s="474" customFormat="1" x14ac:dyDescent="0.35">
      <c r="A90" s="343"/>
      <c r="B90" s="481" t="s">
        <v>3531</v>
      </c>
      <c r="C90" s="480">
        <v>0</v>
      </c>
      <c r="D90" s="480">
        <v>0</v>
      </c>
      <c r="E90" s="480">
        <v>0</v>
      </c>
      <c r="F90" s="480">
        <v>0</v>
      </c>
      <c r="G90" s="480">
        <v>0</v>
      </c>
      <c r="H90" s="480">
        <v>0</v>
      </c>
      <c r="I90" s="480">
        <v>0</v>
      </c>
      <c r="J90" s="480">
        <v>0</v>
      </c>
      <c r="K90" s="480">
        <v>0</v>
      </c>
      <c r="L90" s="480">
        <v>0</v>
      </c>
      <c r="M90" s="480">
        <v>0</v>
      </c>
      <c r="N90" s="480">
        <f>SUM(C90:M90)</f>
        <v>0</v>
      </c>
    </row>
    <row r="91" spans="1:14" s="474" customFormat="1" x14ac:dyDescent="0.35">
      <c r="A91" s="343"/>
      <c r="B91" s="481" t="s">
        <v>3532</v>
      </c>
      <c r="C91" s="480">
        <v>0</v>
      </c>
      <c r="D91" s="480">
        <v>0</v>
      </c>
      <c r="E91" s="480">
        <v>0</v>
      </c>
      <c r="F91" s="480">
        <v>0</v>
      </c>
      <c r="G91" s="480">
        <v>0</v>
      </c>
      <c r="H91" s="480">
        <v>0</v>
      </c>
      <c r="I91" s="480">
        <v>0</v>
      </c>
      <c r="J91" s="480">
        <v>0</v>
      </c>
      <c r="K91" s="480">
        <v>0</v>
      </c>
      <c r="L91" s="480">
        <v>0</v>
      </c>
      <c r="M91" s="480">
        <v>0</v>
      </c>
      <c r="N91" s="480">
        <f>SUM(C91:M91)</f>
        <v>0</v>
      </c>
    </row>
    <row r="92" spans="1:14" s="474" customFormat="1" x14ac:dyDescent="0.35">
      <c r="A92" s="343"/>
      <c r="B92" s="481" t="s">
        <v>3533</v>
      </c>
      <c r="C92" s="480">
        <v>0</v>
      </c>
      <c r="D92" s="480">
        <v>0</v>
      </c>
      <c r="E92" s="480">
        <v>0</v>
      </c>
      <c r="F92" s="480">
        <v>0</v>
      </c>
      <c r="G92" s="480">
        <v>0</v>
      </c>
      <c r="H92" s="480">
        <v>0</v>
      </c>
      <c r="I92" s="480">
        <v>0</v>
      </c>
      <c r="J92" s="480">
        <v>0</v>
      </c>
      <c r="K92" s="480">
        <v>0</v>
      </c>
      <c r="L92" s="480">
        <v>0</v>
      </c>
      <c r="M92" s="480">
        <v>0</v>
      </c>
      <c r="N92" s="480">
        <f>SUM(C92:M92)</f>
        <v>0</v>
      </c>
    </row>
    <row r="93" spans="1:14" s="474" customFormat="1" x14ac:dyDescent="0.35">
      <c r="A93" s="343"/>
      <c r="B93" s="481" t="s">
        <v>3534</v>
      </c>
      <c r="C93" s="480">
        <v>0</v>
      </c>
      <c r="D93" s="480">
        <v>0</v>
      </c>
      <c r="E93" s="480">
        <v>0</v>
      </c>
      <c r="F93" s="480">
        <v>0</v>
      </c>
      <c r="G93" s="480">
        <v>0</v>
      </c>
      <c r="H93" s="480">
        <v>0</v>
      </c>
      <c r="I93" s="480">
        <v>0</v>
      </c>
      <c r="J93" s="480">
        <v>0</v>
      </c>
      <c r="K93" s="480">
        <v>0</v>
      </c>
      <c r="L93" s="480">
        <v>0</v>
      </c>
      <c r="M93" s="480">
        <v>0</v>
      </c>
      <c r="N93" s="480">
        <f>SUM(C93:M93)</f>
        <v>0</v>
      </c>
    </row>
    <row r="94" spans="1:14" s="474" customFormat="1" x14ac:dyDescent="0.35">
      <c r="A94" s="343"/>
      <c r="B94" s="482" t="s">
        <v>354</v>
      </c>
      <c r="C94" s="483">
        <f t="shared" ref="C94:N94" si="3">SUM(C89:C93)</f>
        <v>0</v>
      </c>
      <c r="D94" s="483">
        <f t="shared" si="3"/>
        <v>0</v>
      </c>
      <c r="E94" s="483">
        <f t="shared" si="3"/>
        <v>0</v>
      </c>
      <c r="F94" s="483">
        <f t="shared" si="3"/>
        <v>0</v>
      </c>
      <c r="G94" s="483">
        <f t="shared" si="3"/>
        <v>0</v>
      </c>
      <c r="H94" s="483">
        <f t="shared" si="3"/>
        <v>0</v>
      </c>
      <c r="I94" s="483">
        <f t="shared" si="3"/>
        <v>0</v>
      </c>
      <c r="J94" s="483">
        <f t="shared" si="3"/>
        <v>0</v>
      </c>
      <c r="K94" s="483">
        <f t="shared" si="3"/>
        <v>0</v>
      </c>
      <c r="L94" s="483">
        <f t="shared" si="3"/>
        <v>0</v>
      </c>
      <c r="M94" s="483">
        <f t="shared" si="3"/>
        <v>0</v>
      </c>
      <c r="N94" s="483">
        <f t="shared" si="3"/>
        <v>0</v>
      </c>
    </row>
    <row r="95" spans="1:14" s="474" customFormat="1" x14ac:dyDescent="0.35">
      <c r="A95" s="343"/>
      <c r="B95" s="484"/>
      <c r="C95" s="485"/>
      <c r="D95" s="485"/>
      <c r="E95" s="485"/>
      <c r="F95" s="485"/>
      <c r="G95" s="485"/>
      <c r="H95" s="485"/>
      <c r="I95" s="485"/>
      <c r="J95" s="485"/>
      <c r="K95" s="485"/>
      <c r="L95" s="485"/>
      <c r="M95" s="485"/>
      <c r="N95" s="485"/>
    </row>
    <row r="96" spans="1:14" s="474" customFormat="1" x14ac:dyDescent="0.35">
      <c r="A96" s="343"/>
      <c r="B96" s="484"/>
      <c r="C96" s="485"/>
      <c r="D96" s="485"/>
      <c r="E96" s="485"/>
      <c r="F96" s="485"/>
      <c r="G96" s="485"/>
      <c r="H96" s="485"/>
      <c r="I96" s="485"/>
      <c r="J96" s="485"/>
      <c r="K96" s="485"/>
      <c r="L96" s="485"/>
      <c r="M96" s="485"/>
      <c r="N96" s="485"/>
    </row>
    <row r="97" spans="1:14" s="474" customFormat="1" ht="16" x14ac:dyDescent="0.4">
      <c r="A97" s="343"/>
      <c r="B97" s="473" t="s">
        <v>3535</v>
      </c>
    </row>
    <row r="98" spans="1:14" s="474" customFormat="1" x14ac:dyDescent="0.35">
      <c r="A98" s="343"/>
      <c r="B98" s="475" t="s">
        <v>3536</v>
      </c>
      <c r="C98" s="475"/>
      <c r="D98" s="476"/>
      <c r="E98" s="476"/>
      <c r="F98" s="476"/>
      <c r="G98" s="476"/>
      <c r="H98" s="476"/>
      <c r="I98" s="476"/>
      <c r="J98" s="476"/>
      <c r="K98" s="476"/>
      <c r="L98" s="476"/>
      <c r="M98" s="476"/>
      <c r="N98" s="476"/>
    </row>
    <row r="99" spans="1:14" s="474" customFormat="1" x14ac:dyDescent="0.35">
      <c r="A99" s="343"/>
      <c r="B99" s="477"/>
      <c r="C99" s="477"/>
      <c r="D99" s="477"/>
      <c r="E99" s="477"/>
      <c r="F99" s="477"/>
      <c r="G99" s="477"/>
      <c r="H99" s="477"/>
      <c r="I99" s="477"/>
      <c r="J99" s="477"/>
      <c r="K99" s="477"/>
      <c r="L99" s="477"/>
      <c r="M99" s="477"/>
      <c r="N99" s="477"/>
    </row>
    <row r="100" spans="1:14" s="474" customFormat="1" x14ac:dyDescent="0.35">
      <c r="A100" s="343"/>
      <c r="B100" s="477"/>
      <c r="C100" s="486" t="s">
        <v>3537</v>
      </c>
      <c r="D100" s="486" t="s">
        <v>3521</v>
      </c>
      <c r="E100" s="486" t="s">
        <v>3522</v>
      </c>
      <c r="F100" s="486" t="s">
        <v>3523</v>
      </c>
      <c r="G100" s="486" t="s">
        <v>3524</v>
      </c>
      <c r="H100" s="486" t="s">
        <v>3525</v>
      </c>
      <c r="I100" s="486" t="s">
        <v>3526</v>
      </c>
      <c r="J100" s="486" t="s">
        <v>3527</v>
      </c>
      <c r="K100" s="486" t="s">
        <v>3538</v>
      </c>
      <c r="L100" s="486" t="s">
        <v>3529</v>
      </c>
      <c r="M100" s="486" t="s">
        <v>352</v>
      </c>
      <c r="N100" s="487" t="s">
        <v>354</v>
      </c>
    </row>
    <row r="101" spans="1:14" s="474" customFormat="1" x14ac:dyDescent="0.35">
      <c r="A101" s="343"/>
      <c r="B101" s="488" t="s">
        <v>3539</v>
      </c>
      <c r="C101" s="489">
        <v>0</v>
      </c>
      <c r="D101" s="489">
        <v>0</v>
      </c>
      <c r="E101" s="489">
        <v>0</v>
      </c>
      <c r="F101" s="489">
        <v>0</v>
      </c>
      <c r="G101" s="489">
        <v>0</v>
      </c>
      <c r="H101" s="489">
        <v>0</v>
      </c>
      <c r="I101" s="489">
        <v>0</v>
      </c>
      <c r="J101" s="489">
        <v>0</v>
      </c>
      <c r="K101" s="489">
        <v>0</v>
      </c>
      <c r="L101" s="489">
        <v>0</v>
      </c>
      <c r="M101" s="489">
        <v>0</v>
      </c>
      <c r="N101" s="489">
        <f t="shared" ref="N101:N108" si="4">SUM(C101:M101)</f>
        <v>0</v>
      </c>
    </row>
    <row r="102" spans="1:14" s="474" customFormat="1" x14ac:dyDescent="0.35">
      <c r="A102" s="343"/>
      <c r="B102" s="488" t="s">
        <v>3540</v>
      </c>
      <c r="C102" s="489">
        <v>0</v>
      </c>
      <c r="D102" s="489">
        <v>0</v>
      </c>
      <c r="E102" s="489">
        <v>0</v>
      </c>
      <c r="F102" s="489">
        <v>0</v>
      </c>
      <c r="G102" s="489">
        <v>0</v>
      </c>
      <c r="H102" s="489">
        <v>0</v>
      </c>
      <c r="I102" s="489">
        <v>0</v>
      </c>
      <c r="J102" s="489">
        <v>0</v>
      </c>
      <c r="K102" s="489">
        <v>0</v>
      </c>
      <c r="L102" s="489">
        <v>0</v>
      </c>
      <c r="M102" s="489">
        <v>0</v>
      </c>
      <c r="N102" s="489">
        <f t="shared" si="4"/>
        <v>0</v>
      </c>
    </row>
    <row r="103" spans="1:14" s="474" customFormat="1" x14ac:dyDescent="0.35">
      <c r="A103" s="343"/>
      <c r="B103" s="488" t="s">
        <v>3541</v>
      </c>
      <c r="C103" s="489">
        <v>0</v>
      </c>
      <c r="D103" s="489">
        <v>0</v>
      </c>
      <c r="E103" s="489">
        <v>0</v>
      </c>
      <c r="F103" s="489">
        <v>0</v>
      </c>
      <c r="G103" s="489">
        <v>0</v>
      </c>
      <c r="H103" s="489">
        <v>0</v>
      </c>
      <c r="I103" s="489">
        <v>0</v>
      </c>
      <c r="J103" s="489">
        <v>0</v>
      </c>
      <c r="K103" s="489">
        <v>0</v>
      </c>
      <c r="L103" s="489">
        <v>0</v>
      </c>
      <c r="M103" s="489">
        <v>0</v>
      </c>
      <c r="N103" s="489">
        <f t="shared" si="4"/>
        <v>0</v>
      </c>
    </row>
    <row r="104" spans="1:14" s="474" customFormat="1" x14ac:dyDescent="0.35">
      <c r="A104" s="343"/>
      <c r="B104" s="488" t="s">
        <v>3542</v>
      </c>
      <c r="C104" s="489">
        <v>0</v>
      </c>
      <c r="D104" s="489">
        <v>0</v>
      </c>
      <c r="E104" s="489">
        <v>0</v>
      </c>
      <c r="F104" s="489">
        <v>0</v>
      </c>
      <c r="G104" s="489">
        <v>0</v>
      </c>
      <c r="H104" s="489">
        <v>0</v>
      </c>
      <c r="I104" s="489">
        <v>0</v>
      </c>
      <c r="J104" s="489">
        <v>0</v>
      </c>
      <c r="K104" s="489">
        <v>0</v>
      </c>
      <c r="L104" s="489">
        <v>0</v>
      </c>
      <c r="M104" s="489">
        <v>0</v>
      </c>
      <c r="N104" s="489">
        <f t="shared" si="4"/>
        <v>0</v>
      </c>
    </row>
    <row r="105" spans="1:14" s="474" customFormat="1" x14ac:dyDescent="0.35">
      <c r="A105" s="343"/>
      <c r="B105" s="488" t="s">
        <v>3543</v>
      </c>
      <c r="C105" s="489">
        <v>0</v>
      </c>
      <c r="D105" s="489">
        <v>0</v>
      </c>
      <c r="E105" s="489">
        <v>0</v>
      </c>
      <c r="F105" s="489">
        <v>0</v>
      </c>
      <c r="G105" s="489">
        <v>0</v>
      </c>
      <c r="H105" s="489">
        <v>0</v>
      </c>
      <c r="I105" s="489">
        <v>0</v>
      </c>
      <c r="J105" s="489">
        <v>0</v>
      </c>
      <c r="K105" s="489">
        <v>0</v>
      </c>
      <c r="L105" s="489">
        <v>0</v>
      </c>
      <c r="M105" s="489">
        <v>0</v>
      </c>
      <c r="N105" s="489">
        <f t="shared" si="4"/>
        <v>0</v>
      </c>
    </row>
    <row r="106" spans="1:14" s="474" customFormat="1" x14ac:dyDescent="0.35">
      <c r="A106" s="343"/>
      <c r="B106" s="488" t="s">
        <v>3544</v>
      </c>
      <c r="C106" s="489">
        <v>0</v>
      </c>
      <c r="D106" s="489">
        <v>0</v>
      </c>
      <c r="E106" s="489">
        <v>0</v>
      </c>
      <c r="F106" s="489">
        <v>0</v>
      </c>
      <c r="G106" s="489">
        <v>0</v>
      </c>
      <c r="H106" s="489">
        <v>0</v>
      </c>
      <c r="I106" s="489">
        <v>0</v>
      </c>
      <c r="J106" s="489">
        <v>0</v>
      </c>
      <c r="K106" s="489">
        <v>0</v>
      </c>
      <c r="L106" s="489">
        <v>0</v>
      </c>
      <c r="M106" s="489">
        <v>0</v>
      </c>
      <c r="N106" s="489">
        <f t="shared" si="4"/>
        <v>0</v>
      </c>
    </row>
    <row r="107" spans="1:14" s="474" customFormat="1" x14ac:dyDescent="0.35">
      <c r="A107" s="343"/>
      <c r="B107" s="488" t="s">
        <v>3545</v>
      </c>
      <c r="C107" s="489">
        <v>0</v>
      </c>
      <c r="D107" s="489">
        <v>0</v>
      </c>
      <c r="E107" s="489">
        <v>0</v>
      </c>
      <c r="F107" s="489">
        <v>0</v>
      </c>
      <c r="G107" s="489">
        <v>0</v>
      </c>
      <c r="H107" s="489">
        <v>0</v>
      </c>
      <c r="I107" s="489">
        <v>0</v>
      </c>
      <c r="J107" s="489">
        <v>0</v>
      </c>
      <c r="K107" s="489">
        <v>0</v>
      </c>
      <c r="L107" s="489">
        <v>0</v>
      </c>
      <c r="M107" s="489">
        <v>0</v>
      </c>
      <c r="N107" s="489">
        <f t="shared" si="4"/>
        <v>0</v>
      </c>
    </row>
    <row r="108" spans="1:14" s="474" customFormat="1" x14ac:dyDescent="0.35">
      <c r="A108" s="343"/>
      <c r="B108" s="488" t="s">
        <v>3546</v>
      </c>
      <c r="C108" s="489">
        <v>0</v>
      </c>
      <c r="D108" s="489">
        <v>0</v>
      </c>
      <c r="E108" s="489">
        <v>0</v>
      </c>
      <c r="F108" s="489">
        <v>0</v>
      </c>
      <c r="G108" s="489">
        <v>0</v>
      </c>
      <c r="H108" s="489">
        <v>0</v>
      </c>
      <c r="I108" s="489">
        <v>0</v>
      </c>
      <c r="J108" s="489">
        <v>0</v>
      </c>
      <c r="K108" s="489">
        <v>0</v>
      </c>
      <c r="L108" s="489">
        <v>0</v>
      </c>
      <c r="M108" s="489">
        <v>0</v>
      </c>
      <c r="N108" s="489">
        <f t="shared" si="4"/>
        <v>0</v>
      </c>
    </row>
    <row r="109" spans="1:14" s="474" customFormat="1" x14ac:dyDescent="0.35">
      <c r="A109" s="343"/>
      <c r="B109" s="482" t="s">
        <v>354</v>
      </c>
      <c r="C109" s="490">
        <f t="shared" ref="C109:N109" si="5">SUM(C101:C108)</f>
        <v>0</v>
      </c>
      <c r="D109" s="490">
        <f t="shared" si="5"/>
        <v>0</v>
      </c>
      <c r="E109" s="490">
        <f t="shared" si="5"/>
        <v>0</v>
      </c>
      <c r="F109" s="490">
        <f t="shared" si="5"/>
        <v>0</v>
      </c>
      <c r="G109" s="490">
        <f t="shared" si="5"/>
        <v>0</v>
      </c>
      <c r="H109" s="490">
        <f t="shared" si="5"/>
        <v>0</v>
      </c>
      <c r="I109" s="490">
        <f t="shared" si="5"/>
        <v>0</v>
      </c>
      <c r="J109" s="490">
        <f t="shared" si="5"/>
        <v>0</v>
      </c>
      <c r="K109" s="490">
        <f t="shared" si="5"/>
        <v>0</v>
      </c>
      <c r="L109" s="490">
        <f t="shared" si="5"/>
        <v>0</v>
      </c>
      <c r="M109" s="490">
        <f t="shared" si="5"/>
        <v>0</v>
      </c>
      <c r="N109" s="490">
        <f t="shared" si="5"/>
        <v>0</v>
      </c>
    </row>
    <row r="110" spans="1:14" s="474" customFormat="1" x14ac:dyDescent="0.35">
      <c r="A110" s="343"/>
      <c r="C110" s="491"/>
      <c r="D110" s="491"/>
      <c r="E110" s="491"/>
      <c r="F110" s="491"/>
      <c r="G110" s="491"/>
      <c r="H110" s="491"/>
      <c r="I110" s="491"/>
      <c r="J110" s="491"/>
      <c r="K110" s="491"/>
      <c r="L110" s="491"/>
      <c r="M110" s="491"/>
      <c r="N110" s="491"/>
    </row>
    <row r="111" spans="1:14" s="474" customFormat="1" x14ac:dyDescent="0.35">
      <c r="A111" s="343"/>
    </row>
    <row r="112" spans="1:14" s="474" customFormat="1" x14ac:dyDescent="0.35">
      <c r="A112" s="343"/>
      <c r="B112" s="484"/>
      <c r="C112" s="492"/>
      <c r="D112" s="492"/>
      <c r="E112" s="492"/>
      <c r="F112" s="492"/>
      <c r="G112" s="492"/>
      <c r="H112" s="492"/>
      <c r="I112" s="492"/>
      <c r="J112" s="492"/>
      <c r="K112" s="492"/>
      <c r="L112" s="492"/>
      <c r="M112" s="492"/>
      <c r="N112" s="492"/>
    </row>
    <row r="113" spans="1:14" s="474" customFormat="1" ht="16" x14ac:dyDescent="0.4">
      <c r="A113" s="343"/>
      <c r="B113" s="473" t="s">
        <v>3547</v>
      </c>
      <c r="C113" s="492"/>
      <c r="D113" s="492"/>
      <c r="E113" s="492"/>
      <c r="F113" s="492"/>
      <c r="G113" s="492"/>
      <c r="H113" s="492"/>
      <c r="I113" s="492"/>
      <c r="J113" s="492"/>
      <c r="K113" s="492"/>
      <c r="L113" s="492"/>
      <c r="M113" s="492"/>
      <c r="N113" s="492"/>
    </row>
    <row r="114" spans="1:14" s="474" customFormat="1" x14ac:dyDescent="0.35">
      <c r="A114" s="343"/>
      <c r="B114" s="493" t="s">
        <v>3548</v>
      </c>
      <c r="C114" s="493"/>
      <c r="D114" s="494"/>
      <c r="E114" s="494"/>
      <c r="F114" s="494"/>
    </row>
    <row r="115" spans="1:14" s="474" customFormat="1" x14ac:dyDescent="0.35">
      <c r="A115" s="343"/>
      <c r="F115" s="495" t="s">
        <v>3549</v>
      </c>
    </row>
    <row r="116" spans="1:14" s="474" customFormat="1" x14ac:dyDescent="0.35">
      <c r="A116" s="343"/>
      <c r="B116" s="477" t="s">
        <v>3502</v>
      </c>
      <c r="C116" s="496"/>
      <c r="D116" s="496"/>
      <c r="E116" s="496"/>
      <c r="F116" s="496">
        <v>0</v>
      </c>
    </row>
    <row r="117" spans="1:14" s="474" customFormat="1" x14ac:dyDescent="0.35">
      <c r="A117" s="343"/>
      <c r="B117" s="482" t="s">
        <v>354</v>
      </c>
      <c r="C117" s="490"/>
      <c r="D117" s="490"/>
      <c r="E117" s="490"/>
      <c r="F117" s="490">
        <f>SUM(F116:F116)</f>
        <v>0</v>
      </c>
    </row>
    <row r="118" spans="1:14" s="474" customFormat="1" x14ac:dyDescent="0.35">
      <c r="A118" s="343"/>
    </row>
    <row r="119" spans="1:14" s="474" customFormat="1" ht="16" x14ac:dyDescent="0.4">
      <c r="A119" s="343"/>
      <c r="B119" s="473" t="s">
        <v>3550</v>
      </c>
    </row>
    <row r="120" spans="1:14" s="474" customFormat="1" x14ac:dyDescent="0.35">
      <c r="A120" s="343"/>
      <c r="B120" s="493" t="s">
        <v>3548</v>
      </c>
      <c r="C120" s="493"/>
      <c r="D120" s="494"/>
      <c r="E120" s="494"/>
      <c r="F120" s="494"/>
    </row>
    <row r="121" spans="1:14" s="474" customFormat="1" x14ac:dyDescent="0.35">
      <c r="A121" s="343"/>
      <c r="F121" s="495" t="s">
        <v>3549</v>
      </c>
    </row>
    <row r="122" spans="1:14" s="474" customFormat="1" x14ac:dyDescent="0.35">
      <c r="A122" s="343"/>
      <c r="B122" s="474" t="s">
        <v>3551</v>
      </c>
      <c r="F122" s="497">
        <v>0</v>
      </c>
    </row>
    <row r="123" spans="1:14" s="474" customFormat="1" x14ac:dyDescent="0.35">
      <c r="A123" s="343"/>
      <c r="B123" s="474" t="s">
        <v>3552</v>
      </c>
      <c r="F123" s="497">
        <v>0</v>
      </c>
    </row>
    <row r="124" spans="1:14" s="474" customFormat="1" x14ac:dyDescent="0.35">
      <c r="A124" s="343"/>
      <c r="B124" s="474" t="s">
        <v>3553</v>
      </c>
      <c r="F124" s="497">
        <v>0</v>
      </c>
    </row>
    <row r="125" spans="1:14" s="474" customFormat="1" x14ac:dyDescent="0.35">
      <c r="A125" s="343"/>
      <c r="B125" s="474" t="s">
        <v>3554</v>
      </c>
      <c r="C125" s="496"/>
      <c r="D125" s="496"/>
      <c r="E125" s="496"/>
      <c r="F125" s="496">
        <v>0</v>
      </c>
    </row>
    <row r="126" spans="1:14" s="474" customFormat="1" x14ac:dyDescent="0.35">
      <c r="A126" s="343"/>
      <c r="B126" s="482" t="s">
        <v>354</v>
      </c>
      <c r="C126" s="490"/>
      <c r="D126" s="490"/>
      <c r="E126" s="490"/>
      <c r="F126" s="490">
        <f>SUM(F122:F125)</f>
        <v>0</v>
      </c>
    </row>
    <row r="127" spans="1:14" s="474" customFormat="1" x14ac:dyDescent="0.35">
      <c r="A127" s="343"/>
    </row>
    <row r="128" spans="1:14" s="474" customFormat="1" ht="16" x14ac:dyDescent="0.4">
      <c r="A128" s="343"/>
      <c r="B128" s="473" t="s">
        <v>3555</v>
      </c>
    </row>
    <row r="129" spans="1:14" s="474" customFormat="1" x14ac:dyDescent="0.35">
      <c r="A129" s="343"/>
      <c r="B129" s="493" t="s">
        <v>3275</v>
      </c>
      <c r="C129" s="493"/>
      <c r="D129" s="494"/>
      <c r="E129" s="494"/>
      <c r="F129" s="494"/>
    </row>
    <row r="130" spans="1:14" s="474" customFormat="1" x14ac:dyDescent="0.35">
      <c r="A130" s="343"/>
      <c r="F130" s="495" t="s">
        <v>3549</v>
      </c>
    </row>
    <row r="131" spans="1:14" s="474" customFormat="1" x14ac:dyDescent="0.35">
      <c r="A131" s="343"/>
      <c r="B131" s="477" t="s">
        <v>3502</v>
      </c>
      <c r="C131" s="496"/>
      <c r="D131" s="496"/>
      <c r="E131" s="496"/>
      <c r="F131" s="496">
        <v>0</v>
      </c>
    </row>
    <row r="132" spans="1:14" s="474" customFormat="1" x14ac:dyDescent="0.35">
      <c r="A132" s="343"/>
      <c r="B132" s="482" t="s">
        <v>354</v>
      </c>
      <c r="C132" s="490"/>
      <c r="D132" s="490"/>
      <c r="E132" s="490"/>
      <c r="F132" s="490">
        <f>SUM(F131:F131)</f>
        <v>0</v>
      </c>
    </row>
    <row r="133" spans="1:14" s="474" customFormat="1" x14ac:dyDescent="0.35">
      <c r="A133" s="343"/>
    </row>
    <row r="134" spans="1:14" s="474" customFormat="1" ht="16" x14ac:dyDescent="0.4">
      <c r="A134" s="343"/>
      <c r="B134" s="473" t="s">
        <v>3556</v>
      </c>
    </row>
    <row r="135" spans="1:14" s="474" customFormat="1" x14ac:dyDescent="0.35">
      <c r="A135" s="343"/>
      <c r="B135" s="493" t="s">
        <v>3277</v>
      </c>
      <c r="C135" s="493"/>
      <c r="D135" s="494"/>
      <c r="E135" s="494"/>
      <c r="F135" s="494"/>
    </row>
    <row r="136" spans="1:14" s="474" customFormat="1" x14ac:dyDescent="0.35">
      <c r="A136" s="343"/>
      <c r="F136" s="495" t="s">
        <v>3549</v>
      </c>
    </row>
    <row r="137" spans="1:14" s="474" customFormat="1" x14ac:dyDescent="0.35">
      <c r="A137" s="343"/>
      <c r="B137" s="477" t="s">
        <v>3502</v>
      </c>
      <c r="C137" s="496"/>
      <c r="D137" s="496"/>
      <c r="E137" s="496"/>
      <c r="F137" s="496">
        <v>0</v>
      </c>
    </row>
    <row r="138" spans="1:14" s="474" customFormat="1" x14ac:dyDescent="0.35">
      <c r="A138" s="343"/>
      <c r="B138" s="482" t="s">
        <v>354</v>
      </c>
      <c r="C138" s="490"/>
      <c r="D138" s="490"/>
      <c r="E138" s="490"/>
      <c r="F138" s="490">
        <f>SUM(F137:F137)</f>
        <v>0</v>
      </c>
    </row>
    <row r="139" spans="1:14" s="474" customFormat="1" x14ac:dyDescent="0.35">
      <c r="A139" s="343"/>
    </row>
    <row r="140" spans="1:14" s="474" customFormat="1" x14ac:dyDescent="0.35">
      <c r="A140" s="343"/>
    </row>
    <row r="141" spans="1:14" s="474" customFormat="1" ht="16" x14ac:dyDescent="0.4">
      <c r="A141" s="343"/>
      <c r="B141" s="473" t="s">
        <v>3557</v>
      </c>
    </row>
    <row r="142" spans="1:14" s="474" customFormat="1" x14ac:dyDescent="0.35">
      <c r="A142" s="343"/>
      <c r="B142" s="475" t="s">
        <v>3558</v>
      </c>
      <c r="C142" s="475"/>
      <c r="D142" s="476"/>
      <c r="E142" s="476"/>
      <c r="F142" s="476"/>
      <c r="G142" s="476"/>
      <c r="H142" s="476"/>
      <c r="I142" s="476"/>
      <c r="J142" s="476"/>
      <c r="K142" s="476"/>
      <c r="L142" s="476"/>
      <c r="M142" s="476"/>
      <c r="N142" s="476"/>
    </row>
    <row r="143" spans="1:14" s="474" customFormat="1" x14ac:dyDescent="0.35">
      <c r="A143" s="343"/>
      <c r="B143" s="477"/>
      <c r="C143" s="477"/>
      <c r="D143" s="477"/>
      <c r="E143" s="477"/>
      <c r="F143" s="477"/>
      <c r="G143" s="477"/>
      <c r="H143" s="477"/>
      <c r="I143" s="477"/>
      <c r="J143" s="477"/>
      <c r="K143" s="477"/>
      <c r="L143" s="477"/>
      <c r="M143" s="477"/>
      <c r="N143" s="477"/>
    </row>
    <row r="144" spans="1:14" s="474" customFormat="1" x14ac:dyDescent="0.35">
      <c r="A144" s="343"/>
      <c r="B144" s="477" t="s">
        <v>3559</v>
      </c>
      <c r="C144" s="486" t="s">
        <v>3537</v>
      </c>
      <c r="D144" s="486" t="s">
        <v>3521</v>
      </c>
      <c r="E144" s="486" t="s">
        <v>3522</v>
      </c>
      <c r="F144" s="486" t="s">
        <v>3523</v>
      </c>
      <c r="G144" s="486" t="s">
        <v>3524</v>
      </c>
      <c r="H144" s="486" t="s">
        <v>3525</v>
      </c>
      <c r="I144" s="486" t="s">
        <v>3526</v>
      </c>
      <c r="J144" s="486" t="s">
        <v>3527</v>
      </c>
      <c r="K144" s="486" t="s">
        <v>3538</v>
      </c>
      <c r="L144" s="486" t="s">
        <v>3529</v>
      </c>
      <c r="M144" s="486" t="s">
        <v>352</v>
      </c>
      <c r="N144" s="487" t="s">
        <v>354</v>
      </c>
    </row>
    <row r="145" spans="1:14" s="474" customFormat="1" x14ac:dyDescent="0.35">
      <c r="A145" s="343"/>
      <c r="B145" s="474" t="s">
        <v>3560</v>
      </c>
      <c r="C145" s="489">
        <v>0</v>
      </c>
      <c r="D145" s="489">
        <v>0</v>
      </c>
      <c r="E145" s="489">
        <v>0</v>
      </c>
      <c r="F145" s="489">
        <v>0</v>
      </c>
      <c r="G145" s="489">
        <v>0</v>
      </c>
      <c r="H145" s="489">
        <v>0</v>
      </c>
      <c r="I145" s="489">
        <v>0</v>
      </c>
      <c r="J145" s="489">
        <v>0</v>
      </c>
      <c r="K145" s="489">
        <v>0</v>
      </c>
      <c r="L145" s="489">
        <v>0</v>
      </c>
      <c r="M145" s="489">
        <v>0</v>
      </c>
      <c r="N145" s="489">
        <f>SUM(C145:M145)</f>
        <v>0</v>
      </c>
    </row>
    <row r="146" spans="1:14" s="474" customFormat="1" x14ac:dyDescent="0.35">
      <c r="A146" s="343"/>
      <c r="B146" s="474" t="s">
        <v>3561</v>
      </c>
      <c r="C146" s="489">
        <v>0</v>
      </c>
      <c r="D146" s="489">
        <v>0</v>
      </c>
      <c r="E146" s="489">
        <v>0</v>
      </c>
      <c r="F146" s="489">
        <v>0</v>
      </c>
      <c r="G146" s="489">
        <v>0</v>
      </c>
      <c r="H146" s="489">
        <v>0</v>
      </c>
      <c r="I146" s="489">
        <v>0</v>
      </c>
      <c r="J146" s="489">
        <v>0</v>
      </c>
      <c r="K146" s="489">
        <v>0</v>
      </c>
      <c r="L146" s="489">
        <v>0</v>
      </c>
      <c r="M146" s="489">
        <v>0</v>
      </c>
      <c r="N146" s="489">
        <f>SUM(C146:M146)</f>
        <v>0</v>
      </c>
    </row>
    <row r="147" spans="1:14" s="474" customFormat="1" x14ac:dyDescent="0.35">
      <c r="A147" s="343"/>
      <c r="B147" s="474" t="s">
        <v>3562</v>
      </c>
      <c r="C147" s="489">
        <v>0</v>
      </c>
      <c r="D147" s="489">
        <v>0</v>
      </c>
      <c r="E147" s="489">
        <v>0</v>
      </c>
      <c r="F147" s="489">
        <v>0</v>
      </c>
      <c r="G147" s="489">
        <v>0</v>
      </c>
      <c r="H147" s="489">
        <v>0</v>
      </c>
      <c r="I147" s="489">
        <v>0</v>
      </c>
      <c r="J147" s="489">
        <v>0</v>
      </c>
      <c r="K147" s="489">
        <v>0</v>
      </c>
      <c r="L147" s="489">
        <v>0</v>
      </c>
      <c r="M147" s="489">
        <v>0</v>
      </c>
      <c r="N147" s="489">
        <f>SUM(C147:M147)</f>
        <v>0</v>
      </c>
    </row>
    <row r="148" spans="1:14" s="474" customFormat="1" x14ac:dyDescent="0.35">
      <c r="A148" s="343"/>
      <c r="B148" s="474" t="s">
        <v>3563</v>
      </c>
      <c r="C148" s="489">
        <v>0</v>
      </c>
      <c r="D148" s="489">
        <v>0</v>
      </c>
      <c r="E148" s="489">
        <v>0</v>
      </c>
      <c r="F148" s="489">
        <v>0</v>
      </c>
      <c r="G148" s="489">
        <v>0</v>
      </c>
      <c r="H148" s="489">
        <v>0</v>
      </c>
      <c r="I148" s="489">
        <v>0</v>
      </c>
      <c r="J148" s="489">
        <v>0</v>
      </c>
      <c r="K148" s="489">
        <v>0</v>
      </c>
      <c r="L148" s="489">
        <v>0</v>
      </c>
      <c r="M148" s="489">
        <v>0</v>
      </c>
      <c r="N148" s="489">
        <f>SUM(C148:M148)</f>
        <v>0</v>
      </c>
    </row>
    <row r="149" spans="1:14" s="474" customFormat="1" x14ac:dyDescent="0.35">
      <c r="A149" s="343"/>
      <c r="B149" s="474" t="s">
        <v>1685</v>
      </c>
      <c r="C149" s="489">
        <v>0</v>
      </c>
      <c r="D149" s="489">
        <v>0</v>
      </c>
      <c r="E149" s="489">
        <v>0</v>
      </c>
      <c r="F149" s="489">
        <v>0</v>
      </c>
      <c r="G149" s="489">
        <v>0</v>
      </c>
      <c r="H149" s="489">
        <v>0</v>
      </c>
      <c r="I149" s="489">
        <v>0</v>
      </c>
      <c r="J149" s="489">
        <v>0</v>
      </c>
      <c r="K149" s="489">
        <v>0</v>
      </c>
      <c r="L149" s="489">
        <v>0</v>
      </c>
      <c r="M149" s="489">
        <v>0</v>
      </c>
      <c r="N149" s="489">
        <f>SUM(C149:M149)</f>
        <v>0</v>
      </c>
    </row>
    <row r="150" spans="1:14" s="474" customFormat="1" x14ac:dyDescent="0.35">
      <c r="A150" s="343"/>
      <c r="B150" s="482" t="s">
        <v>354</v>
      </c>
      <c r="C150" s="490">
        <f t="shared" ref="C150:N150" si="6">SUM(C145:C149)</f>
        <v>0</v>
      </c>
      <c r="D150" s="490">
        <f t="shared" si="6"/>
        <v>0</v>
      </c>
      <c r="E150" s="490">
        <f t="shared" si="6"/>
        <v>0</v>
      </c>
      <c r="F150" s="490">
        <f t="shared" si="6"/>
        <v>0</v>
      </c>
      <c r="G150" s="490">
        <f t="shared" si="6"/>
        <v>0</v>
      </c>
      <c r="H150" s="490">
        <f t="shared" si="6"/>
        <v>0</v>
      </c>
      <c r="I150" s="490">
        <f t="shared" si="6"/>
        <v>0</v>
      </c>
      <c r="J150" s="490">
        <f t="shared" si="6"/>
        <v>0</v>
      </c>
      <c r="K150" s="490">
        <f t="shared" si="6"/>
        <v>0</v>
      </c>
      <c r="L150" s="490">
        <f t="shared" si="6"/>
        <v>0</v>
      </c>
      <c r="M150" s="490">
        <f t="shared" si="6"/>
        <v>0</v>
      </c>
      <c r="N150" s="490">
        <f t="shared" si="6"/>
        <v>0</v>
      </c>
    </row>
    <row r="151" spans="1:14" s="474" customFormat="1" x14ac:dyDescent="0.35">
      <c r="A151" s="343"/>
    </row>
    <row r="152" spans="1:14" s="474" customFormat="1" x14ac:dyDescent="0.35">
      <c r="A152" s="343"/>
    </row>
    <row r="153" spans="1:14" s="474" customFormat="1" x14ac:dyDescent="0.35">
      <c r="A153" s="343"/>
      <c r="N153" s="498" t="s">
        <v>3330</v>
      </c>
    </row>
    <row r="154" spans="1:14" s="474" customFormat="1" x14ac:dyDescent="0.35">
      <c r="A154" s="343"/>
    </row>
    <row r="155" spans="1:14" s="474" customFormat="1" x14ac:dyDescent="0.35">
      <c r="A155" s="343"/>
    </row>
    <row r="156" spans="1:14" s="474" customFormat="1" x14ac:dyDescent="0.35">
      <c r="A156" s="343"/>
    </row>
    <row r="157" spans="1:14" s="474" customFormat="1" x14ac:dyDescent="0.35">
      <c r="A157" s="343"/>
    </row>
    <row r="158" spans="1:14" s="474" customFormat="1" x14ac:dyDescent="0.35">
      <c r="A158" s="343"/>
    </row>
    <row r="159" spans="1:14" s="474" customFormat="1" x14ac:dyDescent="0.35">
      <c r="A159" s="343"/>
    </row>
  </sheetData>
  <hyperlinks>
    <hyperlink ref="N153" location="'D. NTT Contents'!A1" display="To Contents" xr:uid="{B42C769C-ECE7-432B-A8FA-E0865B44035D}"/>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FDB80-2C28-4167-BCB9-CDE1BF0EE3C5}">
  <sheetPr codeName="Sheet31">
    <tabColor rgb="FF243386"/>
  </sheetPr>
  <dimension ref="A1:D2805"/>
  <sheetViews>
    <sheetView workbookViewId="0">
      <selection sqref="A1:XFD1048576"/>
    </sheetView>
  </sheetViews>
  <sheetFormatPr defaultRowHeight="14.5" x14ac:dyDescent="0.35"/>
  <cols>
    <col min="1" max="1" width="41" customWidth="1"/>
    <col min="2" max="2" width="21" customWidth="1"/>
    <col min="3" max="3" width="41" customWidth="1"/>
    <col min="4" max="4" width="13" customWidth="1"/>
  </cols>
  <sheetData>
    <row r="1" spans="1:4" x14ac:dyDescent="0.35">
      <c r="A1" t="s">
        <v>3037</v>
      </c>
      <c r="B1" t="s">
        <v>3038</v>
      </c>
      <c r="C1" t="s">
        <v>3048</v>
      </c>
      <c r="D1" t="s">
        <v>3049</v>
      </c>
    </row>
    <row r="2" spans="1:4" x14ac:dyDescent="0.35">
      <c r="A2" t="s">
        <v>3040</v>
      </c>
      <c r="B2" t="s">
        <v>3050</v>
      </c>
      <c r="C2" t="s">
        <v>3051</v>
      </c>
      <c r="D2">
        <v>32.699926550000001</v>
      </c>
    </row>
    <row r="3" spans="1:4" x14ac:dyDescent="0.35">
      <c r="A3" t="s">
        <v>3040</v>
      </c>
      <c r="B3" t="s">
        <v>3050</v>
      </c>
      <c r="C3" t="s">
        <v>3052</v>
      </c>
      <c r="D3">
        <v>7.7358582200000008</v>
      </c>
    </row>
    <row r="4" spans="1:4" x14ac:dyDescent="0.35">
      <c r="A4" t="s">
        <v>3040</v>
      </c>
      <c r="B4" t="s">
        <v>3050</v>
      </c>
      <c r="C4" t="s">
        <v>3053</v>
      </c>
      <c r="D4">
        <v>16.41637403</v>
      </c>
    </row>
    <row r="5" spans="1:4" x14ac:dyDescent="0.35">
      <c r="A5" t="s">
        <v>3040</v>
      </c>
      <c r="B5" t="s">
        <v>3050</v>
      </c>
      <c r="C5" t="s">
        <v>3054</v>
      </c>
      <c r="D5">
        <v>14.621834120000003</v>
      </c>
    </row>
    <row r="6" spans="1:4" x14ac:dyDescent="0.35">
      <c r="A6" t="s">
        <v>3040</v>
      </c>
      <c r="B6" t="s">
        <v>3050</v>
      </c>
      <c r="C6" t="s">
        <v>3055</v>
      </c>
      <c r="D6">
        <v>31.974023789999993</v>
      </c>
    </row>
    <row r="7" spans="1:4" x14ac:dyDescent="0.35">
      <c r="A7" t="s">
        <v>3040</v>
      </c>
      <c r="B7" t="s">
        <v>3056</v>
      </c>
      <c r="C7" t="s">
        <v>3051</v>
      </c>
      <c r="D7">
        <v>33.488044209999998</v>
      </c>
    </row>
    <row r="8" spans="1:4" x14ac:dyDescent="0.35">
      <c r="A8" t="s">
        <v>3040</v>
      </c>
      <c r="B8" t="s">
        <v>3056</v>
      </c>
      <c r="C8" t="s">
        <v>3052</v>
      </c>
      <c r="D8">
        <v>384.89852680000001</v>
      </c>
    </row>
    <row r="9" spans="1:4" x14ac:dyDescent="0.35">
      <c r="A9" t="s">
        <v>3040</v>
      </c>
      <c r="B9" t="s">
        <v>3056</v>
      </c>
      <c r="C9" t="s">
        <v>3053</v>
      </c>
      <c r="D9">
        <v>21.050101780000002</v>
      </c>
    </row>
    <row r="10" spans="1:4" x14ac:dyDescent="0.35">
      <c r="A10" t="s">
        <v>3040</v>
      </c>
      <c r="B10" t="s">
        <v>3056</v>
      </c>
      <c r="C10" t="s">
        <v>3057</v>
      </c>
      <c r="D10">
        <v>0.55314134999999998</v>
      </c>
    </row>
    <row r="11" spans="1:4" x14ac:dyDescent="0.35">
      <c r="A11" t="s">
        <v>3040</v>
      </c>
      <c r="B11" t="s">
        <v>3056</v>
      </c>
      <c r="C11" t="s">
        <v>3054</v>
      </c>
      <c r="D11">
        <v>99.960981120000014</v>
      </c>
    </row>
    <row r="12" spans="1:4" x14ac:dyDescent="0.35">
      <c r="A12" t="s">
        <v>3040</v>
      </c>
      <c r="B12" t="s">
        <v>3056</v>
      </c>
      <c r="C12" t="s">
        <v>3055</v>
      </c>
      <c r="D12">
        <v>137.46531230000002</v>
      </c>
    </row>
    <row r="13" spans="1:4" x14ac:dyDescent="0.35">
      <c r="A13" t="s">
        <v>3040</v>
      </c>
      <c r="B13" t="s">
        <v>3058</v>
      </c>
      <c r="C13" t="s">
        <v>3051</v>
      </c>
      <c r="D13">
        <v>20.320372460000002</v>
      </c>
    </row>
    <row r="14" spans="1:4" x14ac:dyDescent="0.35">
      <c r="A14" t="s">
        <v>3040</v>
      </c>
      <c r="B14" t="s">
        <v>3058</v>
      </c>
      <c r="C14" t="s">
        <v>3052</v>
      </c>
      <c r="D14">
        <v>26.686241720000002</v>
      </c>
    </row>
    <row r="15" spans="1:4" x14ac:dyDescent="0.35">
      <c r="A15" t="s">
        <v>3040</v>
      </c>
      <c r="B15" t="s">
        <v>3058</v>
      </c>
      <c r="C15" t="s">
        <v>3053</v>
      </c>
      <c r="D15">
        <v>20.475809840000004</v>
      </c>
    </row>
    <row r="16" spans="1:4" x14ac:dyDescent="0.35">
      <c r="A16" t="s">
        <v>3040</v>
      </c>
      <c r="B16" t="s">
        <v>3058</v>
      </c>
      <c r="C16" t="s">
        <v>3054</v>
      </c>
      <c r="D16">
        <v>50.073971319999998</v>
      </c>
    </row>
    <row r="17" spans="1:4" x14ac:dyDescent="0.35">
      <c r="A17" t="s">
        <v>3040</v>
      </c>
      <c r="B17" t="s">
        <v>3058</v>
      </c>
      <c r="C17" t="s">
        <v>3055</v>
      </c>
      <c r="D17">
        <v>22.240151010000016</v>
      </c>
    </row>
    <row r="18" spans="1:4" x14ac:dyDescent="0.35">
      <c r="A18" t="s">
        <v>3040</v>
      </c>
      <c r="B18" t="s">
        <v>3059</v>
      </c>
      <c r="C18" t="s">
        <v>3051</v>
      </c>
      <c r="D18">
        <v>40.757316999999993</v>
      </c>
    </row>
    <row r="19" spans="1:4" x14ac:dyDescent="0.35">
      <c r="A19" t="s">
        <v>3040</v>
      </c>
      <c r="B19" t="s">
        <v>3059</v>
      </c>
      <c r="C19" t="s">
        <v>3052</v>
      </c>
      <c r="D19">
        <v>4.1422733099999993</v>
      </c>
    </row>
    <row r="20" spans="1:4" x14ac:dyDescent="0.35">
      <c r="A20" t="s">
        <v>3040</v>
      </c>
      <c r="B20" t="s">
        <v>3059</v>
      </c>
      <c r="C20" t="s">
        <v>3053</v>
      </c>
      <c r="D20">
        <v>4.7868606099999997</v>
      </c>
    </row>
    <row r="21" spans="1:4" x14ac:dyDescent="0.35">
      <c r="A21" t="s">
        <v>3040</v>
      </c>
      <c r="B21" t="s">
        <v>3059</v>
      </c>
      <c r="C21" t="s">
        <v>3054</v>
      </c>
      <c r="D21">
        <v>52.610269000000002</v>
      </c>
    </row>
    <row r="22" spans="1:4" x14ac:dyDescent="0.35">
      <c r="A22" t="s">
        <v>3040</v>
      </c>
      <c r="B22" t="s">
        <v>3059</v>
      </c>
      <c r="C22" t="s">
        <v>3055</v>
      </c>
      <c r="D22">
        <v>64.011244630000007</v>
      </c>
    </row>
    <row r="23" spans="1:4" x14ac:dyDescent="0.35">
      <c r="A23" t="s">
        <v>3040</v>
      </c>
      <c r="B23" t="s">
        <v>3059</v>
      </c>
      <c r="C23" t="s">
        <v>3057</v>
      </c>
      <c r="D23">
        <v>2922.9500000000003</v>
      </c>
    </row>
    <row r="24" spans="1:4" x14ac:dyDescent="0.35">
      <c r="A24" t="s">
        <v>3040</v>
      </c>
      <c r="B24" t="s">
        <v>3060</v>
      </c>
      <c r="C24" t="s">
        <v>3051</v>
      </c>
      <c r="D24">
        <v>26.71040859</v>
      </c>
    </row>
    <row r="25" spans="1:4" x14ac:dyDescent="0.35">
      <c r="A25" t="s">
        <v>3040</v>
      </c>
      <c r="B25" t="s">
        <v>3060</v>
      </c>
      <c r="C25" t="s">
        <v>3052</v>
      </c>
      <c r="D25">
        <v>41.049590129999991</v>
      </c>
    </row>
    <row r="26" spans="1:4" x14ac:dyDescent="0.35">
      <c r="A26" t="s">
        <v>3040</v>
      </c>
      <c r="B26" t="s">
        <v>3060</v>
      </c>
      <c r="C26" t="s">
        <v>3053</v>
      </c>
      <c r="D26">
        <v>19.522503680000003</v>
      </c>
    </row>
    <row r="27" spans="1:4" x14ac:dyDescent="0.35">
      <c r="A27" t="s">
        <v>3040</v>
      </c>
      <c r="B27" t="s">
        <v>3060</v>
      </c>
      <c r="C27" t="s">
        <v>3054</v>
      </c>
      <c r="D27">
        <v>16.805649599999999</v>
      </c>
    </row>
    <row r="28" spans="1:4" x14ac:dyDescent="0.35">
      <c r="A28" t="s">
        <v>3040</v>
      </c>
      <c r="B28" t="s">
        <v>3060</v>
      </c>
      <c r="C28" t="s">
        <v>3055</v>
      </c>
      <c r="D28">
        <v>36.670543220000006</v>
      </c>
    </row>
    <row r="29" spans="1:4" x14ac:dyDescent="0.35">
      <c r="A29" t="s">
        <v>3040</v>
      </c>
      <c r="B29" t="s">
        <v>3061</v>
      </c>
      <c r="C29" t="s">
        <v>3051</v>
      </c>
      <c r="D29">
        <v>4.3920283300000005</v>
      </c>
    </row>
    <row r="30" spans="1:4" x14ac:dyDescent="0.35">
      <c r="A30" t="s">
        <v>3040</v>
      </c>
      <c r="B30" t="s">
        <v>3061</v>
      </c>
      <c r="C30" t="s">
        <v>3052</v>
      </c>
      <c r="D30">
        <v>7.3663900000000004E-3</v>
      </c>
    </row>
    <row r="31" spans="1:4" x14ac:dyDescent="0.35">
      <c r="A31" t="s">
        <v>3040</v>
      </c>
      <c r="B31" t="s">
        <v>3061</v>
      </c>
      <c r="C31" t="s">
        <v>3053</v>
      </c>
      <c r="D31">
        <v>3.0003740000000001E-2</v>
      </c>
    </row>
    <row r="32" spans="1:4" x14ac:dyDescent="0.35">
      <c r="A32" t="s">
        <v>3040</v>
      </c>
      <c r="B32" t="s">
        <v>3061</v>
      </c>
      <c r="C32" t="s">
        <v>3055</v>
      </c>
      <c r="D32">
        <v>7.3453020000000008E-2</v>
      </c>
    </row>
    <row r="33" spans="1:4" x14ac:dyDescent="0.35">
      <c r="A33" t="s">
        <v>3040</v>
      </c>
      <c r="B33" t="s">
        <v>3062</v>
      </c>
      <c r="C33" t="s">
        <v>3051</v>
      </c>
      <c r="D33">
        <v>747.04876653000042</v>
      </c>
    </row>
    <row r="34" spans="1:4" x14ac:dyDescent="0.35">
      <c r="A34" t="s">
        <v>3040</v>
      </c>
      <c r="B34" t="s">
        <v>3062</v>
      </c>
      <c r="C34" t="s">
        <v>3052</v>
      </c>
      <c r="D34">
        <v>485.11004794999985</v>
      </c>
    </row>
    <row r="35" spans="1:4" x14ac:dyDescent="0.35">
      <c r="A35" t="s">
        <v>3040</v>
      </c>
      <c r="B35" t="s">
        <v>3062</v>
      </c>
      <c r="C35" t="s">
        <v>3053</v>
      </c>
      <c r="D35">
        <v>397.11232954999957</v>
      </c>
    </row>
    <row r="36" spans="1:4" x14ac:dyDescent="0.35">
      <c r="A36" t="s">
        <v>3040</v>
      </c>
      <c r="B36" t="s">
        <v>3062</v>
      </c>
      <c r="C36" t="s">
        <v>3057</v>
      </c>
      <c r="D36">
        <v>3.1691717699999997</v>
      </c>
    </row>
    <row r="37" spans="1:4" x14ac:dyDescent="0.35">
      <c r="A37" t="s">
        <v>3040</v>
      </c>
      <c r="B37" t="s">
        <v>3062</v>
      </c>
      <c r="C37" t="s">
        <v>3054</v>
      </c>
      <c r="D37">
        <v>804.4932327099981</v>
      </c>
    </row>
    <row r="38" spans="1:4" x14ac:dyDescent="0.35">
      <c r="A38" t="s">
        <v>3040</v>
      </c>
      <c r="B38" t="s">
        <v>3062</v>
      </c>
      <c r="C38" t="s">
        <v>3055</v>
      </c>
      <c r="D38">
        <v>926.29584120999766</v>
      </c>
    </row>
    <row r="39" spans="1:4" x14ac:dyDescent="0.35">
      <c r="A39" t="s">
        <v>3040</v>
      </c>
      <c r="B39" t="s">
        <v>3062</v>
      </c>
      <c r="C39" t="s">
        <v>3057</v>
      </c>
      <c r="D39">
        <v>22.065300399999984</v>
      </c>
    </row>
    <row r="40" spans="1:4" x14ac:dyDescent="0.35">
      <c r="A40" t="s">
        <v>3040</v>
      </c>
      <c r="B40" t="s">
        <v>3063</v>
      </c>
      <c r="C40" t="s">
        <v>3051</v>
      </c>
      <c r="D40">
        <v>45.638211089999977</v>
      </c>
    </row>
    <row r="41" spans="1:4" x14ac:dyDescent="0.35">
      <c r="A41" t="s">
        <v>3040</v>
      </c>
      <c r="B41" t="s">
        <v>3063</v>
      </c>
      <c r="C41" t="s">
        <v>3052</v>
      </c>
      <c r="D41">
        <v>53.019849980000004</v>
      </c>
    </row>
    <row r="42" spans="1:4" x14ac:dyDescent="0.35">
      <c r="A42" t="s">
        <v>3040</v>
      </c>
      <c r="B42" t="s">
        <v>3063</v>
      </c>
      <c r="C42" t="s">
        <v>3053</v>
      </c>
      <c r="D42">
        <v>13.693214950000003</v>
      </c>
    </row>
    <row r="43" spans="1:4" x14ac:dyDescent="0.35">
      <c r="A43" t="s">
        <v>3040</v>
      </c>
      <c r="B43" t="s">
        <v>3063</v>
      </c>
      <c r="C43" t="s">
        <v>3057</v>
      </c>
      <c r="D43">
        <v>2.1963080000000003E-2</v>
      </c>
    </row>
    <row r="44" spans="1:4" x14ac:dyDescent="0.35">
      <c r="A44" t="s">
        <v>3040</v>
      </c>
      <c r="B44" t="s">
        <v>3063</v>
      </c>
      <c r="C44" t="s">
        <v>3054</v>
      </c>
      <c r="D44">
        <v>22.938307410000004</v>
      </c>
    </row>
    <row r="45" spans="1:4" x14ac:dyDescent="0.35">
      <c r="A45" t="s">
        <v>3040</v>
      </c>
      <c r="B45" t="s">
        <v>3063</v>
      </c>
      <c r="C45" t="s">
        <v>3055</v>
      </c>
      <c r="D45">
        <v>55.757575309999979</v>
      </c>
    </row>
    <row r="46" spans="1:4" x14ac:dyDescent="0.35">
      <c r="A46" t="s">
        <v>3040</v>
      </c>
      <c r="B46" t="s">
        <v>3064</v>
      </c>
      <c r="C46" t="s">
        <v>3051</v>
      </c>
      <c r="D46">
        <v>21.25951929</v>
      </c>
    </row>
    <row r="47" spans="1:4" x14ac:dyDescent="0.35">
      <c r="A47" t="s">
        <v>3040</v>
      </c>
      <c r="B47" t="s">
        <v>3064</v>
      </c>
      <c r="C47" t="s">
        <v>3052</v>
      </c>
      <c r="D47">
        <v>5.2744481400000005</v>
      </c>
    </row>
    <row r="48" spans="1:4" x14ac:dyDescent="0.35">
      <c r="A48" t="s">
        <v>3040</v>
      </c>
      <c r="B48" t="s">
        <v>3064</v>
      </c>
      <c r="C48" t="s">
        <v>3053</v>
      </c>
      <c r="D48">
        <v>7.7751847799999991</v>
      </c>
    </row>
    <row r="49" spans="1:4" x14ac:dyDescent="0.35">
      <c r="A49" t="s">
        <v>3040</v>
      </c>
      <c r="B49" t="s">
        <v>3064</v>
      </c>
      <c r="C49" t="s">
        <v>3054</v>
      </c>
      <c r="D49">
        <v>10.53449475</v>
      </c>
    </row>
    <row r="50" spans="1:4" x14ac:dyDescent="0.35">
      <c r="A50" t="s">
        <v>3040</v>
      </c>
      <c r="B50" t="s">
        <v>3064</v>
      </c>
      <c r="C50" t="s">
        <v>3055</v>
      </c>
      <c r="D50">
        <v>52.044519400000006</v>
      </c>
    </row>
    <row r="51" spans="1:4" x14ac:dyDescent="0.35">
      <c r="A51" t="s">
        <v>3040</v>
      </c>
      <c r="B51" t="s">
        <v>3065</v>
      </c>
      <c r="C51" t="s">
        <v>3051</v>
      </c>
      <c r="D51">
        <v>34.639266359999979</v>
      </c>
    </row>
    <row r="52" spans="1:4" x14ac:dyDescent="0.35">
      <c r="A52" t="s">
        <v>3040</v>
      </c>
      <c r="B52" t="s">
        <v>3065</v>
      </c>
      <c r="C52" t="s">
        <v>3052</v>
      </c>
      <c r="D52">
        <v>20.835638610000004</v>
      </c>
    </row>
    <row r="53" spans="1:4" x14ac:dyDescent="0.35">
      <c r="A53" t="s">
        <v>3040</v>
      </c>
      <c r="B53" t="s">
        <v>3065</v>
      </c>
      <c r="C53" t="s">
        <v>3053</v>
      </c>
      <c r="D53">
        <v>22.121180880000001</v>
      </c>
    </row>
    <row r="54" spans="1:4" x14ac:dyDescent="0.35">
      <c r="A54" t="s">
        <v>3040</v>
      </c>
      <c r="B54" t="s">
        <v>3065</v>
      </c>
      <c r="C54" t="s">
        <v>3054</v>
      </c>
      <c r="D54">
        <v>11.0701333</v>
      </c>
    </row>
    <row r="55" spans="1:4" x14ac:dyDescent="0.35">
      <c r="A55" t="s">
        <v>3040</v>
      </c>
      <c r="B55" t="s">
        <v>3065</v>
      </c>
      <c r="C55" t="s">
        <v>3055</v>
      </c>
      <c r="D55">
        <v>30.702174480000004</v>
      </c>
    </row>
    <row r="56" spans="1:4" x14ac:dyDescent="0.35">
      <c r="A56" t="s">
        <v>3041</v>
      </c>
      <c r="B56" t="s">
        <v>3050</v>
      </c>
      <c r="C56" t="s">
        <v>3051</v>
      </c>
      <c r="D56">
        <v>1168.2529629799999</v>
      </c>
    </row>
    <row r="57" spans="1:4" x14ac:dyDescent="0.35">
      <c r="A57" t="s">
        <v>3041</v>
      </c>
      <c r="B57" t="s">
        <v>3050</v>
      </c>
      <c r="C57" t="s">
        <v>3052</v>
      </c>
      <c r="D57">
        <v>115.95584650000002</v>
      </c>
    </row>
    <row r="58" spans="1:4" x14ac:dyDescent="0.35">
      <c r="A58" t="s">
        <v>3041</v>
      </c>
      <c r="B58" t="s">
        <v>3050</v>
      </c>
      <c r="C58" t="s">
        <v>3053</v>
      </c>
      <c r="D58">
        <v>1025.1130181499993</v>
      </c>
    </row>
    <row r="59" spans="1:4" x14ac:dyDescent="0.35">
      <c r="A59" t="s">
        <v>3041</v>
      </c>
      <c r="B59" t="s">
        <v>3050</v>
      </c>
      <c r="C59" t="s">
        <v>3054</v>
      </c>
      <c r="D59">
        <v>1058.5872669700007</v>
      </c>
    </row>
    <row r="60" spans="1:4" x14ac:dyDescent="0.35">
      <c r="A60" t="s">
        <v>3041</v>
      </c>
      <c r="B60" t="s">
        <v>3050</v>
      </c>
      <c r="C60" t="s">
        <v>3055</v>
      </c>
      <c r="D60">
        <v>1546.3845956600012</v>
      </c>
    </row>
    <row r="61" spans="1:4" x14ac:dyDescent="0.35">
      <c r="A61" t="s">
        <v>3041</v>
      </c>
      <c r="B61" t="s">
        <v>3056</v>
      </c>
      <c r="C61" t="s">
        <v>3051</v>
      </c>
      <c r="D61">
        <v>2046.0194724700013</v>
      </c>
    </row>
    <row r="62" spans="1:4" x14ac:dyDescent="0.35">
      <c r="A62" t="s">
        <v>3041</v>
      </c>
      <c r="B62" t="s">
        <v>3056</v>
      </c>
      <c r="C62" t="s">
        <v>3052</v>
      </c>
      <c r="D62">
        <v>13435.623905830038</v>
      </c>
    </row>
    <row r="63" spans="1:4" x14ac:dyDescent="0.35">
      <c r="A63" t="s">
        <v>3041</v>
      </c>
      <c r="B63" t="s">
        <v>3056</v>
      </c>
      <c r="C63" t="s">
        <v>3053</v>
      </c>
      <c r="D63">
        <v>1364.1276197300012</v>
      </c>
    </row>
    <row r="64" spans="1:4" x14ac:dyDescent="0.35">
      <c r="A64" t="s">
        <v>3041</v>
      </c>
      <c r="B64" t="s">
        <v>3056</v>
      </c>
      <c r="C64" t="s">
        <v>3057</v>
      </c>
      <c r="D64">
        <v>25.735999589999999</v>
      </c>
    </row>
    <row r="65" spans="1:4" x14ac:dyDescent="0.35">
      <c r="A65" t="s">
        <v>3041</v>
      </c>
      <c r="B65" t="s">
        <v>3056</v>
      </c>
      <c r="C65" t="s">
        <v>3054</v>
      </c>
      <c r="D65">
        <v>1046.0627138399998</v>
      </c>
    </row>
    <row r="66" spans="1:4" x14ac:dyDescent="0.35">
      <c r="A66" t="s">
        <v>3041</v>
      </c>
      <c r="B66" t="s">
        <v>3056</v>
      </c>
      <c r="C66" t="s">
        <v>3055</v>
      </c>
      <c r="D66">
        <v>1984.2302312600016</v>
      </c>
    </row>
    <row r="67" spans="1:4" x14ac:dyDescent="0.35">
      <c r="A67" t="s">
        <v>3041</v>
      </c>
      <c r="B67" t="s">
        <v>3058</v>
      </c>
      <c r="C67" t="s">
        <v>3051</v>
      </c>
      <c r="D67">
        <v>4693.3665358599828</v>
      </c>
    </row>
    <row r="68" spans="1:4" x14ac:dyDescent="0.35">
      <c r="A68" t="s">
        <v>3041</v>
      </c>
      <c r="B68" t="s">
        <v>3058</v>
      </c>
      <c r="C68" t="s">
        <v>3052</v>
      </c>
      <c r="D68">
        <v>3607.0210984899963</v>
      </c>
    </row>
    <row r="69" spans="1:4" x14ac:dyDescent="0.35">
      <c r="A69" t="s">
        <v>3041</v>
      </c>
      <c r="B69" t="s">
        <v>3058</v>
      </c>
      <c r="C69" t="s">
        <v>3053</v>
      </c>
      <c r="D69">
        <v>3756.8343722800037</v>
      </c>
    </row>
    <row r="70" spans="1:4" x14ac:dyDescent="0.35">
      <c r="A70" t="s">
        <v>3041</v>
      </c>
      <c r="B70" t="s">
        <v>3058</v>
      </c>
      <c r="C70" t="s">
        <v>3054</v>
      </c>
      <c r="D70">
        <v>5220.2111855999874</v>
      </c>
    </row>
    <row r="71" spans="1:4" x14ac:dyDescent="0.35">
      <c r="A71" t="s">
        <v>3041</v>
      </c>
      <c r="B71" t="s">
        <v>3058</v>
      </c>
      <c r="C71" t="s">
        <v>3055</v>
      </c>
      <c r="D71">
        <v>4211.1993419500022</v>
      </c>
    </row>
    <row r="72" spans="1:4" x14ac:dyDescent="0.35">
      <c r="A72" t="s">
        <v>3041</v>
      </c>
      <c r="B72" t="s">
        <v>3059</v>
      </c>
      <c r="C72" t="s">
        <v>3051</v>
      </c>
      <c r="D72">
        <v>1067.69828018</v>
      </c>
    </row>
    <row r="73" spans="1:4" x14ac:dyDescent="0.35">
      <c r="A73" t="s">
        <v>3041</v>
      </c>
      <c r="B73" t="s">
        <v>3059</v>
      </c>
      <c r="C73" t="s">
        <v>3052</v>
      </c>
      <c r="D73">
        <v>420.98624593</v>
      </c>
    </row>
    <row r="74" spans="1:4" x14ac:dyDescent="0.35">
      <c r="A74" t="s">
        <v>3041</v>
      </c>
      <c r="B74" t="s">
        <v>3059</v>
      </c>
      <c r="C74" t="s">
        <v>3053</v>
      </c>
      <c r="D74">
        <v>419.9760859299999</v>
      </c>
    </row>
    <row r="75" spans="1:4" x14ac:dyDescent="0.35">
      <c r="A75" t="s">
        <v>3041</v>
      </c>
      <c r="B75" t="s">
        <v>3059</v>
      </c>
      <c r="C75" t="s">
        <v>3057</v>
      </c>
      <c r="D75">
        <v>174.54226305</v>
      </c>
    </row>
    <row r="76" spans="1:4" x14ac:dyDescent="0.35">
      <c r="A76" t="s">
        <v>3041</v>
      </c>
      <c r="B76" t="s">
        <v>3059</v>
      </c>
      <c r="C76" t="s">
        <v>3054</v>
      </c>
      <c r="D76">
        <v>205.28937013000004</v>
      </c>
    </row>
    <row r="77" spans="1:4" x14ac:dyDescent="0.35">
      <c r="A77" t="s">
        <v>3041</v>
      </c>
      <c r="B77" t="s">
        <v>3059</v>
      </c>
      <c r="C77" t="s">
        <v>3055</v>
      </c>
      <c r="D77">
        <v>607.90989968999986</v>
      </c>
    </row>
    <row r="78" spans="1:4" x14ac:dyDescent="0.35">
      <c r="A78" t="s">
        <v>3041</v>
      </c>
      <c r="B78" t="s">
        <v>3060</v>
      </c>
      <c r="C78" t="s">
        <v>3051</v>
      </c>
      <c r="D78">
        <v>4570.9843461500004</v>
      </c>
    </row>
    <row r="79" spans="1:4" x14ac:dyDescent="0.35">
      <c r="A79" t="s">
        <v>3041</v>
      </c>
      <c r="B79" t="s">
        <v>3060</v>
      </c>
      <c r="C79" t="s">
        <v>3052</v>
      </c>
      <c r="D79">
        <v>7461.7981085599986</v>
      </c>
    </row>
    <row r="80" spans="1:4" x14ac:dyDescent="0.35">
      <c r="A80" t="s">
        <v>3041</v>
      </c>
      <c r="B80" t="s">
        <v>3060</v>
      </c>
      <c r="C80" t="s">
        <v>3053</v>
      </c>
      <c r="D80">
        <v>2131.2736585999969</v>
      </c>
    </row>
    <row r="81" spans="1:4" x14ac:dyDescent="0.35">
      <c r="A81" t="s">
        <v>3041</v>
      </c>
      <c r="B81" t="s">
        <v>3060</v>
      </c>
      <c r="C81" t="s">
        <v>3057</v>
      </c>
      <c r="D81">
        <v>4.3333713500000002</v>
      </c>
    </row>
    <row r="82" spans="1:4" x14ac:dyDescent="0.35">
      <c r="A82" t="s">
        <v>3041</v>
      </c>
      <c r="B82" t="s">
        <v>3060</v>
      </c>
      <c r="C82" t="s">
        <v>3054</v>
      </c>
      <c r="D82">
        <v>2564.4211931200007</v>
      </c>
    </row>
    <row r="83" spans="1:4" x14ac:dyDescent="0.35">
      <c r="A83" t="s">
        <v>3041</v>
      </c>
      <c r="B83" t="s">
        <v>3060</v>
      </c>
      <c r="C83" t="s">
        <v>3055</v>
      </c>
      <c r="D83">
        <v>3095.0907910299975</v>
      </c>
    </row>
    <row r="84" spans="1:4" x14ac:dyDescent="0.35">
      <c r="A84" t="s">
        <v>3041</v>
      </c>
      <c r="B84" t="s">
        <v>3061</v>
      </c>
      <c r="C84" t="s">
        <v>3051</v>
      </c>
      <c r="D84">
        <v>2375.8977814999985</v>
      </c>
    </row>
    <row r="85" spans="1:4" x14ac:dyDescent="0.35">
      <c r="A85" t="s">
        <v>3041</v>
      </c>
      <c r="B85" t="s">
        <v>3061</v>
      </c>
      <c r="C85" t="s">
        <v>3052</v>
      </c>
      <c r="D85">
        <v>982.59065361999967</v>
      </c>
    </row>
    <row r="86" spans="1:4" x14ac:dyDescent="0.35">
      <c r="A86" t="s">
        <v>3041</v>
      </c>
      <c r="B86" t="s">
        <v>3061</v>
      </c>
      <c r="C86" t="s">
        <v>3053</v>
      </c>
      <c r="D86">
        <v>1051.6320141700007</v>
      </c>
    </row>
    <row r="87" spans="1:4" x14ac:dyDescent="0.35">
      <c r="A87" t="s">
        <v>3041</v>
      </c>
      <c r="B87" t="s">
        <v>3061</v>
      </c>
      <c r="C87" t="s">
        <v>3057</v>
      </c>
      <c r="D87">
        <v>28.091485970000001</v>
      </c>
    </row>
    <row r="88" spans="1:4" x14ac:dyDescent="0.35">
      <c r="A88" t="s">
        <v>3041</v>
      </c>
      <c r="B88" t="s">
        <v>3061</v>
      </c>
      <c r="C88" t="s">
        <v>3054</v>
      </c>
      <c r="D88">
        <v>685.94710530000009</v>
      </c>
    </row>
    <row r="89" spans="1:4" x14ac:dyDescent="0.35">
      <c r="A89" t="s">
        <v>3041</v>
      </c>
      <c r="B89" t="s">
        <v>3061</v>
      </c>
      <c r="C89" t="s">
        <v>3055</v>
      </c>
      <c r="D89">
        <v>1041.9776785199999</v>
      </c>
    </row>
    <row r="90" spans="1:4" x14ac:dyDescent="0.35">
      <c r="A90" t="s">
        <v>3041</v>
      </c>
      <c r="B90" t="s">
        <v>3062</v>
      </c>
      <c r="C90" t="s">
        <v>3051</v>
      </c>
      <c r="D90">
        <v>101240.52190892062</v>
      </c>
    </row>
    <row r="91" spans="1:4" x14ac:dyDescent="0.35">
      <c r="A91" t="s">
        <v>3041</v>
      </c>
      <c r="B91" t="s">
        <v>3062</v>
      </c>
      <c r="C91" t="s">
        <v>3052</v>
      </c>
      <c r="D91">
        <v>116834.77717779884</v>
      </c>
    </row>
    <row r="92" spans="1:4" x14ac:dyDescent="0.35">
      <c r="A92" t="s">
        <v>3041</v>
      </c>
      <c r="B92" t="s">
        <v>3062</v>
      </c>
      <c r="C92" t="s">
        <v>3053</v>
      </c>
      <c r="D92">
        <v>47877.252029890413</v>
      </c>
    </row>
    <row r="93" spans="1:4" x14ac:dyDescent="0.35">
      <c r="A93" t="s">
        <v>3041</v>
      </c>
      <c r="B93" t="s">
        <v>3062</v>
      </c>
      <c r="C93" t="s">
        <v>3057</v>
      </c>
      <c r="D93">
        <v>1656.1227099000005</v>
      </c>
    </row>
    <row r="94" spans="1:4" x14ac:dyDescent="0.35">
      <c r="A94" t="s">
        <v>3041</v>
      </c>
      <c r="B94" t="s">
        <v>3062</v>
      </c>
      <c r="C94" t="s">
        <v>3054</v>
      </c>
      <c r="D94">
        <v>61765.148098630074</v>
      </c>
    </row>
    <row r="95" spans="1:4" x14ac:dyDescent="0.35">
      <c r="A95" t="s">
        <v>3041</v>
      </c>
      <c r="B95" t="s">
        <v>3062</v>
      </c>
      <c r="C95" t="s">
        <v>3055</v>
      </c>
      <c r="D95">
        <v>86908.787258000229</v>
      </c>
    </row>
    <row r="96" spans="1:4" x14ac:dyDescent="0.35">
      <c r="A96" t="s">
        <v>3041</v>
      </c>
      <c r="B96" t="s">
        <v>3062</v>
      </c>
      <c r="C96" t="s">
        <v>3057</v>
      </c>
      <c r="D96">
        <v>5.5533318000000005</v>
      </c>
    </row>
    <row r="97" spans="1:4" x14ac:dyDescent="0.35">
      <c r="A97" t="s">
        <v>3041</v>
      </c>
      <c r="B97" t="s">
        <v>3063</v>
      </c>
      <c r="C97" t="s">
        <v>3051</v>
      </c>
      <c r="D97">
        <v>6392.6118034499896</v>
      </c>
    </row>
    <row r="98" spans="1:4" x14ac:dyDescent="0.35">
      <c r="A98" t="s">
        <v>3041</v>
      </c>
      <c r="B98" t="s">
        <v>3063</v>
      </c>
      <c r="C98" t="s">
        <v>3052</v>
      </c>
      <c r="D98">
        <v>9609.9234726999766</v>
      </c>
    </row>
    <row r="99" spans="1:4" x14ac:dyDescent="0.35">
      <c r="A99" t="s">
        <v>3041</v>
      </c>
      <c r="B99" t="s">
        <v>3063</v>
      </c>
      <c r="C99" t="s">
        <v>3053</v>
      </c>
      <c r="D99">
        <v>2440.84737249</v>
      </c>
    </row>
    <row r="100" spans="1:4" x14ac:dyDescent="0.35">
      <c r="A100" t="s">
        <v>3041</v>
      </c>
      <c r="B100" t="s">
        <v>3063</v>
      </c>
      <c r="C100" t="s">
        <v>3057</v>
      </c>
      <c r="D100">
        <v>47.192659319999997</v>
      </c>
    </row>
    <row r="101" spans="1:4" x14ac:dyDescent="0.35">
      <c r="A101" t="s">
        <v>3041</v>
      </c>
      <c r="B101" t="s">
        <v>3063</v>
      </c>
      <c r="C101" t="s">
        <v>3054</v>
      </c>
      <c r="D101">
        <v>2473.5684802900014</v>
      </c>
    </row>
    <row r="102" spans="1:4" x14ac:dyDescent="0.35">
      <c r="A102" t="s">
        <v>3041</v>
      </c>
      <c r="B102" t="s">
        <v>3063</v>
      </c>
      <c r="C102" t="s">
        <v>3055</v>
      </c>
      <c r="D102">
        <v>4937.7791249400043</v>
      </c>
    </row>
    <row r="103" spans="1:4" x14ac:dyDescent="0.35">
      <c r="A103" t="s">
        <v>3041</v>
      </c>
      <c r="B103" t="s">
        <v>3064</v>
      </c>
      <c r="C103" t="s">
        <v>3051</v>
      </c>
      <c r="D103">
        <v>1412.5756342099994</v>
      </c>
    </row>
    <row r="104" spans="1:4" x14ac:dyDescent="0.35">
      <c r="A104" t="s">
        <v>3041</v>
      </c>
      <c r="B104" t="s">
        <v>3064</v>
      </c>
      <c r="C104" t="s">
        <v>3052</v>
      </c>
      <c r="D104">
        <v>1340.1343480400003</v>
      </c>
    </row>
    <row r="105" spans="1:4" x14ac:dyDescent="0.35">
      <c r="A105" t="s">
        <v>3041</v>
      </c>
      <c r="B105" t="s">
        <v>3064</v>
      </c>
      <c r="C105" t="s">
        <v>3053</v>
      </c>
      <c r="D105">
        <v>547.25105237000014</v>
      </c>
    </row>
    <row r="106" spans="1:4" x14ac:dyDescent="0.35">
      <c r="A106" t="s">
        <v>3041</v>
      </c>
      <c r="B106" t="s">
        <v>3064</v>
      </c>
      <c r="C106" t="s">
        <v>3054</v>
      </c>
      <c r="D106">
        <v>283.24184837000001</v>
      </c>
    </row>
    <row r="107" spans="1:4" x14ac:dyDescent="0.35">
      <c r="A107" t="s">
        <v>3041</v>
      </c>
      <c r="B107" t="s">
        <v>3064</v>
      </c>
      <c r="C107" t="s">
        <v>3055</v>
      </c>
      <c r="D107">
        <v>1325.4228100900007</v>
      </c>
    </row>
    <row r="108" spans="1:4" x14ac:dyDescent="0.35">
      <c r="A108" t="s">
        <v>3041</v>
      </c>
      <c r="B108" t="s">
        <v>3065</v>
      </c>
      <c r="C108" t="s">
        <v>3051</v>
      </c>
      <c r="D108">
        <v>4496.2306932200008</v>
      </c>
    </row>
    <row r="109" spans="1:4" x14ac:dyDescent="0.35">
      <c r="A109" t="s">
        <v>3041</v>
      </c>
      <c r="B109" t="s">
        <v>3065</v>
      </c>
      <c r="C109" t="s">
        <v>3052</v>
      </c>
      <c r="D109">
        <v>9796.2076957100289</v>
      </c>
    </row>
    <row r="110" spans="1:4" x14ac:dyDescent="0.35">
      <c r="A110" t="s">
        <v>3041</v>
      </c>
      <c r="B110" t="s">
        <v>3065</v>
      </c>
      <c r="C110" t="s">
        <v>3053</v>
      </c>
      <c r="D110">
        <v>1421.5833958000014</v>
      </c>
    </row>
    <row r="111" spans="1:4" x14ac:dyDescent="0.35">
      <c r="A111" t="s">
        <v>3041</v>
      </c>
      <c r="B111" t="s">
        <v>3065</v>
      </c>
      <c r="C111" t="s">
        <v>3054</v>
      </c>
      <c r="D111">
        <v>2295.2307472999937</v>
      </c>
    </row>
    <row r="112" spans="1:4" x14ac:dyDescent="0.35">
      <c r="A112" t="s">
        <v>3041</v>
      </c>
      <c r="B112" t="s">
        <v>3065</v>
      </c>
      <c r="C112" t="s">
        <v>3055</v>
      </c>
      <c r="D112">
        <v>3524.0090921000019</v>
      </c>
    </row>
    <row r="113" spans="1:4" x14ac:dyDescent="0.35">
      <c r="A113" t="s">
        <v>3042</v>
      </c>
      <c r="B113" t="s">
        <v>3050</v>
      </c>
      <c r="C113" t="s">
        <v>3051</v>
      </c>
      <c r="D113">
        <v>5487.6684687100051</v>
      </c>
    </row>
    <row r="114" spans="1:4" x14ac:dyDescent="0.35">
      <c r="A114" t="s">
        <v>3042</v>
      </c>
      <c r="B114" t="s">
        <v>3050</v>
      </c>
      <c r="C114" t="s">
        <v>3052</v>
      </c>
      <c r="D114">
        <v>251.75727652999996</v>
      </c>
    </row>
    <row r="115" spans="1:4" x14ac:dyDescent="0.35">
      <c r="A115" t="s">
        <v>3042</v>
      </c>
      <c r="B115" t="s">
        <v>3050</v>
      </c>
      <c r="C115" t="s">
        <v>3053</v>
      </c>
      <c r="D115">
        <v>4701.4125626299983</v>
      </c>
    </row>
    <row r="116" spans="1:4" x14ac:dyDescent="0.35">
      <c r="A116" t="s">
        <v>3042</v>
      </c>
      <c r="B116" t="s">
        <v>3050</v>
      </c>
      <c r="C116" t="s">
        <v>3054</v>
      </c>
      <c r="D116">
        <v>1414.0012220500003</v>
      </c>
    </row>
    <row r="117" spans="1:4" x14ac:dyDescent="0.35">
      <c r="A117" t="s">
        <v>3042</v>
      </c>
      <c r="B117" t="s">
        <v>3050</v>
      </c>
      <c r="C117" t="s">
        <v>3055</v>
      </c>
      <c r="D117">
        <v>4963.8507875399973</v>
      </c>
    </row>
    <row r="118" spans="1:4" x14ac:dyDescent="0.35">
      <c r="A118" t="s">
        <v>3042</v>
      </c>
      <c r="B118" t="s">
        <v>3056</v>
      </c>
      <c r="C118" t="s">
        <v>3051</v>
      </c>
      <c r="D118">
        <v>987.64036715000009</v>
      </c>
    </row>
    <row r="119" spans="1:4" x14ac:dyDescent="0.35">
      <c r="A119" t="s">
        <v>3042</v>
      </c>
      <c r="B119" t="s">
        <v>3056</v>
      </c>
      <c r="C119" t="s">
        <v>3052</v>
      </c>
      <c r="D119">
        <v>792.56441769999992</v>
      </c>
    </row>
    <row r="120" spans="1:4" x14ac:dyDescent="0.35">
      <c r="A120" t="s">
        <v>3042</v>
      </c>
      <c r="B120" t="s">
        <v>3056</v>
      </c>
      <c r="C120" t="s">
        <v>3053</v>
      </c>
      <c r="D120">
        <v>154.02800571</v>
      </c>
    </row>
    <row r="121" spans="1:4" x14ac:dyDescent="0.35">
      <c r="A121" t="s">
        <v>3042</v>
      </c>
      <c r="B121" t="s">
        <v>3056</v>
      </c>
      <c r="C121" t="s">
        <v>3054</v>
      </c>
      <c r="D121">
        <v>354.07939252</v>
      </c>
    </row>
    <row r="122" spans="1:4" x14ac:dyDescent="0.35">
      <c r="A122" t="s">
        <v>3042</v>
      </c>
      <c r="B122" t="s">
        <v>3056</v>
      </c>
      <c r="C122" t="s">
        <v>3055</v>
      </c>
      <c r="D122">
        <v>414.0321591299998</v>
      </c>
    </row>
    <row r="123" spans="1:4" x14ac:dyDescent="0.35">
      <c r="A123" t="s">
        <v>3042</v>
      </c>
      <c r="B123" t="s">
        <v>3058</v>
      </c>
      <c r="C123" t="s">
        <v>3051</v>
      </c>
      <c r="D123">
        <v>0.92917996999999997</v>
      </c>
    </row>
    <row r="124" spans="1:4" x14ac:dyDescent="0.35">
      <c r="A124" t="s">
        <v>3042</v>
      </c>
      <c r="B124" t="s">
        <v>3058</v>
      </c>
      <c r="C124" t="s">
        <v>3052</v>
      </c>
      <c r="D124">
        <v>0.36634875</v>
      </c>
    </row>
    <row r="125" spans="1:4" x14ac:dyDescent="0.35">
      <c r="A125" t="s">
        <v>3042</v>
      </c>
      <c r="B125" t="s">
        <v>3058</v>
      </c>
      <c r="C125" t="s">
        <v>3053</v>
      </c>
      <c r="D125">
        <v>3.2834809999999999E-2</v>
      </c>
    </row>
    <row r="126" spans="1:4" x14ac:dyDescent="0.35">
      <c r="A126" t="s">
        <v>3042</v>
      </c>
      <c r="B126" t="s">
        <v>3058</v>
      </c>
      <c r="C126" t="s">
        <v>3055</v>
      </c>
      <c r="D126">
        <v>2.4569973200000002</v>
      </c>
    </row>
    <row r="127" spans="1:4" x14ac:dyDescent="0.35">
      <c r="A127" t="s">
        <v>3042</v>
      </c>
      <c r="B127" t="s">
        <v>3059</v>
      </c>
      <c r="C127" t="s">
        <v>3051</v>
      </c>
      <c r="D127">
        <v>1863.6064492699998</v>
      </c>
    </row>
    <row r="128" spans="1:4" x14ac:dyDescent="0.35">
      <c r="A128" t="s">
        <v>3042</v>
      </c>
      <c r="B128" t="s">
        <v>3059</v>
      </c>
      <c r="C128" t="s">
        <v>3052</v>
      </c>
      <c r="D128">
        <v>1212.9379485499996</v>
      </c>
    </row>
    <row r="129" spans="1:4" x14ac:dyDescent="0.35">
      <c r="A129" t="s">
        <v>3042</v>
      </c>
      <c r="B129" t="s">
        <v>3059</v>
      </c>
      <c r="C129" t="s">
        <v>3053</v>
      </c>
      <c r="D129">
        <v>932.54196627000022</v>
      </c>
    </row>
    <row r="130" spans="1:4" x14ac:dyDescent="0.35">
      <c r="A130" t="s">
        <v>3042</v>
      </c>
      <c r="B130" t="s">
        <v>3059</v>
      </c>
      <c r="C130" t="s">
        <v>3054</v>
      </c>
      <c r="D130">
        <v>406.2419777099999</v>
      </c>
    </row>
    <row r="131" spans="1:4" x14ac:dyDescent="0.35">
      <c r="A131" t="s">
        <v>3042</v>
      </c>
      <c r="B131" t="s">
        <v>3059</v>
      </c>
      <c r="C131" t="s">
        <v>3055</v>
      </c>
      <c r="D131">
        <v>1167.5382087599996</v>
      </c>
    </row>
    <row r="132" spans="1:4" x14ac:dyDescent="0.35">
      <c r="A132" t="s">
        <v>3042</v>
      </c>
      <c r="B132" t="s">
        <v>3059</v>
      </c>
      <c r="C132" t="s">
        <v>3057</v>
      </c>
      <c r="D132">
        <v>1331.1667017599998</v>
      </c>
    </row>
    <row r="133" spans="1:4" x14ac:dyDescent="0.35">
      <c r="A133" t="s">
        <v>3042</v>
      </c>
      <c r="B133" t="s">
        <v>3060</v>
      </c>
      <c r="C133" t="s">
        <v>3051</v>
      </c>
      <c r="D133">
        <v>2995.6185142100016</v>
      </c>
    </row>
    <row r="134" spans="1:4" x14ac:dyDescent="0.35">
      <c r="A134" t="s">
        <v>3042</v>
      </c>
      <c r="B134" t="s">
        <v>3060</v>
      </c>
      <c r="C134" t="s">
        <v>3052</v>
      </c>
      <c r="D134">
        <v>7507.7487650600015</v>
      </c>
    </row>
    <row r="135" spans="1:4" x14ac:dyDescent="0.35">
      <c r="A135" t="s">
        <v>3042</v>
      </c>
      <c r="B135" t="s">
        <v>3060</v>
      </c>
      <c r="C135" t="s">
        <v>3053</v>
      </c>
      <c r="D135">
        <v>1745.3636280799983</v>
      </c>
    </row>
    <row r="136" spans="1:4" x14ac:dyDescent="0.35">
      <c r="A136" t="s">
        <v>3042</v>
      </c>
      <c r="B136" t="s">
        <v>3060</v>
      </c>
      <c r="C136" t="s">
        <v>3054</v>
      </c>
      <c r="D136">
        <v>1416.6579760300015</v>
      </c>
    </row>
    <row r="137" spans="1:4" x14ac:dyDescent="0.35">
      <c r="A137" t="s">
        <v>3042</v>
      </c>
      <c r="B137" t="s">
        <v>3060</v>
      </c>
      <c r="C137" t="s">
        <v>3055</v>
      </c>
      <c r="D137">
        <v>2407.2460359699994</v>
      </c>
    </row>
    <row r="138" spans="1:4" x14ac:dyDescent="0.35">
      <c r="A138" t="s">
        <v>3042</v>
      </c>
      <c r="B138" t="s">
        <v>3061</v>
      </c>
      <c r="C138" t="s">
        <v>3051</v>
      </c>
      <c r="D138">
        <v>154.90953428000006</v>
      </c>
    </row>
    <row r="139" spans="1:4" x14ac:dyDescent="0.35">
      <c r="A139" t="s">
        <v>3042</v>
      </c>
      <c r="B139" t="s">
        <v>3061</v>
      </c>
      <c r="C139" t="s">
        <v>3052</v>
      </c>
      <c r="D139">
        <v>275.59997289000006</v>
      </c>
    </row>
    <row r="140" spans="1:4" x14ac:dyDescent="0.35">
      <c r="A140" t="s">
        <v>3042</v>
      </c>
      <c r="B140" t="s">
        <v>3061</v>
      </c>
      <c r="C140" t="s">
        <v>3053</v>
      </c>
      <c r="D140">
        <v>40.865353419999991</v>
      </c>
    </row>
    <row r="141" spans="1:4" x14ac:dyDescent="0.35">
      <c r="A141" t="s">
        <v>3042</v>
      </c>
      <c r="B141" t="s">
        <v>3061</v>
      </c>
      <c r="C141" t="s">
        <v>3054</v>
      </c>
      <c r="D141">
        <v>180.63524002000003</v>
      </c>
    </row>
    <row r="142" spans="1:4" x14ac:dyDescent="0.35">
      <c r="A142" t="s">
        <v>3042</v>
      </c>
      <c r="B142" t="s">
        <v>3061</v>
      </c>
      <c r="C142" t="s">
        <v>3055</v>
      </c>
      <c r="D142">
        <v>110.12560151000002</v>
      </c>
    </row>
    <row r="143" spans="1:4" x14ac:dyDescent="0.35">
      <c r="A143" t="s">
        <v>3042</v>
      </c>
      <c r="B143" t="s">
        <v>3062</v>
      </c>
      <c r="C143" t="s">
        <v>3051</v>
      </c>
      <c r="D143">
        <v>238.59301866999991</v>
      </c>
    </row>
    <row r="144" spans="1:4" x14ac:dyDescent="0.35">
      <c r="A144" t="s">
        <v>3042</v>
      </c>
      <c r="B144" t="s">
        <v>3062</v>
      </c>
      <c r="C144" t="s">
        <v>3052</v>
      </c>
      <c r="D144">
        <v>81.662983089999969</v>
      </c>
    </row>
    <row r="145" spans="1:4" x14ac:dyDescent="0.35">
      <c r="A145" t="s">
        <v>3042</v>
      </c>
      <c r="B145" t="s">
        <v>3062</v>
      </c>
      <c r="C145" t="s">
        <v>3053</v>
      </c>
      <c r="D145">
        <v>97.145628450000046</v>
      </c>
    </row>
    <row r="146" spans="1:4" x14ac:dyDescent="0.35">
      <c r="A146" t="s">
        <v>3042</v>
      </c>
      <c r="B146" t="s">
        <v>3062</v>
      </c>
      <c r="C146" t="s">
        <v>3054</v>
      </c>
      <c r="D146">
        <v>59.81087990000001</v>
      </c>
    </row>
    <row r="147" spans="1:4" x14ac:dyDescent="0.35">
      <c r="A147" t="s">
        <v>3042</v>
      </c>
      <c r="B147" t="s">
        <v>3062</v>
      </c>
      <c r="C147" t="s">
        <v>3055</v>
      </c>
      <c r="D147">
        <v>95.48372809</v>
      </c>
    </row>
    <row r="148" spans="1:4" x14ac:dyDescent="0.35">
      <c r="A148" t="s">
        <v>3042</v>
      </c>
      <c r="B148" t="s">
        <v>3063</v>
      </c>
      <c r="C148" t="s">
        <v>3051</v>
      </c>
      <c r="D148">
        <v>3202.6617993099971</v>
      </c>
    </row>
    <row r="149" spans="1:4" x14ac:dyDescent="0.35">
      <c r="A149" t="s">
        <v>3042</v>
      </c>
      <c r="B149" t="s">
        <v>3063</v>
      </c>
      <c r="C149" t="s">
        <v>3052</v>
      </c>
      <c r="D149">
        <v>4497.8887101200016</v>
      </c>
    </row>
    <row r="150" spans="1:4" x14ac:dyDescent="0.35">
      <c r="A150" t="s">
        <v>3042</v>
      </c>
      <c r="B150" t="s">
        <v>3063</v>
      </c>
      <c r="C150" t="s">
        <v>3053</v>
      </c>
      <c r="D150">
        <v>1338.7770258799992</v>
      </c>
    </row>
    <row r="151" spans="1:4" x14ac:dyDescent="0.35">
      <c r="A151" t="s">
        <v>3042</v>
      </c>
      <c r="B151" t="s">
        <v>3063</v>
      </c>
      <c r="C151" t="s">
        <v>3057</v>
      </c>
      <c r="D151">
        <v>0.44270735999999999</v>
      </c>
    </row>
    <row r="152" spans="1:4" x14ac:dyDescent="0.35">
      <c r="A152" t="s">
        <v>3042</v>
      </c>
      <c r="B152" t="s">
        <v>3063</v>
      </c>
      <c r="C152" t="s">
        <v>3054</v>
      </c>
      <c r="D152">
        <v>1097.2144131899993</v>
      </c>
    </row>
    <row r="153" spans="1:4" x14ac:dyDescent="0.35">
      <c r="A153" t="s">
        <v>3042</v>
      </c>
      <c r="B153" t="s">
        <v>3063</v>
      </c>
      <c r="C153" t="s">
        <v>3055</v>
      </c>
      <c r="D153">
        <v>2473.9168664499989</v>
      </c>
    </row>
    <row r="154" spans="1:4" x14ac:dyDescent="0.35">
      <c r="A154" t="s">
        <v>3042</v>
      </c>
      <c r="B154" t="s">
        <v>3063</v>
      </c>
      <c r="C154" t="s">
        <v>3057</v>
      </c>
      <c r="D154">
        <v>13.651270240000001</v>
      </c>
    </row>
    <row r="155" spans="1:4" x14ac:dyDescent="0.35">
      <c r="A155" t="s">
        <v>3042</v>
      </c>
      <c r="B155" t="s">
        <v>3064</v>
      </c>
      <c r="C155" t="s">
        <v>3051</v>
      </c>
      <c r="D155">
        <v>642.53837579000037</v>
      </c>
    </row>
    <row r="156" spans="1:4" x14ac:dyDescent="0.35">
      <c r="A156" t="s">
        <v>3042</v>
      </c>
      <c r="B156" t="s">
        <v>3064</v>
      </c>
      <c r="C156" t="s">
        <v>3052</v>
      </c>
      <c r="D156">
        <v>1255.1095173999997</v>
      </c>
    </row>
    <row r="157" spans="1:4" x14ac:dyDescent="0.35">
      <c r="A157" t="s">
        <v>3042</v>
      </c>
      <c r="B157" t="s">
        <v>3064</v>
      </c>
      <c r="C157" t="s">
        <v>3053</v>
      </c>
      <c r="D157">
        <v>144.33399885</v>
      </c>
    </row>
    <row r="158" spans="1:4" x14ac:dyDescent="0.35">
      <c r="A158" t="s">
        <v>3042</v>
      </c>
      <c r="B158" t="s">
        <v>3064</v>
      </c>
      <c r="C158" t="s">
        <v>3054</v>
      </c>
      <c r="D158">
        <v>323.33899555999994</v>
      </c>
    </row>
    <row r="159" spans="1:4" x14ac:dyDescent="0.35">
      <c r="A159" t="s">
        <v>3042</v>
      </c>
      <c r="B159" t="s">
        <v>3064</v>
      </c>
      <c r="C159" t="s">
        <v>3055</v>
      </c>
      <c r="D159">
        <v>462.1081844499999</v>
      </c>
    </row>
    <row r="160" spans="1:4" x14ac:dyDescent="0.35">
      <c r="A160" t="s">
        <v>3042</v>
      </c>
      <c r="B160" t="s">
        <v>3065</v>
      </c>
      <c r="C160" t="s">
        <v>3051</v>
      </c>
      <c r="D160">
        <v>18.682399150000002</v>
      </c>
    </row>
    <row r="161" spans="1:4" x14ac:dyDescent="0.35">
      <c r="A161" t="s">
        <v>3042</v>
      </c>
      <c r="B161" t="s">
        <v>3065</v>
      </c>
      <c r="C161" t="s">
        <v>3052</v>
      </c>
      <c r="D161">
        <v>10.9225297</v>
      </c>
    </row>
    <row r="162" spans="1:4" x14ac:dyDescent="0.35">
      <c r="A162" t="s">
        <v>3042</v>
      </c>
      <c r="B162" t="s">
        <v>3065</v>
      </c>
      <c r="C162" t="s">
        <v>3053</v>
      </c>
      <c r="D162">
        <v>38.488002110000004</v>
      </c>
    </row>
    <row r="163" spans="1:4" x14ac:dyDescent="0.35">
      <c r="A163" t="s">
        <v>3043</v>
      </c>
      <c r="B163" t="s">
        <v>3050</v>
      </c>
      <c r="C163" t="s">
        <v>3051</v>
      </c>
      <c r="D163">
        <v>15838.108676939946</v>
      </c>
    </row>
    <row r="164" spans="1:4" x14ac:dyDescent="0.35">
      <c r="A164" t="s">
        <v>3043</v>
      </c>
      <c r="B164" t="s">
        <v>3050</v>
      </c>
      <c r="C164" t="s">
        <v>3052</v>
      </c>
      <c r="D164">
        <v>888.7809375300003</v>
      </c>
    </row>
    <row r="165" spans="1:4" x14ac:dyDescent="0.35">
      <c r="A165" t="s">
        <v>3043</v>
      </c>
      <c r="B165" t="s">
        <v>3050</v>
      </c>
      <c r="C165" t="s">
        <v>3053</v>
      </c>
      <c r="D165">
        <v>13734.856634289989</v>
      </c>
    </row>
    <row r="166" spans="1:4" x14ac:dyDescent="0.35">
      <c r="A166" t="s">
        <v>3043</v>
      </c>
      <c r="B166" t="s">
        <v>3050</v>
      </c>
      <c r="C166" t="s">
        <v>3054</v>
      </c>
      <c r="D166">
        <v>9408.0795202400113</v>
      </c>
    </row>
    <row r="167" spans="1:4" x14ac:dyDescent="0.35">
      <c r="A167" t="s">
        <v>3043</v>
      </c>
      <c r="B167" t="s">
        <v>3050</v>
      </c>
      <c r="C167" t="s">
        <v>3055</v>
      </c>
      <c r="D167">
        <v>13260.357873499992</v>
      </c>
    </row>
    <row r="168" spans="1:4" x14ac:dyDescent="0.35">
      <c r="A168" t="s">
        <v>3043</v>
      </c>
      <c r="B168" t="s">
        <v>3050</v>
      </c>
      <c r="C168" t="s">
        <v>3057</v>
      </c>
      <c r="D168">
        <v>31.878445630000002</v>
      </c>
    </row>
    <row r="169" spans="1:4" x14ac:dyDescent="0.35">
      <c r="A169" t="s">
        <v>3043</v>
      </c>
      <c r="B169" t="s">
        <v>3056</v>
      </c>
      <c r="C169" t="s">
        <v>3051</v>
      </c>
      <c r="D169">
        <v>1526.8648818899997</v>
      </c>
    </row>
    <row r="170" spans="1:4" x14ac:dyDescent="0.35">
      <c r="A170" t="s">
        <v>3043</v>
      </c>
      <c r="B170" t="s">
        <v>3056</v>
      </c>
      <c r="C170" t="s">
        <v>3052</v>
      </c>
      <c r="D170">
        <v>4382.4277702099953</v>
      </c>
    </row>
    <row r="171" spans="1:4" x14ac:dyDescent="0.35">
      <c r="A171" t="s">
        <v>3043</v>
      </c>
      <c r="B171" t="s">
        <v>3056</v>
      </c>
      <c r="C171" t="s">
        <v>3053</v>
      </c>
      <c r="D171">
        <v>1562.8283018500013</v>
      </c>
    </row>
    <row r="172" spans="1:4" x14ac:dyDescent="0.35">
      <c r="A172" t="s">
        <v>3043</v>
      </c>
      <c r="B172" t="s">
        <v>3056</v>
      </c>
      <c r="C172" t="s">
        <v>3054</v>
      </c>
      <c r="D172">
        <v>1119.4273859800005</v>
      </c>
    </row>
    <row r="173" spans="1:4" x14ac:dyDescent="0.35">
      <c r="A173" t="s">
        <v>3043</v>
      </c>
      <c r="B173" t="s">
        <v>3056</v>
      </c>
      <c r="C173" t="s">
        <v>3055</v>
      </c>
      <c r="D173">
        <v>1313.3452427299992</v>
      </c>
    </row>
    <row r="174" spans="1:4" x14ac:dyDescent="0.35">
      <c r="A174" t="s">
        <v>3043</v>
      </c>
      <c r="B174" t="s">
        <v>3058</v>
      </c>
      <c r="C174" t="s">
        <v>3051</v>
      </c>
      <c r="D174">
        <v>7190.086236980007</v>
      </c>
    </row>
    <row r="175" spans="1:4" x14ac:dyDescent="0.35">
      <c r="A175" t="s">
        <v>3043</v>
      </c>
      <c r="B175" t="s">
        <v>3058</v>
      </c>
      <c r="C175" t="s">
        <v>3052</v>
      </c>
      <c r="D175">
        <v>6191.5197786300087</v>
      </c>
    </row>
    <row r="176" spans="1:4" x14ac:dyDescent="0.35">
      <c r="A176" t="s">
        <v>3043</v>
      </c>
      <c r="B176" t="s">
        <v>3058</v>
      </c>
      <c r="C176" t="s">
        <v>3053</v>
      </c>
      <c r="D176">
        <v>6226.3614807899903</v>
      </c>
    </row>
    <row r="177" spans="1:4" x14ac:dyDescent="0.35">
      <c r="A177" t="s">
        <v>3043</v>
      </c>
      <c r="B177" t="s">
        <v>3058</v>
      </c>
      <c r="C177" t="s">
        <v>3054</v>
      </c>
      <c r="D177">
        <v>6094.6621254499842</v>
      </c>
    </row>
    <row r="178" spans="1:4" x14ac:dyDescent="0.35">
      <c r="A178" t="s">
        <v>3043</v>
      </c>
      <c r="B178" t="s">
        <v>3058</v>
      </c>
      <c r="C178" t="s">
        <v>3055</v>
      </c>
      <c r="D178">
        <v>6564.1385040799842</v>
      </c>
    </row>
    <row r="179" spans="1:4" x14ac:dyDescent="0.35">
      <c r="A179" t="s">
        <v>3043</v>
      </c>
      <c r="B179" t="s">
        <v>3058</v>
      </c>
      <c r="C179" t="s">
        <v>3057</v>
      </c>
      <c r="D179">
        <v>17.21689383</v>
      </c>
    </row>
    <row r="180" spans="1:4" x14ac:dyDescent="0.35">
      <c r="A180" t="s">
        <v>3043</v>
      </c>
      <c r="B180" t="s">
        <v>3059</v>
      </c>
      <c r="C180" t="s">
        <v>3051</v>
      </c>
      <c r="D180">
        <v>6147.2208746200013</v>
      </c>
    </row>
    <row r="181" spans="1:4" x14ac:dyDescent="0.35">
      <c r="A181" t="s">
        <v>3043</v>
      </c>
      <c r="B181" t="s">
        <v>3059</v>
      </c>
      <c r="C181" t="s">
        <v>3052</v>
      </c>
      <c r="D181">
        <v>2852.8190889299995</v>
      </c>
    </row>
    <row r="182" spans="1:4" x14ac:dyDescent="0.35">
      <c r="A182" t="s">
        <v>3043</v>
      </c>
      <c r="B182" t="s">
        <v>3059</v>
      </c>
      <c r="C182" t="s">
        <v>3053</v>
      </c>
      <c r="D182">
        <v>968.3697069399999</v>
      </c>
    </row>
    <row r="183" spans="1:4" x14ac:dyDescent="0.35">
      <c r="A183" t="s">
        <v>3043</v>
      </c>
      <c r="B183" t="s">
        <v>3059</v>
      </c>
      <c r="C183" t="s">
        <v>3054</v>
      </c>
      <c r="D183">
        <v>812.46721537000008</v>
      </c>
    </row>
    <row r="184" spans="1:4" x14ac:dyDescent="0.35">
      <c r="A184" t="s">
        <v>3043</v>
      </c>
      <c r="B184" t="s">
        <v>3059</v>
      </c>
      <c r="C184" t="s">
        <v>3055</v>
      </c>
      <c r="D184">
        <v>3916.4831441600013</v>
      </c>
    </row>
    <row r="185" spans="1:4" x14ac:dyDescent="0.35">
      <c r="A185" t="s">
        <v>3043</v>
      </c>
      <c r="B185" t="s">
        <v>3059</v>
      </c>
      <c r="C185" t="s">
        <v>3057</v>
      </c>
      <c r="D185">
        <v>3929.6266888200003</v>
      </c>
    </row>
    <row r="186" spans="1:4" x14ac:dyDescent="0.35">
      <c r="A186" t="s">
        <v>3043</v>
      </c>
      <c r="B186" t="s">
        <v>3060</v>
      </c>
      <c r="C186" t="s">
        <v>3051</v>
      </c>
      <c r="D186">
        <v>13040.78136768998</v>
      </c>
    </row>
    <row r="187" spans="1:4" x14ac:dyDescent="0.35">
      <c r="A187" t="s">
        <v>3043</v>
      </c>
      <c r="B187" t="s">
        <v>3060</v>
      </c>
      <c r="C187" t="s">
        <v>3052</v>
      </c>
      <c r="D187">
        <v>38053.436330279947</v>
      </c>
    </row>
    <row r="188" spans="1:4" x14ac:dyDescent="0.35">
      <c r="A188" t="s">
        <v>3043</v>
      </c>
      <c r="B188" t="s">
        <v>3060</v>
      </c>
      <c r="C188" t="s">
        <v>3053</v>
      </c>
      <c r="D188">
        <v>7860.8461141100015</v>
      </c>
    </row>
    <row r="189" spans="1:4" x14ac:dyDescent="0.35">
      <c r="A189" t="s">
        <v>3043</v>
      </c>
      <c r="B189" t="s">
        <v>3060</v>
      </c>
      <c r="C189" t="s">
        <v>3054</v>
      </c>
      <c r="D189">
        <v>7840.3813606899957</v>
      </c>
    </row>
    <row r="190" spans="1:4" x14ac:dyDescent="0.35">
      <c r="A190" t="s">
        <v>3043</v>
      </c>
      <c r="B190" t="s">
        <v>3060</v>
      </c>
      <c r="C190" t="s">
        <v>3055</v>
      </c>
      <c r="D190">
        <v>8695.3084668499978</v>
      </c>
    </row>
    <row r="191" spans="1:4" x14ac:dyDescent="0.35">
      <c r="A191" t="s">
        <v>3043</v>
      </c>
      <c r="B191" t="s">
        <v>3060</v>
      </c>
      <c r="C191" t="s">
        <v>3057</v>
      </c>
      <c r="D191">
        <v>29498.183629370003</v>
      </c>
    </row>
    <row r="192" spans="1:4" x14ac:dyDescent="0.35">
      <c r="A192" t="s">
        <v>3043</v>
      </c>
      <c r="B192" t="s">
        <v>3061</v>
      </c>
      <c r="C192" t="s">
        <v>3051</v>
      </c>
      <c r="D192">
        <v>1595.6786948399997</v>
      </c>
    </row>
    <row r="193" spans="1:4" x14ac:dyDescent="0.35">
      <c r="A193" t="s">
        <v>3043</v>
      </c>
      <c r="B193" t="s">
        <v>3061</v>
      </c>
      <c r="C193" t="s">
        <v>3052</v>
      </c>
      <c r="D193">
        <v>2129.4593570800007</v>
      </c>
    </row>
    <row r="194" spans="1:4" x14ac:dyDescent="0.35">
      <c r="A194" t="s">
        <v>3043</v>
      </c>
      <c r="B194" t="s">
        <v>3061</v>
      </c>
      <c r="C194" t="s">
        <v>3053</v>
      </c>
      <c r="D194">
        <v>503.41581404999999</v>
      </c>
    </row>
    <row r="195" spans="1:4" x14ac:dyDescent="0.35">
      <c r="A195" t="s">
        <v>3043</v>
      </c>
      <c r="B195" t="s">
        <v>3061</v>
      </c>
      <c r="C195" t="s">
        <v>3054</v>
      </c>
      <c r="D195">
        <v>1659.0552844700005</v>
      </c>
    </row>
    <row r="196" spans="1:4" x14ac:dyDescent="0.35">
      <c r="A196" t="s">
        <v>3043</v>
      </c>
      <c r="B196" t="s">
        <v>3061</v>
      </c>
      <c r="C196" t="s">
        <v>3055</v>
      </c>
      <c r="D196">
        <v>1909.4762553499991</v>
      </c>
    </row>
    <row r="197" spans="1:4" x14ac:dyDescent="0.35">
      <c r="A197" t="s">
        <v>3043</v>
      </c>
      <c r="B197" t="s">
        <v>3061</v>
      </c>
      <c r="C197" t="s">
        <v>3057</v>
      </c>
      <c r="D197">
        <v>317.49527045999997</v>
      </c>
    </row>
    <row r="198" spans="1:4" x14ac:dyDescent="0.35">
      <c r="A198" t="s">
        <v>3043</v>
      </c>
      <c r="B198" t="s">
        <v>3062</v>
      </c>
      <c r="C198" t="s">
        <v>3051</v>
      </c>
      <c r="D198">
        <v>117853.92805737007</v>
      </c>
    </row>
    <row r="199" spans="1:4" x14ac:dyDescent="0.35">
      <c r="A199" t="s">
        <v>3043</v>
      </c>
      <c r="B199" t="s">
        <v>3062</v>
      </c>
      <c r="C199" t="s">
        <v>3052</v>
      </c>
      <c r="D199">
        <v>174722.93742457905</v>
      </c>
    </row>
    <row r="200" spans="1:4" x14ac:dyDescent="0.35">
      <c r="A200" t="s">
        <v>3043</v>
      </c>
      <c r="B200" t="s">
        <v>3062</v>
      </c>
      <c r="C200" t="s">
        <v>3053</v>
      </c>
      <c r="D200">
        <v>55334.23649176956</v>
      </c>
    </row>
    <row r="201" spans="1:4" x14ac:dyDescent="0.35">
      <c r="A201" t="s">
        <v>3043</v>
      </c>
      <c r="B201" t="s">
        <v>3062</v>
      </c>
      <c r="C201" t="s">
        <v>3057</v>
      </c>
      <c r="D201">
        <v>9.5168124500000015</v>
      </c>
    </row>
    <row r="202" spans="1:4" x14ac:dyDescent="0.35">
      <c r="A202" t="s">
        <v>3043</v>
      </c>
      <c r="B202" t="s">
        <v>3062</v>
      </c>
      <c r="C202" t="s">
        <v>3054</v>
      </c>
      <c r="D202">
        <v>54644.760550409381</v>
      </c>
    </row>
    <row r="203" spans="1:4" x14ac:dyDescent="0.35">
      <c r="A203" t="s">
        <v>3043</v>
      </c>
      <c r="B203" t="s">
        <v>3062</v>
      </c>
      <c r="C203" t="s">
        <v>3055</v>
      </c>
      <c r="D203">
        <v>87761.190878848589</v>
      </c>
    </row>
    <row r="204" spans="1:4" x14ac:dyDescent="0.35">
      <c r="A204" t="s">
        <v>3043</v>
      </c>
      <c r="B204" t="s">
        <v>3062</v>
      </c>
      <c r="C204" t="s">
        <v>3057</v>
      </c>
      <c r="D204">
        <v>6885.9320524300165</v>
      </c>
    </row>
    <row r="205" spans="1:4" x14ac:dyDescent="0.35">
      <c r="A205" t="s">
        <v>3043</v>
      </c>
      <c r="B205" t="s">
        <v>3063</v>
      </c>
      <c r="C205" t="s">
        <v>3051</v>
      </c>
      <c r="D205">
        <v>26335.183414620016</v>
      </c>
    </row>
    <row r="206" spans="1:4" x14ac:dyDescent="0.35">
      <c r="A206" t="s">
        <v>3043</v>
      </c>
      <c r="B206" t="s">
        <v>3063</v>
      </c>
      <c r="C206" t="s">
        <v>3052</v>
      </c>
      <c r="D206">
        <v>48857.700020559991</v>
      </c>
    </row>
    <row r="207" spans="1:4" x14ac:dyDescent="0.35">
      <c r="A207" t="s">
        <v>3043</v>
      </c>
      <c r="B207" t="s">
        <v>3063</v>
      </c>
      <c r="C207" t="s">
        <v>3053</v>
      </c>
      <c r="D207">
        <v>8230.4683378500085</v>
      </c>
    </row>
    <row r="208" spans="1:4" x14ac:dyDescent="0.35">
      <c r="A208" t="s">
        <v>3043</v>
      </c>
      <c r="B208" t="s">
        <v>3063</v>
      </c>
      <c r="C208" t="s">
        <v>3057</v>
      </c>
      <c r="D208">
        <v>131.76340802999994</v>
      </c>
    </row>
    <row r="209" spans="1:4" x14ac:dyDescent="0.35">
      <c r="A209" t="s">
        <v>3043</v>
      </c>
      <c r="B209" t="s">
        <v>3063</v>
      </c>
      <c r="C209" t="s">
        <v>3054</v>
      </c>
      <c r="D209">
        <v>8126.0762677099947</v>
      </c>
    </row>
    <row r="210" spans="1:4" x14ac:dyDescent="0.35">
      <c r="A210" t="s">
        <v>3043</v>
      </c>
      <c r="B210" t="s">
        <v>3063</v>
      </c>
      <c r="C210" t="s">
        <v>3055</v>
      </c>
      <c r="D210">
        <v>14826.087989059983</v>
      </c>
    </row>
    <row r="211" spans="1:4" x14ac:dyDescent="0.35">
      <c r="A211" t="s">
        <v>3043</v>
      </c>
      <c r="B211" t="s">
        <v>3063</v>
      </c>
      <c r="C211" t="s">
        <v>3057</v>
      </c>
      <c r="D211">
        <v>27781.753486499998</v>
      </c>
    </row>
    <row r="212" spans="1:4" x14ac:dyDescent="0.35">
      <c r="A212" t="s">
        <v>3043</v>
      </c>
      <c r="B212" t="s">
        <v>3064</v>
      </c>
      <c r="C212" t="s">
        <v>3051</v>
      </c>
      <c r="D212">
        <v>1096.0308793099996</v>
      </c>
    </row>
    <row r="213" spans="1:4" x14ac:dyDescent="0.35">
      <c r="A213" t="s">
        <v>3043</v>
      </c>
      <c r="B213" t="s">
        <v>3064</v>
      </c>
      <c r="C213" t="s">
        <v>3052</v>
      </c>
      <c r="D213">
        <v>2988.7504232299998</v>
      </c>
    </row>
    <row r="214" spans="1:4" x14ac:dyDescent="0.35">
      <c r="A214" t="s">
        <v>3043</v>
      </c>
      <c r="B214" t="s">
        <v>3064</v>
      </c>
      <c r="C214" t="s">
        <v>3053</v>
      </c>
      <c r="D214">
        <v>204.09054428999991</v>
      </c>
    </row>
    <row r="215" spans="1:4" x14ac:dyDescent="0.35">
      <c r="A215" t="s">
        <v>3043</v>
      </c>
      <c r="B215" t="s">
        <v>3064</v>
      </c>
      <c r="C215" t="s">
        <v>3057</v>
      </c>
      <c r="D215">
        <v>122.15384539</v>
      </c>
    </row>
    <row r="216" spans="1:4" x14ac:dyDescent="0.35">
      <c r="A216" t="s">
        <v>3043</v>
      </c>
      <c r="B216" t="s">
        <v>3064</v>
      </c>
      <c r="C216" t="s">
        <v>3054</v>
      </c>
      <c r="D216">
        <v>280.09941289999989</v>
      </c>
    </row>
    <row r="217" spans="1:4" x14ac:dyDescent="0.35">
      <c r="A217" t="s">
        <v>3043</v>
      </c>
      <c r="B217" t="s">
        <v>3064</v>
      </c>
      <c r="C217" t="s">
        <v>3055</v>
      </c>
      <c r="D217">
        <v>453.34175630999994</v>
      </c>
    </row>
    <row r="218" spans="1:4" x14ac:dyDescent="0.35">
      <c r="A218" t="s">
        <v>3043</v>
      </c>
      <c r="B218" t="s">
        <v>3065</v>
      </c>
      <c r="C218" t="s">
        <v>3051</v>
      </c>
      <c r="D218">
        <v>970.34978826999952</v>
      </c>
    </row>
    <row r="219" spans="1:4" x14ac:dyDescent="0.35">
      <c r="A219" t="s">
        <v>3043</v>
      </c>
      <c r="B219" t="s">
        <v>3065</v>
      </c>
      <c r="C219" t="s">
        <v>3052</v>
      </c>
      <c r="D219">
        <v>410.05137863999994</v>
      </c>
    </row>
    <row r="220" spans="1:4" x14ac:dyDescent="0.35">
      <c r="A220" t="s">
        <v>3043</v>
      </c>
      <c r="B220" t="s">
        <v>3065</v>
      </c>
      <c r="C220" t="s">
        <v>3053</v>
      </c>
      <c r="D220">
        <v>450.30560545000009</v>
      </c>
    </row>
    <row r="221" spans="1:4" x14ac:dyDescent="0.35">
      <c r="A221" t="s">
        <v>3043</v>
      </c>
      <c r="B221" t="s">
        <v>3065</v>
      </c>
      <c r="C221" t="s">
        <v>3054</v>
      </c>
      <c r="D221">
        <v>265.29535057999999</v>
      </c>
    </row>
    <row r="222" spans="1:4" x14ac:dyDescent="0.35">
      <c r="A222" t="s">
        <v>3043</v>
      </c>
      <c r="B222" t="s">
        <v>3065</v>
      </c>
      <c r="C222" t="s">
        <v>3055</v>
      </c>
      <c r="D222">
        <v>642.26959424000017</v>
      </c>
    </row>
    <row r="223" spans="1:4" x14ac:dyDescent="0.35">
      <c r="A223" t="s">
        <v>3044</v>
      </c>
      <c r="B223" t="s">
        <v>3050</v>
      </c>
      <c r="C223" t="s">
        <v>3051</v>
      </c>
      <c r="D223">
        <v>50.186411039999996</v>
      </c>
    </row>
    <row r="224" spans="1:4" x14ac:dyDescent="0.35">
      <c r="A224" t="s">
        <v>3044</v>
      </c>
      <c r="B224" t="s">
        <v>3050</v>
      </c>
      <c r="C224" t="s">
        <v>3052</v>
      </c>
      <c r="D224">
        <v>3.7919955400000003</v>
      </c>
    </row>
    <row r="225" spans="1:4" x14ac:dyDescent="0.35">
      <c r="A225" t="s">
        <v>3044</v>
      </c>
      <c r="B225" t="s">
        <v>3050</v>
      </c>
      <c r="C225" t="s">
        <v>3053</v>
      </c>
      <c r="D225">
        <v>56.227245240000002</v>
      </c>
    </row>
    <row r="226" spans="1:4" x14ac:dyDescent="0.35">
      <c r="A226" t="s">
        <v>3044</v>
      </c>
      <c r="B226" t="s">
        <v>3050</v>
      </c>
      <c r="C226" t="s">
        <v>3054</v>
      </c>
      <c r="D226">
        <v>8.9297892899999987</v>
      </c>
    </row>
    <row r="227" spans="1:4" x14ac:dyDescent="0.35">
      <c r="A227" t="s">
        <v>3044</v>
      </c>
      <c r="B227" t="s">
        <v>3050</v>
      </c>
      <c r="C227" t="s">
        <v>3055</v>
      </c>
      <c r="D227">
        <v>42.829698220000004</v>
      </c>
    </row>
    <row r="228" spans="1:4" x14ac:dyDescent="0.35">
      <c r="A228" t="s">
        <v>3044</v>
      </c>
      <c r="B228" t="s">
        <v>3056</v>
      </c>
      <c r="C228" t="s">
        <v>3051</v>
      </c>
      <c r="D228">
        <v>227.06076345000008</v>
      </c>
    </row>
    <row r="229" spans="1:4" x14ac:dyDescent="0.35">
      <c r="A229" t="s">
        <v>3044</v>
      </c>
      <c r="B229" t="s">
        <v>3056</v>
      </c>
      <c r="C229" t="s">
        <v>3052</v>
      </c>
      <c r="D229">
        <v>101.92136348</v>
      </c>
    </row>
    <row r="230" spans="1:4" x14ac:dyDescent="0.35">
      <c r="A230" t="s">
        <v>3044</v>
      </c>
      <c r="B230" t="s">
        <v>3056</v>
      </c>
      <c r="C230" t="s">
        <v>3053</v>
      </c>
      <c r="D230">
        <v>124.22317528000001</v>
      </c>
    </row>
    <row r="231" spans="1:4" x14ac:dyDescent="0.35">
      <c r="A231" t="s">
        <v>3044</v>
      </c>
      <c r="B231" t="s">
        <v>3056</v>
      </c>
      <c r="C231" t="s">
        <v>3054</v>
      </c>
      <c r="D231">
        <v>279.50286732999996</v>
      </c>
    </row>
    <row r="232" spans="1:4" x14ac:dyDescent="0.35">
      <c r="A232" t="s">
        <v>3044</v>
      </c>
      <c r="B232" t="s">
        <v>3056</v>
      </c>
      <c r="C232" t="s">
        <v>3055</v>
      </c>
      <c r="D232">
        <v>169.82115247000004</v>
      </c>
    </row>
    <row r="233" spans="1:4" x14ac:dyDescent="0.35">
      <c r="A233" t="s">
        <v>3044</v>
      </c>
      <c r="B233" t="s">
        <v>3058</v>
      </c>
      <c r="C233" t="s">
        <v>3051</v>
      </c>
      <c r="D233">
        <v>0.32746728000000003</v>
      </c>
    </row>
    <row r="234" spans="1:4" x14ac:dyDescent="0.35">
      <c r="A234" t="s">
        <v>3044</v>
      </c>
      <c r="B234" t="s">
        <v>3058</v>
      </c>
      <c r="C234" t="s">
        <v>3052</v>
      </c>
      <c r="D234">
        <v>0.25156876</v>
      </c>
    </row>
    <row r="235" spans="1:4" x14ac:dyDescent="0.35">
      <c r="A235" t="s">
        <v>3044</v>
      </c>
      <c r="B235" t="s">
        <v>3058</v>
      </c>
      <c r="C235" t="s">
        <v>3053</v>
      </c>
      <c r="D235">
        <v>0.58452378999999999</v>
      </c>
    </row>
    <row r="236" spans="1:4" x14ac:dyDescent="0.35">
      <c r="A236" t="s">
        <v>3044</v>
      </c>
      <c r="B236" t="s">
        <v>3058</v>
      </c>
      <c r="C236" t="s">
        <v>3054</v>
      </c>
      <c r="D236">
        <v>0.83838672000000003</v>
      </c>
    </row>
    <row r="237" spans="1:4" x14ac:dyDescent="0.35">
      <c r="A237" t="s">
        <v>3044</v>
      </c>
      <c r="B237" t="s">
        <v>3058</v>
      </c>
      <c r="C237" t="s">
        <v>3055</v>
      </c>
      <c r="D237">
        <v>0.53249474999999991</v>
      </c>
    </row>
    <row r="238" spans="1:4" x14ac:dyDescent="0.35">
      <c r="A238" t="s">
        <v>3044</v>
      </c>
      <c r="B238" t="s">
        <v>3059</v>
      </c>
      <c r="C238" t="s">
        <v>3051</v>
      </c>
      <c r="D238">
        <v>58.707474330000004</v>
      </c>
    </row>
    <row r="239" spans="1:4" x14ac:dyDescent="0.35">
      <c r="A239" t="s">
        <v>3044</v>
      </c>
      <c r="B239" t="s">
        <v>3059</v>
      </c>
      <c r="C239" t="s">
        <v>3052</v>
      </c>
      <c r="D239">
        <v>1.81343889</v>
      </c>
    </row>
    <row r="240" spans="1:4" x14ac:dyDescent="0.35">
      <c r="A240" t="s">
        <v>3044</v>
      </c>
      <c r="B240" t="s">
        <v>3059</v>
      </c>
      <c r="C240" t="s">
        <v>3053</v>
      </c>
      <c r="D240">
        <v>3.3327802000000002</v>
      </c>
    </row>
    <row r="241" spans="1:4" x14ac:dyDescent="0.35">
      <c r="A241" t="s">
        <v>3044</v>
      </c>
      <c r="B241" t="s">
        <v>3059</v>
      </c>
      <c r="C241" t="s">
        <v>3054</v>
      </c>
      <c r="D241">
        <v>1.86799351</v>
      </c>
    </row>
    <row r="242" spans="1:4" x14ac:dyDescent="0.35">
      <c r="A242" t="s">
        <v>3044</v>
      </c>
      <c r="B242" t="s">
        <v>3059</v>
      </c>
      <c r="C242" t="s">
        <v>3055</v>
      </c>
      <c r="D242">
        <v>1.4307112900000001</v>
      </c>
    </row>
    <row r="243" spans="1:4" x14ac:dyDescent="0.35">
      <c r="A243" t="s">
        <v>3044</v>
      </c>
      <c r="B243" t="s">
        <v>3060</v>
      </c>
      <c r="C243" t="s">
        <v>3051</v>
      </c>
      <c r="D243">
        <v>189.58700914999994</v>
      </c>
    </row>
    <row r="244" spans="1:4" x14ac:dyDescent="0.35">
      <c r="A244" t="s">
        <v>3044</v>
      </c>
      <c r="B244" t="s">
        <v>3060</v>
      </c>
      <c r="C244" t="s">
        <v>3052</v>
      </c>
      <c r="D244">
        <v>333.37888821000013</v>
      </c>
    </row>
    <row r="245" spans="1:4" x14ac:dyDescent="0.35">
      <c r="A245" t="s">
        <v>3044</v>
      </c>
      <c r="B245" t="s">
        <v>3060</v>
      </c>
      <c r="C245" t="s">
        <v>3053</v>
      </c>
      <c r="D245">
        <v>48.531907760000003</v>
      </c>
    </row>
    <row r="246" spans="1:4" x14ac:dyDescent="0.35">
      <c r="A246" t="s">
        <v>3044</v>
      </c>
      <c r="B246" t="s">
        <v>3060</v>
      </c>
      <c r="C246" t="s">
        <v>3054</v>
      </c>
      <c r="D246">
        <v>42.523948879999992</v>
      </c>
    </row>
    <row r="247" spans="1:4" x14ac:dyDescent="0.35">
      <c r="A247" t="s">
        <v>3044</v>
      </c>
      <c r="B247" t="s">
        <v>3060</v>
      </c>
      <c r="C247" t="s">
        <v>3055</v>
      </c>
      <c r="D247">
        <v>30.284748110000002</v>
      </c>
    </row>
    <row r="248" spans="1:4" x14ac:dyDescent="0.35">
      <c r="A248" t="s">
        <v>3044</v>
      </c>
      <c r="B248" t="s">
        <v>3061</v>
      </c>
      <c r="C248" t="s">
        <v>3052</v>
      </c>
      <c r="D248">
        <v>1.5644279800000001</v>
      </c>
    </row>
    <row r="249" spans="1:4" x14ac:dyDescent="0.35">
      <c r="A249" t="s">
        <v>3044</v>
      </c>
      <c r="B249" t="s">
        <v>3062</v>
      </c>
      <c r="C249" t="s">
        <v>3051</v>
      </c>
      <c r="D249">
        <v>46.46594586999997</v>
      </c>
    </row>
    <row r="250" spans="1:4" x14ac:dyDescent="0.35">
      <c r="A250" t="s">
        <v>3044</v>
      </c>
      <c r="B250" t="s">
        <v>3062</v>
      </c>
      <c r="C250" t="s">
        <v>3052</v>
      </c>
      <c r="D250">
        <v>11.672080390000001</v>
      </c>
    </row>
    <row r="251" spans="1:4" x14ac:dyDescent="0.35">
      <c r="A251" t="s">
        <v>3044</v>
      </c>
      <c r="B251" t="s">
        <v>3062</v>
      </c>
      <c r="C251" t="s">
        <v>3053</v>
      </c>
      <c r="D251">
        <v>17.146825330000002</v>
      </c>
    </row>
    <row r="252" spans="1:4" x14ac:dyDescent="0.35">
      <c r="A252" t="s">
        <v>3044</v>
      </c>
      <c r="B252" t="s">
        <v>3062</v>
      </c>
      <c r="C252" t="s">
        <v>3054</v>
      </c>
      <c r="D252">
        <v>20.87423673</v>
      </c>
    </row>
    <row r="253" spans="1:4" x14ac:dyDescent="0.35">
      <c r="A253" t="s">
        <v>3044</v>
      </c>
      <c r="B253" t="s">
        <v>3062</v>
      </c>
      <c r="C253" t="s">
        <v>3055</v>
      </c>
      <c r="D253">
        <v>28.26690108</v>
      </c>
    </row>
    <row r="254" spans="1:4" x14ac:dyDescent="0.35">
      <c r="A254" t="s">
        <v>3044</v>
      </c>
      <c r="B254" t="s">
        <v>3063</v>
      </c>
      <c r="C254" t="s">
        <v>3051</v>
      </c>
      <c r="D254">
        <v>194.13675257999995</v>
      </c>
    </row>
    <row r="255" spans="1:4" x14ac:dyDescent="0.35">
      <c r="A255" t="s">
        <v>3044</v>
      </c>
      <c r="B255" t="s">
        <v>3063</v>
      </c>
      <c r="C255" t="s">
        <v>3052</v>
      </c>
      <c r="D255">
        <v>175.55139409000003</v>
      </c>
    </row>
    <row r="256" spans="1:4" x14ac:dyDescent="0.35">
      <c r="A256" t="s">
        <v>3044</v>
      </c>
      <c r="B256" t="s">
        <v>3063</v>
      </c>
      <c r="C256" t="s">
        <v>3053</v>
      </c>
      <c r="D256">
        <v>27.370828600000003</v>
      </c>
    </row>
    <row r="257" spans="1:4" x14ac:dyDescent="0.35">
      <c r="A257" t="s">
        <v>3044</v>
      </c>
      <c r="B257" t="s">
        <v>3063</v>
      </c>
      <c r="C257" t="s">
        <v>3054</v>
      </c>
      <c r="D257">
        <v>23.03069515</v>
      </c>
    </row>
    <row r="258" spans="1:4" x14ac:dyDescent="0.35">
      <c r="A258" t="s">
        <v>3044</v>
      </c>
      <c r="B258" t="s">
        <v>3063</v>
      </c>
      <c r="C258" t="s">
        <v>3055</v>
      </c>
      <c r="D258">
        <v>123.32593426999998</v>
      </c>
    </row>
    <row r="259" spans="1:4" x14ac:dyDescent="0.35">
      <c r="A259" t="s">
        <v>3044</v>
      </c>
      <c r="B259" t="s">
        <v>3064</v>
      </c>
      <c r="C259" t="s">
        <v>3051</v>
      </c>
      <c r="D259">
        <v>230.17160465000001</v>
      </c>
    </row>
    <row r="260" spans="1:4" x14ac:dyDescent="0.35">
      <c r="A260" t="s">
        <v>3044</v>
      </c>
      <c r="B260" t="s">
        <v>3064</v>
      </c>
      <c r="C260" t="s">
        <v>3052</v>
      </c>
      <c r="D260">
        <v>66.585459350000008</v>
      </c>
    </row>
    <row r="261" spans="1:4" x14ac:dyDescent="0.35">
      <c r="A261" t="s">
        <v>3044</v>
      </c>
      <c r="B261" t="s">
        <v>3064</v>
      </c>
      <c r="C261" t="s">
        <v>3053</v>
      </c>
      <c r="D261">
        <v>223.03729198999997</v>
      </c>
    </row>
    <row r="262" spans="1:4" x14ac:dyDescent="0.35">
      <c r="A262" t="s">
        <v>3044</v>
      </c>
      <c r="B262" t="s">
        <v>3064</v>
      </c>
      <c r="C262" t="s">
        <v>3054</v>
      </c>
      <c r="D262">
        <v>25.178482520000003</v>
      </c>
    </row>
    <row r="263" spans="1:4" x14ac:dyDescent="0.35">
      <c r="A263" t="s">
        <v>3044</v>
      </c>
      <c r="B263" t="s">
        <v>3064</v>
      </c>
      <c r="C263" t="s">
        <v>3055</v>
      </c>
      <c r="D263">
        <v>23.07220929</v>
      </c>
    </row>
    <row r="264" spans="1:4" x14ac:dyDescent="0.35">
      <c r="A264" t="s">
        <v>3044</v>
      </c>
      <c r="B264" t="s">
        <v>3065</v>
      </c>
      <c r="C264" t="s">
        <v>3051</v>
      </c>
      <c r="D264">
        <v>5.5667880499999995</v>
      </c>
    </row>
    <row r="265" spans="1:4" x14ac:dyDescent="0.35">
      <c r="A265" t="s">
        <v>3044</v>
      </c>
      <c r="B265" t="s">
        <v>3065</v>
      </c>
      <c r="C265" t="s">
        <v>3052</v>
      </c>
      <c r="D265">
        <v>3.5159419500000002</v>
      </c>
    </row>
    <row r="266" spans="1:4" x14ac:dyDescent="0.35">
      <c r="A266" t="s">
        <v>3044</v>
      </c>
      <c r="B266" t="s">
        <v>3065</v>
      </c>
      <c r="C266" t="s">
        <v>3053</v>
      </c>
      <c r="D266">
        <v>16.646007189999999</v>
      </c>
    </row>
    <row r="267" spans="1:4" x14ac:dyDescent="0.35">
      <c r="A267" t="s">
        <v>3044</v>
      </c>
      <c r="B267" t="s">
        <v>3065</v>
      </c>
      <c r="C267" t="s">
        <v>3054</v>
      </c>
      <c r="D267">
        <v>0.34274053000000004</v>
      </c>
    </row>
    <row r="268" spans="1:4" x14ac:dyDescent="0.35">
      <c r="A268" t="s">
        <v>3044</v>
      </c>
      <c r="B268" t="s">
        <v>3065</v>
      </c>
      <c r="C268" t="s">
        <v>3055</v>
      </c>
      <c r="D268">
        <v>4.3592100600000006</v>
      </c>
    </row>
    <row r="269" spans="1:4" x14ac:dyDescent="0.35">
      <c r="A269" t="s">
        <v>3045</v>
      </c>
      <c r="B269" t="s">
        <v>3050</v>
      </c>
      <c r="C269" t="s">
        <v>3051</v>
      </c>
      <c r="D269">
        <v>0.33631298000000004</v>
      </c>
    </row>
    <row r="270" spans="1:4" x14ac:dyDescent="0.35">
      <c r="A270" t="s">
        <v>3045</v>
      </c>
      <c r="B270" t="s">
        <v>3050</v>
      </c>
      <c r="C270" t="s">
        <v>3052</v>
      </c>
      <c r="D270">
        <v>3.1506950000000006E-2</v>
      </c>
    </row>
    <row r="271" spans="1:4" x14ac:dyDescent="0.35">
      <c r="A271" t="s">
        <v>3045</v>
      </c>
      <c r="B271" t="s">
        <v>3050</v>
      </c>
      <c r="C271" t="s">
        <v>3053</v>
      </c>
      <c r="D271">
        <v>9.1054160000000009E-2</v>
      </c>
    </row>
    <row r="272" spans="1:4" x14ac:dyDescent="0.35">
      <c r="A272" t="s">
        <v>3045</v>
      </c>
      <c r="B272" t="s">
        <v>3050</v>
      </c>
      <c r="C272" t="s">
        <v>3054</v>
      </c>
      <c r="D272">
        <v>0.50550165000000002</v>
      </c>
    </row>
    <row r="273" spans="1:4" x14ac:dyDescent="0.35">
      <c r="A273" t="s">
        <v>3045</v>
      </c>
      <c r="B273" t="s">
        <v>3050</v>
      </c>
      <c r="C273" t="s">
        <v>3055</v>
      </c>
      <c r="D273">
        <v>0.59940836000000008</v>
      </c>
    </row>
    <row r="274" spans="1:4" x14ac:dyDescent="0.35">
      <c r="A274" t="s">
        <v>3045</v>
      </c>
      <c r="B274" t="s">
        <v>3056</v>
      </c>
      <c r="C274" t="s">
        <v>3051</v>
      </c>
      <c r="D274">
        <v>323.77371917999994</v>
      </c>
    </row>
    <row r="275" spans="1:4" x14ac:dyDescent="0.35">
      <c r="A275" t="s">
        <v>3045</v>
      </c>
      <c r="B275" t="s">
        <v>3056</v>
      </c>
      <c r="C275" t="s">
        <v>3052</v>
      </c>
      <c r="D275">
        <v>595.77198269999985</v>
      </c>
    </row>
    <row r="276" spans="1:4" x14ac:dyDescent="0.35">
      <c r="A276" t="s">
        <v>3045</v>
      </c>
      <c r="B276" t="s">
        <v>3056</v>
      </c>
      <c r="C276" t="s">
        <v>3053</v>
      </c>
      <c r="D276">
        <v>29.553325389999998</v>
      </c>
    </row>
    <row r="277" spans="1:4" x14ac:dyDescent="0.35">
      <c r="A277" t="s">
        <v>3045</v>
      </c>
      <c r="B277" t="s">
        <v>3056</v>
      </c>
      <c r="C277" t="s">
        <v>3054</v>
      </c>
      <c r="D277">
        <v>131.71316621999995</v>
      </c>
    </row>
    <row r="278" spans="1:4" x14ac:dyDescent="0.35">
      <c r="A278" t="s">
        <v>3045</v>
      </c>
      <c r="B278" t="s">
        <v>3056</v>
      </c>
      <c r="C278" t="s">
        <v>3055</v>
      </c>
      <c r="D278">
        <v>516.35753004999947</v>
      </c>
    </row>
    <row r="279" spans="1:4" x14ac:dyDescent="0.35">
      <c r="A279" t="s">
        <v>3045</v>
      </c>
      <c r="B279" t="s">
        <v>3058</v>
      </c>
      <c r="C279" t="s">
        <v>3051</v>
      </c>
      <c r="D279">
        <v>9.1092454800000002</v>
      </c>
    </row>
    <row r="280" spans="1:4" x14ac:dyDescent="0.35">
      <c r="A280" t="s">
        <v>3045</v>
      </c>
      <c r="B280" t="s">
        <v>3058</v>
      </c>
      <c r="C280" t="s">
        <v>3052</v>
      </c>
      <c r="D280">
        <v>10.651502030000001</v>
      </c>
    </row>
    <row r="281" spans="1:4" x14ac:dyDescent="0.35">
      <c r="A281" t="s">
        <v>3045</v>
      </c>
      <c r="B281" t="s">
        <v>3058</v>
      </c>
      <c r="C281" t="s">
        <v>3053</v>
      </c>
      <c r="D281">
        <v>9.3161932900000011</v>
      </c>
    </row>
    <row r="282" spans="1:4" x14ac:dyDescent="0.35">
      <c r="A282" t="s">
        <v>3045</v>
      </c>
      <c r="B282" t="s">
        <v>3058</v>
      </c>
      <c r="C282" t="s">
        <v>3054</v>
      </c>
      <c r="D282">
        <v>18.424200440000011</v>
      </c>
    </row>
    <row r="283" spans="1:4" x14ac:dyDescent="0.35">
      <c r="A283" t="s">
        <v>3045</v>
      </c>
      <c r="B283" t="s">
        <v>3058</v>
      </c>
      <c r="C283" t="s">
        <v>3055</v>
      </c>
      <c r="D283">
        <v>7.1274714700000033</v>
      </c>
    </row>
    <row r="284" spans="1:4" x14ac:dyDescent="0.35">
      <c r="A284" t="s">
        <v>3045</v>
      </c>
      <c r="B284" t="s">
        <v>3059</v>
      </c>
      <c r="C284" t="s">
        <v>3051</v>
      </c>
      <c r="D284">
        <v>0.11523349999999999</v>
      </c>
    </row>
    <row r="285" spans="1:4" x14ac:dyDescent="0.35">
      <c r="A285" t="s">
        <v>3045</v>
      </c>
      <c r="B285" t="s">
        <v>3059</v>
      </c>
      <c r="C285" t="s">
        <v>3053</v>
      </c>
      <c r="D285">
        <v>10.474491630000001</v>
      </c>
    </row>
    <row r="286" spans="1:4" x14ac:dyDescent="0.35">
      <c r="A286" t="s">
        <v>3045</v>
      </c>
      <c r="B286" t="s">
        <v>3059</v>
      </c>
      <c r="C286" t="s">
        <v>3055</v>
      </c>
      <c r="D286">
        <v>4.2925189400000008</v>
      </c>
    </row>
    <row r="287" spans="1:4" x14ac:dyDescent="0.35">
      <c r="A287" t="s">
        <v>3045</v>
      </c>
      <c r="B287" t="s">
        <v>3060</v>
      </c>
      <c r="C287" t="s">
        <v>3051</v>
      </c>
      <c r="D287">
        <v>22.585975430000001</v>
      </c>
    </row>
    <row r="288" spans="1:4" x14ac:dyDescent="0.35">
      <c r="A288" t="s">
        <v>3045</v>
      </c>
      <c r="B288" t="s">
        <v>3060</v>
      </c>
      <c r="C288" t="s">
        <v>3052</v>
      </c>
      <c r="D288">
        <v>200.21752688000001</v>
      </c>
    </row>
    <row r="289" spans="1:4" x14ac:dyDescent="0.35">
      <c r="A289" t="s">
        <v>3045</v>
      </c>
      <c r="B289" t="s">
        <v>3060</v>
      </c>
      <c r="C289" t="s">
        <v>3053</v>
      </c>
      <c r="D289">
        <v>17.746635529999999</v>
      </c>
    </row>
    <row r="290" spans="1:4" x14ac:dyDescent="0.35">
      <c r="A290" t="s">
        <v>3045</v>
      </c>
      <c r="B290" t="s">
        <v>3060</v>
      </c>
      <c r="C290" t="s">
        <v>3054</v>
      </c>
      <c r="D290">
        <v>1.8014240700000002</v>
      </c>
    </row>
    <row r="291" spans="1:4" x14ac:dyDescent="0.35">
      <c r="A291" t="s">
        <v>3045</v>
      </c>
      <c r="B291" t="s">
        <v>3062</v>
      </c>
      <c r="C291" t="s">
        <v>3051</v>
      </c>
      <c r="D291">
        <v>403.34424379000001</v>
      </c>
    </row>
    <row r="292" spans="1:4" x14ac:dyDescent="0.35">
      <c r="A292" t="s">
        <v>3045</v>
      </c>
      <c r="B292" t="s">
        <v>3062</v>
      </c>
      <c r="C292" t="s">
        <v>3052</v>
      </c>
      <c r="D292">
        <v>139.00264430999999</v>
      </c>
    </row>
    <row r="293" spans="1:4" x14ac:dyDescent="0.35">
      <c r="A293" t="s">
        <v>3045</v>
      </c>
      <c r="B293" t="s">
        <v>3062</v>
      </c>
      <c r="C293" t="s">
        <v>3053</v>
      </c>
      <c r="D293">
        <v>289.38521397000039</v>
      </c>
    </row>
    <row r="294" spans="1:4" x14ac:dyDescent="0.35">
      <c r="A294" t="s">
        <v>3045</v>
      </c>
      <c r="B294" t="s">
        <v>3062</v>
      </c>
      <c r="C294" t="s">
        <v>3054</v>
      </c>
      <c r="D294">
        <v>316.36330887000008</v>
      </c>
    </row>
    <row r="295" spans="1:4" x14ac:dyDescent="0.35">
      <c r="A295" t="s">
        <v>3045</v>
      </c>
      <c r="B295" t="s">
        <v>3062</v>
      </c>
      <c r="C295" t="s">
        <v>3055</v>
      </c>
      <c r="D295">
        <v>446.26808502000017</v>
      </c>
    </row>
    <row r="296" spans="1:4" x14ac:dyDescent="0.35">
      <c r="A296" t="s">
        <v>3045</v>
      </c>
      <c r="B296" t="s">
        <v>3063</v>
      </c>
      <c r="C296" t="s">
        <v>3051</v>
      </c>
      <c r="D296">
        <v>14.92007014</v>
      </c>
    </row>
    <row r="297" spans="1:4" x14ac:dyDescent="0.35">
      <c r="A297" t="s">
        <v>3045</v>
      </c>
      <c r="B297" t="s">
        <v>3063</v>
      </c>
      <c r="C297" t="s">
        <v>3052</v>
      </c>
      <c r="D297">
        <v>43.780639059999999</v>
      </c>
    </row>
    <row r="298" spans="1:4" x14ac:dyDescent="0.35">
      <c r="A298" t="s">
        <v>3045</v>
      </c>
      <c r="B298" t="s">
        <v>3063</v>
      </c>
      <c r="C298" t="s">
        <v>3053</v>
      </c>
      <c r="D298">
        <v>10.86204704</v>
      </c>
    </row>
    <row r="299" spans="1:4" x14ac:dyDescent="0.35">
      <c r="A299" t="s">
        <v>3045</v>
      </c>
      <c r="B299" t="s">
        <v>3063</v>
      </c>
      <c r="C299" t="s">
        <v>3054</v>
      </c>
      <c r="D299">
        <v>0.41419152999999997</v>
      </c>
    </row>
    <row r="300" spans="1:4" x14ac:dyDescent="0.35">
      <c r="A300" t="s">
        <v>3045</v>
      </c>
      <c r="B300" t="s">
        <v>3063</v>
      </c>
      <c r="C300" t="s">
        <v>3055</v>
      </c>
      <c r="D300">
        <v>3.7324441400000001</v>
      </c>
    </row>
    <row r="301" spans="1:4" x14ac:dyDescent="0.35">
      <c r="A301" t="s">
        <v>3045</v>
      </c>
      <c r="B301" t="s">
        <v>3064</v>
      </c>
      <c r="C301" t="s">
        <v>3051</v>
      </c>
      <c r="D301">
        <v>637.70538311999951</v>
      </c>
    </row>
    <row r="302" spans="1:4" x14ac:dyDescent="0.35">
      <c r="A302" t="s">
        <v>3045</v>
      </c>
      <c r="B302" t="s">
        <v>3064</v>
      </c>
      <c r="C302" t="s">
        <v>3052</v>
      </c>
      <c r="D302">
        <v>355.52749463000004</v>
      </c>
    </row>
    <row r="303" spans="1:4" x14ac:dyDescent="0.35">
      <c r="A303" t="s">
        <v>3045</v>
      </c>
      <c r="B303" t="s">
        <v>3064</v>
      </c>
      <c r="C303" t="s">
        <v>3053</v>
      </c>
      <c r="D303">
        <v>262.58842633000006</v>
      </c>
    </row>
    <row r="304" spans="1:4" x14ac:dyDescent="0.35">
      <c r="A304" t="s">
        <v>3045</v>
      </c>
      <c r="B304" t="s">
        <v>3064</v>
      </c>
      <c r="C304" t="s">
        <v>3054</v>
      </c>
      <c r="D304">
        <v>450.73168834000012</v>
      </c>
    </row>
    <row r="305" spans="1:4" x14ac:dyDescent="0.35">
      <c r="A305" t="s">
        <v>3045</v>
      </c>
      <c r="B305" t="s">
        <v>3064</v>
      </c>
      <c r="C305" t="s">
        <v>3055</v>
      </c>
      <c r="D305">
        <v>661.73080299000037</v>
      </c>
    </row>
    <row r="306" spans="1:4" x14ac:dyDescent="0.35">
      <c r="A306" t="s">
        <v>3045</v>
      </c>
      <c r="B306" t="s">
        <v>3065</v>
      </c>
      <c r="C306" t="s">
        <v>3051</v>
      </c>
      <c r="D306">
        <v>15690.460720890025</v>
      </c>
    </row>
    <row r="307" spans="1:4" x14ac:dyDescent="0.35">
      <c r="A307" t="s">
        <v>3045</v>
      </c>
      <c r="B307" t="s">
        <v>3065</v>
      </c>
      <c r="C307" t="s">
        <v>3052</v>
      </c>
      <c r="D307">
        <v>19710.513548639996</v>
      </c>
    </row>
    <row r="308" spans="1:4" x14ac:dyDescent="0.35">
      <c r="A308" t="s">
        <v>3045</v>
      </c>
      <c r="B308" t="s">
        <v>3065</v>
      </c>
      <c r="C308" t="s">
        <v>3053</v>
      </c>
      <c r="D308">
        <v>8646.866545299983</v>
      </c>
    </row>
    <row r="309" spans="1:4" x14ac:dyDescent="0.35">
      <c r="A309" t="s">
        <v>3045</v>
      </c>
      <c r="B309" t="s">
        <v>3065</v>
      </c>
      <c r="C309" t="s">
        <v>3054</v>
      </c>
      <c r="D309">
        <v>5697.6255988999956</v>
      </c>
    </row>
    <row r="310" spans="1:4" x14ac:dyDescent="0.35">
      <c r="A310" t="s">
        <v>3045</v>
      </c>
      <c r="B310" t="s">
        <v>3065</v>
      </c>
      <c r="C310" t="s">
        <v>3055</v>
      </c>
      <c r="D310">
        <v>12219.828931929987</v>
      </c>
    </row>
    <row r="311" spans="1:4" x14ac:dyDescent="0.35">
      <c r="A311" t="s">
        <v>3040</v>
      </c>
      <c r="B311" t="s">
        <v>3066</v>
      </c>
      <c r="C311" t="s">
        <v>3067</v>
      </c>
      <c r="D311">
        <v>0.55314134999999998</v>
      </c>
    </row>
    <row r="312" spans="1:4" x14ac:dyDescent="0.35">
      <c r="A312" t="s">
        <v>3040</v>
      </c>
      <c r="B312" t="s">
        <v>3068</v>
      </c>
      <c r="C312" t="s">
        <v>3069</v>
      </c>
      <c r="D312">
        <v>945</v>
      </c>
    </row>
    <row r="313" spans="1:4" x14ac:dyDescent="0.35">
      <c r="A313" t="s">
        <v>3040</v>
      </c>
      <c r="B313" t="s">
        <v>3068</v>
      </c>
      <c r="C313" t="s">
        <v>3070</v>
      </c>
      <c r="D313">
        <v>1977.95</v>
      </c>
    </row>
    <row r="314" spans="1:4" x14ac:dyDescent="0.35">
      <c r="A314" t="s">
        <v>3040</v>
      </c>
      <c r="B314" t="s">
        <v>3071</v>
      </c>
      <c r="C314" t="s">
        <v>3072</v>
      </c>
      <c r="D314">
        <v>2.94750925</v>
      </c>
    </row>
    <row r="315" spans="1:4" x14ac:dyDescent="0.35">
      <c r="A315" t="s">
        <v>3040</v>
      </c>
      <c r="B315" t="s">
        <v>3071</v>
      </c>
      <c r="C315" t="s">
        <v>3067</v>
      </c>
      <c r="D315">
        <v>3.1691717699999997</v>
      </c>
    </row>
    <row r="316" spans="1:4" x14ac:dyDescent="0.35">
      <c r="A316" t="s">
        <v>3040</v>
      </c>
      <c r="B316" t="s">
        <v>3071</v>
      </c>
      <c r="C316" t="s">
        <v>3073</v>
      </c>
      <c r="D316">
        <v>18.76138993999999</v>
      </c>
    </row>
    <row r="317" spans="1:4" x14ac:dyDescent="0.35">
      <c r="A317" t="s">
        <v>3040</v>
      </c>
      <c r="B317" t="s">
        <v>3071</v>
      </c>
      <c r="C317" t="s">
        <v>3074</v>
      </c>
      <c r="D317">
        <v>0.35640121000000002</v>
      </c>
    </row>
    <row r="318" spans="1:4" x14ac:dyDescent="0.35">
      <c r="A318" t="s">
        <v>3040</v>
      </c>
      <c r="B318" t="s">
        <v>3075</v>
      </c>
      <c r="C318" t="s">
        <v>3067</v>
      </c>
      <c r="D318">
        <v>2.1963080000000003E-2</v>
      </c>
    </row>
    <row r="319" spans="1:4" x14ac:dyDescent="0.35">
      <c r="A319" t="s">
        <v>3041</v>
      </c>
      <c r="B319" t="s">
        <v>3066</v>
      </c>
      <c r="C319" t="s">
        <v>3067</v>
      </c>
      <c r="D319">
        <v>25.735999589999999</v>
      </c>
    </row>
    <row r="320" spans="1:4" x14ac:dyDescent="0.35">
      <c r="A320" t="s">
        <v>3041</v>
      </c>
      <c r="B320" t="s">
        <v>3068</v>
      </c>
      <c r="C320" t="s">
        <v>3067</v>
      </c>
      <c r="D320">
        <v>174.54226305</v>
      </c>
    </row>
    <row r="321" spans="1:4" x14ac:dyDescent="0.35">
      <c r="A321" t="s">
        <v>3041</v>
      </c>
      <c r="B321" t="s">
        <v>3076</v>
      </c>
      <c r="C321" t="s">
        <v>3067</v>
      </c>
      <c r="D321">
        <v>4.3333713500000002</v>
      </c>
    </row>
    <row r="322" spans="1:4" x14ac:dyDescent="0.35">
      <c r="A322" t="s">
        <v>3041</v>
      </c>
      <c r="B322" t="s">
        <v>3077</v>
      </c>
      <c r="C322" t="s">
        <v>3067</v>
      </c>
      <c r="D322">
        <v>28.091485970000001</v>
      </c>
    </row>
    <row r="323" spans="1:4" x14ac:dyDescent="0.35">
      <c r="A323" t="s">
        <v>3041</v>
      </c>
      <c r="B323" t="s">
        <v>3071</v>
      </c>
      <c r="C323" t="s">
        <v>3072</v>
      </c>
      <c r="D323">
        <v>0.15645589000000001</v>
      </c>
    </row>
    <row r="324" spans="1:4" x14ac:dyDescent="0.35">
      <c r="A324" t="s">
        <v>3041</v>
      </c>
      <c r="B324" t="s">
        <v>3071</v>
      </c>
      <c r="C324" t="s">
        <v>3067</v>
      </c>
      <c r="D324">
        <v>1656.1227099000005</v>
      </c>
    </row>
    <row r="325" spans="1:4" x14ac:dyDescent="0.35">
      <c r="A325" t="s">
        <v>3041</v>
      </c>
      <c r="B325" t="s">
        <v>3071</v>
      </c>
      <c r="C325" t="s">
        <v>3073</v>
      </c>
      <c r="D325">
        <v>5.3968759100000003</v>
      </c>
    </row>
    <row r="326" spans="1:4" x14ac:dyDescent="0.35">
      <c r="A326" t="s">
        <v>3041</v>
      </c>
      <c r="B326" t="s">
        <v>3075</v>
      </c>
      <c r="C326" t="s">
        <v>3067</v>
      </c>
      <c r="D326">
        <v>47.192659319999997</v>
      </c>
    </row>
    <row r="327" spans="1:4" x14ac:dyDescent="0.35">
      <c r="A327" t="s">
        <v>3042</v>
      </c>
      <c r="B327" t="s">
        <v>3068</v>
      </c>
      <c r="C327" t="s">
        <v>3069</v>
      </c>
      <c r="D327">
        <v>493.92756323999998</v>
      </c>
    </row>
    <row r="328" spans="1:4" x14ac:dyDescent="0.35">
      <c r="A328" t="s">
        <v>3042</v>
      </c>
      <c r="B328" t="s">
        <v>3068</v>
      </c>
      <c r="C328" t="s">
        <v>3070</v>
      </c>
      <c r="D328">
        <v>48.174563720000002</v>
      </c>
    </row>
    <row r="329" spans="1:4" x14ac:dyDescent="0.35">
      <c r="A329" t="s">
        <v>3042</v>
      </c>
      <c r="B329" t="s">
        <v>3068</v>
      </c>
      <c r="C329" t="s">
        <v>3074</v>
      </c>
      <c r="D329">
        <v>789.06457479999995</v>
      </c>
    </row>
    <row r="330" spans="1:4" x14ac:dyDescent="0.35">
      <c r="A330" t="s">
        <v>3042</v>
      </c>
      <c r="B330" t="s">
        <v>3075</v>
      </c>
      <c r="C330" t="s">
        <v>3067</v>
      </c>
      <c r="D330">
        <v>0.44270735999999999</v>
      </c>
    </row>
    <row r="331" spans="1:4" x14ac:dyDescent="0.35">
      <c r="A331" t="s">
        <v>3042</v>
      </c>
      <c r="B331" t="s">
        <v>3075</v>
      </c>
      <c r="C331" t="s">
        <v>3074</v>
      </c>
      <c r="D331">
        <v>13.651270240000001</v>
      </c>
    </row>
    <row r="332" spans="1:4" x14ac:dyDescent="0.35">
      <c r="A332" t="s">
        <v>3043</v>
      </c>
      <c r="B332" t="s">
        <v>3078</v>
      </c>
      <c r="C332" t="s">
        <v>3069</v>
      </c>
      <c r="D332">
        <v>31.878445630000002</v>
      </c>
    </row>
    <row r="333" spans="1:4" x14ac:dyDescent="0.35">
      <c r="A333" t="s">
        <v>3043</v>
      </c>
      <c r="B333" t="s">
        <v>3079</v>
      </c>
      <c r="C333" t="s">
        <v>3073</v>
      </c>
      <c r="D333">
        <v>17.21689383</v>
      </c>
    </row>
    <row r="334" spans="1:4" x14ac:dyDescent="0.35">
      <c r="A334" t="s">
        <v>3043</v>
      </c>
      <c r="B334" t="s">
        <v>3068</v>
      </c>
      <c r="C334" t="s">
        <v>868</v>
      </c>
      <c r="D334">
        <v>380.60443061999996</v>
      </c>
    </row>
    <row r="335" spans="1:4" x14ac:dyDescent="0.35">
      <c r="A335" t="s">
        <v>3043</v>
      </c>
      <c r="B335" t="s">
        <v>3068</v>
      </c>
      <c r="C335" t="s">
        <v>3069</v>
      </c>
      <c r="D335">
        <v>207.25922184000001</v>
      </c>
    </row>
    <row r="336" spans="1:4" x14ac:dyDescent="0.35">
      <c r="A336" t="s">
        <v>3043</v>
      </c>
      <c r="B336" t="s">
        <v>3068</v>
      </c>
      <c r="C336" t="s">
        <v>3070</v>
      </c>
      <c r="D336">
        <v>1624.7843318800003</v>
      </c>
    </row>
    <row r="337" spans="1:4" x14ac:dyDescent="0.35">
      <c r="A337" t="s">
        <v>3043</v>
      </c>
      <c r="B337" t="s">
        <v>3068</v>
      </c>
      <c r="C337" t="s">
        <v>3074</v>
      </c>
      <c r="D337">
        <v>1716.9787044799996</v>
      </c>
    </row>
    <row r="338" spans="1:4" x14ac:dyDescent="0.35">
      <c r="A338" t="s">
        <v>3043</v>
      </c>
      <c r="B338" t="s">
        <v>3076</v>
      </c>
      <c r="C338" t="s">
        <v>868</v>
      </c>
      <c r="D338">
        <v>2905.4281462899994</v>
      </c>
    </row>
    <row r="339" spans="1:4" x14ac:dyDescent="0.35">
      <c r="A339" t="s">
        <v>3043</v>
      </c>
      <c r="B339" t="s">
        <v>3076</v>
      </c>
      <c r="C339" t="s">
        <v>3069</v>
      </c>
      <c r="D339">
        <v>2951.00174268</v>
      </c>
    </row>
    <row r="340" spans="1:4" x14ac:dyDescent="0.35">
      <c r="A340" t="s">
        <v>3043</v>
      </c>
      <c r="B340" t="s">
        <v>3076</v>
      </c>
      <c r="C340" t="s">
        <v>3070</v>
      </c>
      <c r="D340">
        <v>23135.021598360006</v>
      </c>
    </row>
    <row r="341" spans="1:4" x14ac:dyDescent="0.35">
      <c r="A341" t="s">
        <v>3043</v>
      </c>
      <c r="B341" t="s">
        <v>3076</v>
      </c>
      <c r="C341" t="s">
        <v>3074</v>
      </c>
      <c r="D341">
        <v>506.73214203999993</v>
      </c>
    </row>
    <row r="342" spans="1:4" x14ac:dyDescent="0.35">
      <c r="A342" t="s">
        <v>3043</v>
      </c>
      <c r="B342" t="s">
        <v>3077</v>
      </c>
      <c r="C342" t="s">
        <v>3070</v>
      </c>
      <c r="D342">
        <v>221.18110174</v>
      </c>
    </row>
    <row r="343" spans="1:4" x14ac:dyDescent="0.35">
      <c r="A343" t="s">
        <v>3043</v>
      </c>
      <c r="B343" t="s">
        <v>3077</v>
      </c>
      <c r="C343" t="s">
        <v>3074</v>
      </c>
      <c r="D343">
        <v>96.314168720000012</v>
      </c>
    </row>
    <row r="344" spans="1:4" x14ac:dyDescent="0.35">
      <c r="A344" t="s">
        <v>3043</v>
      </c>
      <c r="B344" t="s">
        <v>3071</v>
      </c>
      <c r="C344" t="s">
        <v>3072</v>
      </c>
      <c r="D344">
        <v>2795.3957882599998</v>
      </c>
    </row>
    <row r="345" spans="1:4" x14ac:dyDescent="0.35">
      <c r="A345" t="s">
        <v>3043</v>
      </c>
      <c r="B345" t="s">
        <v>3071</v>
      </c>
      <c r="C345" t="s">
        <v>3067</v>
      </c>
      <c r="D345">
        <v>9.5168124500000015</v>
      </c>
    </row>
    <row r="346" spans="1:4" x14ac:dyDescent="0.35">
      <c r="A346" t="s">
        <v>3043</v>
      </c>
      <c r="B346" t="s">
        <v>3071</v>
      </c>
      <c r="C346" t="s">
        <v>3073</v>
      </c>
      <c r="D346">
        <v>4072.3577316199899</v>
      </c>
    </row>
    <row r="347" spans="1:4" x14ac:dyDescent="0.35">
      <c r="A347" t="s">
        <v>3043</v>
      </c>
      <c r="B347" t="s">
        <v>3071</v>
      </c>
      <c r="C347" t="s">
        <v>3074</v>
      </c>
      <c r="D347">
        <v>18.17853255</v>
      </c>
    </row>
    <row r="348" spans="1:4" x14ac:dyDescent="0.35">
      <c r="A348" t="s">
        <v>3043</v>
      </c>
      <c r="B348" t="s">
        <v>3075</v>
      </c>
      <c r="C348" t="s">
        <v>868</v>
      </c>
      <c r="D348">
        <v>1038.0836134200001</v>
      </c>
    </row>
    <row r="349" spans="1:4" x14ac:dyDescent="0.35">
      <c r="A349" t="s">
        <v>3043</v>
      </c>
      <c r="B349" t="s">
        <v>3075</v>
      </c>
      <c r="C349" t="s">
        <v>3067</v>
      </c>
      <c r="D349">
        <v>131.76340802999994</v>
      </c>
    </row>
    <row r="350" spans="1:4" x14ac:dyDescent="0.35">
      <c r="A350" t="s">
        <v>3043</v>
      </c>
      <c r="B350" t="s">
        <v>3075</v>
      </c>
      <c r="C350" t="s">
        <v>3070</v>
      </c>
      <c r="D350">
        <v>13279.944284159994</v>
      </c>
    </row>
    <row r="351" spans="1:4" x14ac:dyDescent="0.35">
      <c r="A351" t="s">
        <v>3043</v>
      </c>
      <c r="B351" t="s">
        <v>3075</v>
      </c>
      <c r="C351" t="s">
        <v>3074</v>
      </c>
      <c r="D351">
        <v>13463.725588919995</v>
      </c>
    </row>
    <row r="352" spans="1:4" x14ac:dyDescent="0.35">
      <c r="A352" t="s">
        <v>3043</v>
      </c>
      <c r="B352" t="s">
        <v>3080</v>
      </c>
      <c r="C352" t="s">
        <v>3067</v>
      </c>
      <c r="D352">
        <v>122.15384539</v>
      </c>
    </row>
    <row r="353" spans="1:4" x14ac:dyDescent="0.35">
      <c r="A353" t="s">
        <v>3040</v>
      </c>
      <c r="B353" t="s">
        <v>3081</v>
      </c>
      <c r="C353" t="s">
        <v>3082</v>
      </c>
      <c r="D353">
        <v>0.99701175449619894</v>
      </c>
    </row>
    <row r="354" spans="1:4" x14ac:dyDescent="0.35">
      <c r="A354" t="s">
        <v>3040</v>
      </c>
      <c r="B354" t="s">
        <v>3083</v>
      </c>
      <c r="C354" t="s">
        <v>3084</v>
      </c>
      <c r="D354">
        <v>2.9882455038010118E-3</v>
      </c>
    </row>
    <row r="355" spans="1:4" x14ac:dyDescent="0.35">
      <c r="A355" t="s">
        <v>3041</v>
      </c>
      <c r="B355" t="s">
        <v>3081</v>
      </c>
      <c r="C355" t="s">
        <v>3082</v>
      </c>
      <c r="D355">
        <v>1</v>
      </c>
    </row>
    <row r="356" spans="1:4" x14ac:dyDescent="0.35">
      <c r="A356" t="s">
        <v>3042</v>
      </c>
      <c r="B356" t="s">
        <v>3081</v>
      </c>
      <c r="C356" t="s">
        <v>3082</v>
      </c>
      <c r="D356">
        <v>0.79040394884132081</v>
      </c>
    </row>
    <row r="357" spans="1:4" x14ac:dyDescent="0.35">
      <c r="A357" t="s">
        <v>3042</v>
      </c>
      <c r="B357" t="s">
        <v>3083</v>
      </c>
      <c r="C357" t="s">
        <v>3084</v>
      </c>
      <c r="D357">
        <v>0.20959605115867808</v>
      </c>
    </row>
    <row r="358" spans="1:4" x14ac:dyDescent="0.35">
      <c r="A358" t="s">
        <v>3043</v>
      </c>
      <c r="B358" t="s">
        <v>3081</v>
      </c>
      <c r="C358" t="s">
        <v>3082</v>
      </c>
      <c r="D358">
        <v>0.56294116745289624</v>
      </c>
    </row>
    <row r="359" spans="1:4" x14ac:dyDescent="0.35">
      <c r="A359" t="s">
        <v>3043</v>
      </c>
      <c r="B359" t="s">
        <v>3083</v>
      </c>
      <c r="C359" t="s">
        <v>3084</v>
      </c>
      <c r="D359">
        <v>0.43705883254710731</v>
      </c>
    </row>
    <row r="360" spans="1:4" x14ac:dyDescent="0.35">
      <c r="A360" t="s">
        <v>3044</v>
      </c>
      <c r="B360" t="s">
        <v>3081</v>
      </c>
      <c r="C360" t="s">
        <v>3082</v>
      </c>
      <c r="D360">
        <v>1</v>
      </c>
    </row>
    <row r="361" spans="1:4" x14ac:dyDescent="0.35">
      <c r="A361" t="s">
        <v>3045</v>
      </c>
      <c r="B361" t="s">
        <v>3081</v>
      </c>
      <c r="C361" t="s">
        <v>3082</v>
      </c>
      <c r="D361">
        <v>0.2838797250997766</v>
      </c>
    </row>
    <row r="362" spans="1:4" x14ac:dyDescent="0.35">
      <c r="A362" t="s">
        <v>3045</v>
      </c>
      <c r="B362" t="s">
        <v>3083</v>
      </c>
      <c r="C362" t="s">
        <v>3084</v>
      </c>
      <c r="D362">
        <v>0.71612027490022301</v>
      </c>
    </row>
    <row r="363" spans="1:4" x14ac:dyDescent="0.35">
      <c r="A363" t="s">
        <v>3040</v>
      </c>
      <c r="B363" t="s">
        <v>3085</v>
      </c>
      <c r="C363" t="s">
        <v>3086</v>
      </c>
      <c r="D363">
        <v>5.213515479999999</v>
      </c>
    </row>
    <row r="364" spans="1:4" x14ac:dyDescent="0.35">
      <c r="A364" t="s">
        <v>3040</v>
      </c>
      <c r="B364" t="s">
        <v>3087</v>
      </c>
      <c r="C364" t="s">
        <v>3086</v>
      </c>
      <c r="D364">
        <v>7942.5870383199845</v>
      </c>
    </row>
    <row r="365" spans="1:4" x14ac:dyDescent="0.35">
      <c r="A365" t="s">
        <v>3041</v>
      </c>
      <c r="B365" t="s">
        <v>3088</v>
      </c>
      <c r="C365" t="s">
        <v>3086</v>
      </c>
      <c r="D365">
        <v>2.8732559799999997</v>
      </c>
    </row>
    <row r="366" spans="1:4" x14ac:dyDescent="0.35">
      <c r="A366" t="s">
        <v>3041</v>
      </c>
      <c r="B366" t="s">
        <v>3089</v>
      </c>
      <c r="C366" t="s">
        <v>3086</v>
      </c>
      <c r="D366">
        <v>2.4379485600000006</v>
      </c>
    </row>
    <row r="367" spans="1:4" x14ac:dyDescent="0.35">
      <c r="A367" t="s">
        <v>3041</v>
      </c>
      <c r="B367" t="s">
        <v>3090</v>
      </c>
      <c r="C367" t="s">
        <v>3086</v>
      </c>
      <c r="D367">
        <v>393.15188270999931</v>
      </c>
    </row>
    <row r="368" spans="1:4" x14ac:dyDescent="0.35">
      <c r="A368" t="s">
        <v>3041</v>
      </c>
      <c r="B368" t="s">
        <v>3085</v>
      </c>
      <c r="C368" t="s">
        <v>3086</v>
      </c>
      <c r="D368">
        <v>22923.612560930091</v>
      </c>
    </row>
    <row r="369" spans="1:4" x14ac:dyDescent="0.35">
      <c r="A369" t="s">
        <v>3041</v>
      </c>
      <c r="B369" t="s">
        <v>3087</v>
      </c>
      <c r="C369" t="s">
        <v>3086</v>
      </c>
      <c r="D369">
        <v>520505.06359713909</v>
      </c>
    </row>
    <row r="370" spans="1:4" x14ac:dyDescent="0.35">
      <c r="A370" t="s">
        <v>3042</v>
      </c>
      <c r="B370" t="s">
        <v>3089</v>
      </c>
      <c r="C370" t="s">
        <v>3086</v>
      </c>
      <c r="D370">
        <v>2.101811E-2</v>
      </c>
    </row>
    <row r="371" spans="1:4" x14ac:dyDescent="0.35">
      <c r="A371" t="s">
        <v>3042</v>
      </c>
      <c r="B371" t="s">
        <v>3090</v>
      </c>
      <c r="C371" t="s">
        <v>3086</v>
      </c>
      <c r="D371">
        <v>154.34636356999997</v>
      </c>
    </row>
    <row r="372" spans="1:4" x14ac:dyDescent="0.35">
      <c r="A372" t="s">
        <v>3042</v>
      </c>
      <c r="B372" t="s">
        <v>3085</v>
      </c>
      <c r="C372" t="s">
        <v>3086</v>
      </c>
      <c r="D372">
        <v>7151.0403294100033</v>
      </c>
    </row>
    <row r="373" spans="1:4" x14ac:dyDescent="0.35">
      <c r="A373" t="s">
        <v>3042</v>
      </c>
      <c r="B373" t="s">
        <v>3087</v>
      </c>
      <c r="C373" t="s">
        <v>3086</v>
      </c>
      <c r="D373">
        <v>52060.987216980029</v>
      </c>
    </row>
    <row r="374" spans="1:4" x14ac:dyDescent="0.35">
      <c r="A374" t="s">
        <v>3043</v>
      </c>
      <c r="B374" t="s">
        <v>3091</v>
      </c>
      <c r="C374" t="s">
        <v>3086</v>
      </c>
      <c r="D374">
        <v>49.071114549999997</v>
      </c>
    </row>
    <row r="375" spans="1:4" x14ac:dyDescent="0.35">
      <c r="A375" t="s">
        <v>3043</v>
      </c>
      <c r="B375" t="s">
        <v>3092</v>
      </c>
      <c r="C375" t="s">
        <v>3086</v>
      </c>
      <c r="D375">
        <v>429.00464367000001</v>
      </c>
    </row>
    <row r="376" spans="1:4" x14ac:dyDescent="0.35">
      <c r="A376" t="s">
        <v>3043</v>
      </c>
      <c r="B376" t="s">
        <v>3088</v>
      </c>
      <c r="C376" t="s">
        <v>3086</v>
      </c>
      <c r="D376">
        <v>839.66948623000019</v>
      </c>
    </row>
    <row r="377" spans="1:4" x14ac:dyDescent="0.35">
      <c r="A377" t="s">
        <v>3043</v>
      </c>
      <c r="B377" t="s">
        <v>3089</v>
      </c>
      <c r="C377" t="s">
        <v>3086</v>
      </c>
      <c r="D377">
        <v>105.83099566</v>
      </c>
    </row>
    <row r="378" spans="1:4" x14ac:dyDescent="0.35">
      <c r="A378" t="s">
        <v>3043</v>
      </c>
      <c r="B378" t="s">
        <v>3090</v>
      </c>
      <c r="C378" t="s">
        <v>3086</v>
      </c>
      <c r="D378">
        <v>15910.354529039978</v>
      </c>
    </row>
    <row r="379" spans="1:4" x14ac:dyDescent="0.35">
      <c r="A379" t="s">
        <v>3043</v>
      </c>
      <c r="B379" t="s">
        <v>3085</v>
      </c>
      <c r="C379" t="s">
        <v>3086</v>
      </c>
      <c r="D379">
        <v>63955.048108579911</v>
      </c>
    </row>
    <row r="380" spans="1:4" x14ac:dyDescent="0.35">
      <c r="A380" t="s">
        <v>3043</v>
      </c>
      <c r="B380" t="s">
        <v>3087</v>
      </c>
      <c r="C380" t="s">
        <v>3086</v>
      </c>
      <c r="D380">
        <v>785176.74024769675</v>
      </c>
    </row>
    <row r="381" spans="1:4" x14ac:dyDescent="0.35">
      <c r="A381" t="s">
        <v>3044</v>
      </c>
      <c r="B381" t="s">
        <v>3085</v>
      </c>
      <c r="C381" t="s">
        <v>3086</v>
      </c>
      <c r="D381">
        <v>78.775497409999957</v>
      </c>
    </row>
    <row r="382" spans="1:4" x14ac:dyDescent="0.35">
      <c r="A382" t="s">
        <v>3044</v>
      </c>
      <c r="B382" t="s">
        <v>3087</v>
      </c>
      <c r="C382" t="s">
        <v>3086</v>
      </c>
      <c r="D382">
        <v>2967.5940632100028</v>
      </c>
    </row>
    <row r="383" spans="1:4" x14ac:dyDescent="0.35">
      <c r="A383" t="s">
        <v>3045</v>
      </c>
      <c r="B383" t="s">
        <v>3090</v>
      </c>
      <c r="C383" t="s">
        <v>3086</v>
      </c>
      <c r="D383">
        <v>43.937610480000025</v>
      </c>
    </row>
    <row r="384" spans="1:4" x14ac:dyDescent="0.35">
      <c r="A384" t="s">
        <v>3045</v>
      </c>
      <c r="B384" t="s">
        <v>3085</v>
      </c>
      <c r="C384" t="s">
        <v>3086</v>
      </c>
      <c r="D384">
        <v>1343.6069134000013</v>
      </c>
    </row>
    <row r="385" spans="1:4" x14ac:dyDescent="0.35">
      <c r="A385" t="s">
        <v>3045</v>
      </c>
      <c r="B385" t="s">
        <v>3087</v>
      </c>
      <c r="C385" t="s">
        <v>3086</v>
      </c>
      <c r="D385">
        <v>66524.703431389949</v>
      </c>
    </row>
    <row r="386" spans="1:4" x14ac:dyDescent="0.35">
      <c r="A386" t="s">
        <v>3040</v>
      </c>
      <c r="B386" t="s">
        <v>3093</v>
      </c>
      <c r="C386" t="s">
        <v>1403</v>
      </c>
      <c r="D386">
        <v>103.44801671</v>
      </c>
    </row>
    <row r="387" spans="1:4" x14ac:dyDescent="0.35">
      <c r="A387" t="s">
        <v>3040</v>
      </c>
      <c r="B387" t="s">
        <v>3094</v>
      </c>
      <c r="C387" t="s">
        <v>1403</v>
      </c>
      <c r="D387">
        <v>158</v>
      </c>
    </row>
    <row r="388" spans="1:4" x14ac:dyDescent="0.35">
      <c r="A388" t="s">
        <v>3040</v>
      </c>
      <c r="B388" t="s">
        <v>3093</v>
      </c>
      <c r="C388" t="s">
        <v>3095</v>
      </c>
      <c r="D388">
        <v>677.41610756000023</v>
      </c>
    </row>
    <row r="389" spans="1:4" x14ac:dyDescent="0.35">
      <c r="A389" t="s">
        <v>3040</v>
      </c>
      <c r="B389" t="s">
        <v>3094</v>
      </c>
      <c r="C389" t="s">
        <v>3095</v>
      </c>
      <c r="D389">
        <v>98</v>
      </c>
    </row>
    <row r="390" spans="1:4" x14ac:dyDescent="0.35">
      <c r="A390" t="s">
        <v>3040</v>
      </c>
      <c r="B390" t="s">
        <v>3093</v>
      </c>
      <c r="C390" t="s">
        <v>3096</v>
      </c>
      <c r="D390">
        <v>139.79654635000014</v>
      </c>
    </row>
    <row r="391" spans="1:4" x14ac:dyDescent="0.35">
      <c r="A391" t="s">
        <v>3040</v>
      </c>
      <c r="B391" t="s">
        <v>3094</v>
      </c>
      <c r="C391" t="s">
        <v>3096</v>
      </c>
      <c r="D391">
        <v>544</v>
      </c>
    </row>
    <row r="392" spans="1:4" x14ac:dyDescent="0.35">
      <c r="A392" t="s">
        <v>3040</v>
      </c>
      <c r="B392" t="s">
        <v>3093</v>
      </c>
      <c r="C392" t="s">
        <v>3097</v>
      </c>
      <c r="D392">
        <v>3089.2579645499995</v>
      </c>
    </row>
    <row r="393" spans="1:4" x14ac:dyDescent="0.35">
      <c r="A393" t="s">
        <v>3040</v>
      </c>
      <c r="B393" t="s">
        <v>3094</v>
      </c>
      <c r="C393" t="s">
        <v>3097</v>
      </c>
      <c r="D393">
        <v>45</v>
      </c>
    </row>
    <row r="394" spans="1:4" x14ac:dyDescent="0.35">
      <c r="A394" t="s">
        <v>3040</v>
      </c>
      <c r="B394" t="s">
        <v>3093</v>
      </c>
      <c r="C394" t="s">
        <v>3098</v>
      </c>
      <c r="D394">
        <v>140.75869522000005</v>
      </c>
    </row>
    <row r="395" spans="1:4" x14ac:dyDescent="0.35">
      <c r="A395" t="s">
        <v>3040</v>
      </c>
      <c r="B395" t="s">
        <v>3094</v>
      </c>
      <c r="C395" t="s">
        <v>3098</v>
      </c>
      <c r="D395">
        <v>204</v>
      </c>
    </row>
    <row r="396" spans="1:4" x14ac:dyDescent="0.35">
      <c r="A396" t="s">
        <v>3040</v>
      </c>
      <c r="B396" t="s">
        <v>3093</v>
      </c>
      <c r="C396" t="s">
        <v>352</v>
      </c>
      <c r="D396">
        <v>4.5028514800000004</v>
      </c>
    </row>
    <row r="397" spans="1:4" x14ac:dyDescent="0.35">
      <c r="A397" t="s">
        <v>3040</v>
      </c>
      <c r="B397" t="s">
        <v>3094</v>
      </c>
      <c r="C397" t="s">
        <v>352</v>
      </c>
      <c r="D397">
        <v>8</v>
      </c>
    </row>
    <row r="398" spans="1:4" x14ac:dyDescent="0.35">
      <c r="A398" t="s">
        <v>3040</v>
      </c>
      <c r="B398" t="s">
        <v>3093</v>
      </c>
      <c r="C398" t="s">
        <v>3099</v>
      </c>
      <c r="D398">
        <v>3385.2946901199994</v>
      </c>
    </row>
    <row r="399" spans="1:4" x14ac:dyDescent="0.35">
      <c r="A399" t="s">
        <v>3040</v>
      </c>
      <c r="B399" t="s">
        <v>3094</v>
      </c>
      <c r="C399" t="s">
        <v>3099</v>
      </c>
      <c r="D399">
        <v>9618</v>
      </c>
    </row>
    <row r="400" spans="1:4" x14ac:dyDescent="0.35">
      <c r="A400" t="s">
        <v>3040</v>
      </c>
      <c r="B400" t="s">
        <v>3093</v>
      </c>
      <c r="C400" t="s">
        <v>3100</v>
      </c>
      <c r="D400">
        <v>191.06912181999985</v>
      </c>
    </row>
    <row r="401" spans="1:4" x14ac:dyDescent="0.35">
      <c r="A401" t="s">
        <v>3040</v>
      </c>
      <c r="B401" t="s">
        <v>3094</v>
      </c>
      <c r="C401" t="s">
        <v>3100</v>
      </c>
      <c r="D401">
        <v>298</v>
      </c>
    </row>
    <row r="402" spans="1:4" x14ac:dyDescent="0.35">
      <c r="A402" t="s">
        <v>3040</v>
      </c>
      <c r="B402" t="s">
        <v>3093</v>
      </c>
      <c r="C402" t="s">
        <v>3101</v>
      </c>
      <c r="D402">
        <v>96.888166360000028</v>
      </c>
    </row>
    <row r="403" spans="1:4" x14ac:dyDescent="0.35">
      <c r="A403" t="s">
        <v>3040</v>
      </c>
      <c r="B403" t="s">
        <v>3094</v>
      </c>
      <c r="C403" t="s">
        <v>3101</v>
      </c>
      <c r="D403">
        <v>98</v>
      </c>
    </row>
    <row r="404" spans="1:4" x14ac:dyDescent="0.35">
      <c r="A404" t="s">
        <v>3040</v>
      </c>
      <c r="B404" t="s">
        <v>3093</v>
      </c>
      <c r="C404" t="s">
        <v>3102</v>
      </c>
      <c r="D404">
        <v>119.36839363000001</v>
      </c>
    </row>
    <row r="405" spans="1:4" x14ac:dyDescent="0.35">
      <c r="A405" t="s">
        <v>3040</v>
      </c>
      <c r="B405" t="s">
        <v>3094</v>
      </c>
      <c r="C405" t="s">
        <v>3102</v>
      </c>
      <c r="D405">
        <v>307</v>
      </c>
    </row>
    <row r="406" spans="1:4" x14ac:dyDescent="0.35">
      <c r="A406" t="s">
        <v>3041</v>
      </c>
      <c r="B406" t="s">
        <v>3093</v>
      </c>
      <c r="C406" t="s">
        <v>1403</v>
      </c>
      <c r="D406">
        <v>4914.2936902599995</v>
      </c>
    </row>
    <row r="407" spans="1:4" x14ac:dyDescent="0.35">
      <c r="A407" t="s">
        <v>3041</v>
      </c>
      <c r="B407" t="s">
        <v>3094</v>
      </c>
      <c r="C407" t="s">
        <v>1403</v>
      </c>
      <c r="D407">
        <v>1127</v>
      </c>
    </row>
    <row r="408" spans="1:4" x14ac:dyDescent="0.35">
      <c r="A408" t="s">
        <v>3041</v>
      </c>
      <c r="B408" t="s">
        <v>3093</v>
      </c>
      <c r="C408" t="s">
        <v>3095</v>
      </c>
      <c r="D408">
        <v>19901.799942720038</v>
      </c>
    </row>
    <row r="409" spans="1:4" x14ac:dyDescent="0.35">
      <c r="A409" t="s">
        <v>3041</v>
      </c>
      <c r="B409" t="s">
        <v>3094</v>
      </c>
      <c r="C409" t="s">
        <v>3095</v>
      </c>
      <c r="D409">
        <v>3123</v>
      </c>
    </row>
    <row r="410" spans="1:4" x14ac:dyDescent="0.35">
      <c r="A410" t="s">
        <v>3041</v>
      </c>
      <c r="B410" t="s">
        <v>3093</v>
      </c>
      <c r="C410" t="s">
        <v>3096</v>
      </c>
      <c r="D410">
        <v>21488.632534180142</v>
      </c>
    </row>
    <row r="411" spans="1:4" x14ac:dyDescent="0.35">
      <c r="A411" t="s">
        <v>3041</v>
      </c>
      <c r="B411" t="s">
        <v>3094</v>
      </c>
      <c r="C411" t="s">
        <v>3096</v>
      </c>
      <c r="D411">
        <v>26399</v>
      </c>
    </row>
    <row r="412" spans="1:4" x14ac:dyDescent="0.35">
      <c r="A412" t="s">
        <v>3041</v>
      </c>
      <c r="B412" t="s">
        <v>3093</v>
      </c>
      <c r="C412" t="s">
        <v>3097</v>
      </c>
      <c r="D412">
        <v>2896.4021449099978</v>
      </c>
    </row>
    <row r="413" spans="1:4" x14ac:dyDescent="0.35">
      <c r="A413" t="s">
        <v>3041</v>
      </c>
      <c r="B413" t="s">
        <v>3094</v>
      </c>
      <c r="C413" t="s">
        <v>3097</v>
      </c>
      <c r="D413">
        <v>627</v>
      </c>
    </row>
    <row r="414" spans="1:4" x14ac:dyDescent="0.35">
      <c r="A414" t="s">
        <v>3041</v>
      </c>
      <c r="B414" t="s">
        <v>3093</v>
      </c>
      <c r="C414" t="s">
        <v>3098</v>
      </c>
      <c r="D414">
        <v>19827.901468809989</v>
      </c>
    </row>
    <row r="415" spans="1:4" x14ac:dyDescent="0.35">
      <c r="A415" t="s">
        <v>3041</v>
      </c>
      <c r="B415" t="s">
        <v>3094</v>
      </c>
      <c r="C415" t="s">
        <v>3098</v>
      </c>
      <c r="D415">
        <v>3158</v>
      </c>
    </row>
    <row r="416" spans="1:4" x14ac:dyDescent="0.35">
      <c r="A416" t="s">
        <v>3041</v>
      </c>
      <c r="B416" t="s">
        <v>3093</v>
      </c>
      <c r="C416" t="s">
        <v>352</v>
      </c>
      <c r="D416">
        <v>6166.1367190800038</v>
      </c>
    </row>
    <row r="417" spans="1:4" x14ac:dyDescent="0.35">
      <c r="A417" t="s">
        <v>3041</v>
      </c>
      <c r="B417" t="s">
        <v>3094</v>
      </c>
      <c r="C417" t="s">
        <v>352</v>
      </c>
      <c r="D417">
        <v>318</v>
      </c>
    </row>
    <row r="418" spans="1:4" x14ac:dyDescent="0.35">
      <c r="A418" t="s">
        <v>3041</v>
      </c>
      <c r="B418" t="s">
        <v>3093</v>
      </c>
      <c r="C418" t="s">
        <v>3099</v>
      </c>
      <c r="D418">
        <v>416288.16251496284</v>
      </c>
    </row>
    <row r="419" spans="1:4" x14ac:dyDescent="0.35">
      <c r="A419" t="s">
        <v>3041</v>
      </c>
      <c r="B419" t="s">
        <v>3094</v>
      </c>
      <c r="C419" t="s">
        <v>3099</v>
      </c>
      <c r="D419">
        <v>325622</v>
      </c>
    </row>
    <row r="420" spans="1:4" x14ac:dyDescent="0.35">
      <c r="A420" t="s">
        <v>3041</v>
      </c>
      <c r="B420" t="s">
        <v>3093</v>
      </c>
      <c r="C420" t="s">
        <v>3100</v>
      </c>
      <c r="D420">
        <v>25901.922913189937</v>
      </c>
    </row>
    <row r="421" spans="1:4" x14ac:dyDescent="0.35">
      <c r="A421" t="s">
        <v>3041</v>
      </c>
      <c r="B421" t="s">
        <v>3094</v>
      </c>
      <c r="C421" t="s">
        <v>3100</v>
      </c>
      <c r="D421">
        <v>5477</v>
      </c>
    </row>
    <row r="422" spans="1:4" x14ac:dyDescent="0.35">
      <c r="A422" t="s">
        <v>3041</v>
      </c>
      <c r="B422" t="s">
        <v>3093</v>
      </c>
      <c r="C422" t="s">
        <v>3101</v>
      </c>
      <c r="D422">
        <v>4908.6256930800009</v>
      </c>
    </row>
    <row r="423" spans="1:4" x14ac:dyDescent="0.35">
      <c r="A423" t="s">
        <v>3041</v>
      </c>
      <c r="B423" t="s">
        <v>3094</v>
      </c>
      <c r="C423" t="s">
        <v>3101</v>
      </c>
      <c r="D423">
        <v>580</v>
      </c>
    </row>
    <row r="424" spans="1:4" x14ac:dyDescent="0.35">
      <c r="A424" t="s">
        <v>3041</v>
      </c>
      <c r="B424" t="s">
        <v>3093</v>
      </c>
      <c r="C424" t="s">
        <v>3102</v>
      </c>
      <c r="D424">
        <v>21533.261624129933</v>
      </c>
    </row>
    <row r="425" spans="1:4" x14ac:dyDescent="0.35">
      <c r="A425" t="s">
        <v>3041</v>
      </c>
      <c r="B425" t="s">
        <v>3094</v>
      </c>
      <c r="C425" t="s">
        <v>3102</v>
      </c>
      <c r="D425">
        <v>4064</v>
      </c>
    </row>
    <row r="426" spans="1:4" x14ac:dyDescent="0.35">
      <c r="A426" t="s">
        <v>3042</v>
      </c>
      <c r="B426" t="s">
        <v>3093</v>
      </c>
      <c r="C426" t="s">
        <v>1403</v>
      </c>
      <c r="D426">
        <v>16818.690317459997</v>
      </c>
    </row>
    <row r="427" spans="1:4" x14ac:dyDescent="0.35">
      <c r="A427" t="s">
        <v>3042</v>
      </c>
      <c r="B427" t="s">
        <v>3094</v>
      </c>
      <c r="C427" t="s">
        <v>1403</v>
      </c>
      <c r="D427">
        <v>5123</v>
      </c>
    </row>
    <row r="428" spans="1:4" x14ac:dyDescent="0.35">
      <c r="A428" t="s">
        <v>3042</v>
      </c>
      <c r="B428" t="s">
        <v>3093</v>
      </c>
      <c r="C428" t="s">
        <v>3095</v>
      </c>
      <c r="D428">
        <v>2702.3443422100017</v>
      </c>
    </row>
    <row r="429" spans="1:4" x14ac:dyDescent="0.35">
      <c r="A429" t="s">
        <v>3042</v>
      </c>
      <c r="B429" t="s">
        <v>3094</v>
      </c>
      <c r="C429" t="s">
        <v>3095</v>
      </c>
      <c r="D429">
        <v>377</v>
      </c>
    </row>
    <row r="430" spans="1:4" x14ac:dyDescent="0.35">
      <c r="A430" t="s">
        <v>3042</v>
      </c>
      <c r="B430" t="s">
        <v>3093</v>
      </c>
      <c r="C430" t="s">
        <v>3096</v>
      </c>
      <c r="D430">
        <v>3.7853608500000004</v>
      </c>
    </row>
    <row r="431" spans="1:4" x14ac:dyDescent="0.35">
      <c r="A431" t="s">
        <v>3042</v>
      </c>
      <c r="B431" t="s">
        <v>3094</v>
      </c>
      <c r="C431" t="s">
        <v>3096</v>
      </c>
      <c r="D431">
        <v>10</v>
      </c>
    </row>
    <row r="432" spans="1:4" x14ac:dyDescent="0.35">
      <c r="A432" t="s">
        <v>3042</v>
      </c>
      <c r="B432" t="s">
        <v>3093</v>
      </c>
      <c r="C432" t="s">
        <v>3097</v>
      </c>
      <c r="D432">
        <v>6914.0332523199986</v>
      </c>
    </row>
    <row r="433" spans="1:4" x14ac:dyDescent="0.35">
      <c r="A433" t="s">
        <v>3042</v>
      </c>
      <c r="B433" t="s">
        <v>3094</v>
      </c>
      <c r="C433" t="s">
        <v>3097</v>
      </c>
      <c r="D433">
        <v>517</v>
      </c>
    </row>
    <row r="434" spans="1:4" x14ac:dyDescent="0.35">
      <c r="A434" t="s">
        <v>3042</v>
      </c>
      <c r="B434" t="s">
        <v>3093</v>
      </c>
      <c r="C434" t="s">
        <v>3098</v>
      </c>
      <c r="D434">
        <v>16072.634919350015</v>
      </c>
    </row>
    <row r="435" spans="1:4" x14ac:dyDescent="0.35">
      <c r="A435" t="s">
        <v>3042</v>
      </c>
      <c r="B435" t="s">
        <v>3094</v>
      </c>
      <c r="C435" t="s">
        <v>3098</v>
      </c>
      <c r="D435">
        <v>2907</v>
      </c>
    </row>
    <row r="436" spans="1:4" x14ac:dyDescent="0.35">
      <c r="A436" t="s">
        <v>3042</v>
      </c>
      <c r="B436" t="s">
        <v>3093</v>
      </c>
      <c r="C436" t="s">
        <v>352</v>
      </c>
      <c r="D436">
        <v>762.13570211999991</v>
      </c>
    </row>
    <row r="437" spans="1:4" x14ac:dyDescent="0.35">
      <c r="A437" t="s">
        <v>3042</v>
      </c>
      <c r="B437" t="s">
        <v>3094</v>
      </c>
      <c r="C437" t="s">
        <v>352</v>
      </c>
      <c r="D437">
        <v>134</v>
      </c>
    </row>
    <row r="438" spans="1:4" x14ac:dyDescent="0.35">
      <c r="A438" t="s">
        <v>3042</v>
      </c>
      <c r="B438" t="s">
        <v>3093</v>
      </c>
      <c r="C438" t="s">
        <v>3099</v>
      </c>
      <c r="D438">
        <v>572.69623820000004</v>
      </c>
    </row>
    <row r="439" spans="1:4" x14ac:dyDescent="0.35">
      <c r="A439" t="s">
        <v>3042</v>
      </c>
      <c r="B439" t="s">
        <v>3094</v>
      </c>
      <c r="C439" t="s">
        <v>3099</v>
      </c>
      <c r="D439">
        <v>587</v>
      </c>
    </row>
    <row r="440" spans="1:4" x14ac:dyDescent="0.35">
      <c r="A440" t="s">
        <v>3042</v>
      </c>
      <c r="B440" t="s">
        <v>3093</v>
      </c>
      <c r="C440" t="s">
        <v>3100</v>
      </c>
      <c r="D440">
        <v>12624.55279254999</v>
      </c>
    </row>
    <row r="441" spans="1:4" x14ac:dyDescent="0.35">
      <c r="A441" t="s">
        <v>3042</v>
      </c>
      <c r="B441" t="s">
        <v>3094</v>
      </c>
      <c r="C441" t="s">
        <v>3100</v>
      </c>
      <c r="D441">
        <v>4223</v>
      </c>
    </row>
    <row r="442" spans="1:4" x14ac:dyDescent="0.35">
      <c r="A442" t="s">
        <v>3042</v>
      </c>
      <c r="B442" t="s">
        <v>3093</v>
      </c>
      <c r="C442" t="s">
        <v>3101</v>
      </c>
      <c r="D442">
        <v>2827.4290720500007</v>
      </c>
    </row>
    <row r="443" spans="1:4" x14ac:dyDescent="0.35">
      <c r="A443" t="s">
        <v>3042</v>
      </c>
      <c r="B443" t="s">
        <v>3094</v>
      </c>
      <c r="C443" t="s">
        <v>3101</v>
      </c>
      <c r="D443">
        <v>367</v>
      </c>
    </row>
    <row r="444" spans="1:4" x14ac:dyDescent="0.35">
      <c r="A444" t="s">
        <v>3042</v>
      </c>
      <c r="B444" t="s">
        <v>3093</v>
      </c>
      <c r="C444" t="s">
        <v>3102</v>
      </c>
      <c r="D444">
        <v>68.09293095999999</v>
      </c>
    </row>
    <row r="445" spans="1:4" x14ac:dyDescent="0.35">
      <c r="A445" t="s">
        <v>3042</v>
      </c>
      <c r="B445" t="s">
        <v>3094</v>
      </c>
      <c r="C445" t="s">
        <v>3102</v>
      </c>
      <c r="D445">
        <v>13</v>
      </c>
    </row>
    <row r="446" spans="1:4" x14ac:dyDescent="0.35">
      <c r="A446" t="s">
        <v>3043</v>
      </c>
      <c r="B446" t="s">
        <v>3093</v>
      </c>
      <c r="C446" t="s">
        <v>1403</v>
      </c>
      <c r="D446">
        <v>53162.062088130202</v>
      </c>
    </row>
    <row r="447" spans="1:4" x14ac:dyDescent="0.35">
      <c r="A447" t="s">
        <v>3043</v>
      </c>
      <c r="B447" t="s">
        <v>3094</v>
      </c>
      <c r="C447" t="s">
        <v>1403</v>
      </c>
      <c r="D447">
        <v>11518</v>
      </c>
    </row>
    <row r="448" spans="1:4" x14ac:dyDescent="0.35">
      <c r="A448" t="s">
        <v>3043</v>
      </c>
      <c r="B448" t="s">
        <v>3093</v>
      </c>
      <c r="C448" t="s">
        <v>3095</v>
      </c>
      <c r="D448">
        <v>9904.8935826599845</v>
      </c>
    </row>
    <row r="449" spans="1:4" x14ac:dyDescent="0.35">
      <c r="A449" t="s">
        <v>3043</v>
      </c>
      <c r="B449" t="s">
        <v>3094</v>
      </c>
      <c r="C449" t="s">
        <v>3095</v>
      </c>
      <c r="D449">
        <v>1328</v>
      </c>
    </row>
    <row r="450" spans="1:4" x14ac:dyDescent="0.35">
      <c r="A450" t="s">
        <v>3043</v>
      </c>
      <c r="B450" t="s">
        <v>3093</v>
      </c>
      <c r="C450" t="s">
        <v>3096</v>
      </c>
      <c r="D450">
        <v>32283.985019759733</v>
      </c>
    </row>
    <row r="451" spans="1:4" x14ac:dyDescent="0.35">
      <c r="A451" t="s">
        <v>3043</v>
      </c>
      <c r="B451" t="s">
        <v>3094</v>
      </c>
      <c r="C451" t="s">
        <v>3096</v>
      </c>
      <c r="D451">
        <v>29129</v>
      </c>
    </row>
    <row r="452" spans="1:4" x14ac:dyDescent="0.35">
      <c r="A452" t="s">
        <v>3043</v>
      </c>
      <c r="B452" t="s">
        <v>3093</v>
      </c>
      <c r="C452" t="s">
        <v>3097</v>
      </c>
      <c r="D452">
        <v>18626.986718840042</v>
      </c>
    </row>
    <row r="453" spans="1:4" x14ac:dyDescent="0.35">
      <c r="A453" t="s">
        <v>3043</v>
      </c>
      <c r="B453" t="s">
        <v>3094</v>
      </c>
      <c r="C453" t="s">
        <v>3097</v>
      </c>
      <c r="D453">
        <v>1269</v>
      </c>
    </row>
    <row r="454" spans="1:4" x14ac:dyDescent="0.35">
      <c r="A454" t="s">
        <v>3043</v>
      </c>
      <c r="B454" t="s">
        <v>3093</v>
      </c>
      <c r="C454" t="s">
        <v>3098</v>
      </c>
      <c r="D454">
        <v>104988.93726898974</v>
      </c>
    </row>
    <row r="455" spans="1:4" x14ac:dyDescent="0.35">
      <c r="A455" t="s">
        <v>3043</v>
      </c>
      <c r="B455" t="s">
        <v>3094</v>
      </c>
      <c r="C455" t="s">
        <v>3098</v>
      </c>
      <c r="D455">
        <v>7168</v>
      </c>
    </row>
    <row r="456" spans="1:4" x14ac:dyDescent="0.35">
      <c r="A456" t="s">
        <v>3043</v>
      </c>
      <c r="B456" t="s">
        <v>3093</v>
      </c>
      <c r="C456" t="s">
        <v>352</v>
      </c>
      <c r="D456">
        <v>8114.5806762500024</v>
      </c>
    </row>
    <row r="457" spans="1:4" x14ac:dyDescent="0.35">
      <c r="A457" t="s">
        <v>3043</v>
      </c>
      <c r="B457" t="s">
        <v>3094</v>
      </c>
      <c r="C457" t="s">
        <v>352</v>
      </c>
      <c r="D457">
        <v>441</v>
      </c>
    </row>
    <row r="458" spans="1:4" x14ac:dyDescent="0.35">
      <c r="A458" t="s">
        <v>3043</v>
      </c>
      <c r="B458" t="s">
        <v>3093</v>
      </c>
      <c r="C458" t="s">
        <v>3099</v>
      </c>
      <c r="D458">
        <v>497212.50226786453</v>
      </c>
    </row>
    <row r="459" spans="1:4" x14ac:dyDescent="0.35">
      <c r="A459" t="s">
        <v>3043</v>
      </c>
      <c r="B459" t="s">
        <v>3094</v>
      </c>
      <c r="C459" t="s">
        <v>3099</v>
      </c>
      <c r="D459">
        <v>290624</v>
      </c>
    </row>
    <row r="460" spans="1:4" x14ac:dyDescent="0.35">
      <c r="A460" t="s">
        <v>3043</v>
      </c>
      <c r="B460" t="s">
        <v>3093</v>
      </c>
      <c r="C460" t="s">
        <v>3100</v>
      </c>
      <c r="D460">
        <v>134289.03292433097</v>
      </c>
    </row>
    <row r="461" spans="1:4" x14ac:dyDescent="0.35">
      <c r="A461" t="s">
        <v>3043</v>
      </c>
      <c r="B461" t="s">
        <v>3094</v>
      </c>
      <c r="C461" t="s">
        <v>3100</v>
      </c>
      <c r="D461">
        <v>16371</v>
      </c>
    </row>
    <row r="462" spans="1:4" x14ac:dyDescent="0.35">
      <c r="A462" t="s">
        <v>3043</v>
      </c>
      <c r="B462" t="s">
        <v>3093</v>
      </c>
      <c r="C462" t="s">
        <v>3101</v>
      </c>
      <c r="D462">
        <v>5144.4668614300008</v>
      </c>
    </row>
    <row r="463" spans="1:4" x14ac:dyDescent="0.35">
      <c r="A463" t="s">
        <v>3043</v>
      </c>
      <c r="B463" t="s">
        <v>3094</v>
      </c>
      <c r="C463" t="s">
        <v>3101</v>
      </c>
      <c r="D463">
        <v>441</v>
      </c>
    </row>
    <row r="464" spans="1:4" x14ac:dyDescent="0.35">
      <c r="A464" t="s">
        <v>3043</v>
      </c>
      <c r="B464" t="s">
        <v>3093</v>
      </c>
      <c r="C464" t="s">
        <v>3102</v>
      </c>
      <c r="D464">
        <v>2738.2717171799977</v>
      </c>
    </row>
    <row r="465" spans="1:4" x14ac:dyDescent="0.35">
      <c r="A465" t="s">
        <v>3043</v>
      </c>
      <c r="B465" t="s">
        <v>3094</v>
      </c>
      <c r="C465" t="s">
        <v>3102</v>
      </c>
      <c r="D465">
        <v>336</v>
      </c>
    </row>
    <row r="466" spans="1:4" x14ac:dyDescent="0.35">
      <c r="A466" t="s">
        <v>3044</v>
      </c>
      <c r="B466" t="s">
        <v>3093</v>
      </c>
      <c r="C466" t="s">
        <v>1403</v>
      </c>
      <c r="D466">
        <v>161.96513932999997</v>
      </c>
    </row>
    <row r="467" spans="1:4" x14ac:dyDescent="0.35">
      <c r="A467" t="s">
        <v>3044</v>
      </c>
      <c r="B467" t="s">
        <v>3094</v>
      </c>
      <c r="C467" t="s">
        <v>1403</v>
      </c>
      <c r="D467">
        <v>75</v>
      </c>
    </row>
    <row r="468" spans="1:4" x14ac:dyDescent="0.35">
      <c r="A468" t="s">
        <v>3044</v>
      </c>
      <c r="B468" t="s">
        <v>3093</v>
      </c>
      <c r="C468" t="s">
        <v>3095</v>
      </c>
      <c r="D468">
        <v>902.52932200999999</v>
      </c>
    </row>
    <row r="469" spans="1:4" x14ac:dyDescent="0.35">
      <c r="A469" t="s">
        <v>3044</v>
      </c>
      <c r="B469" t="s">
        <v>3094</v>
      </c>
      <c r="C469" t="s">
        <v>3095</v>
      </c>
      <c r="D469">
        <v>220</v>
      </c>
    </row>
    <row r="470" spans="1:4" x14ac:dyDescent="0.35">
      <c r="A470" t="s">
        <v>3044</v>
      </c>
      <c r="B470" t="s">
        <v>3093</v>
      </c>
      <c r="C470" t="s">
        <v>3096</v>
      </c>
      <c r="D470">
        <v>2.5344412999999997</v>
      </c>
    </row>
    <row r="471" spans="1:4" x14ac:dyDescent="0.35">
      <c r="A471" t="s">
        <v>3044</v>
      </c>
      <c r="B471" t="s">
        <v>3094</v>
      </c>
      <c r="C471" t="s">
        <v>3096</v>
      </c>
      <c r="D471">
        <v>21</v>
      </c>
    </row>
    <row r="472" spans="1:4" x14ac:dyDescent="0.35">
      <c r="A472" t="s">
        <v>3044</v>
      </c>
      <c r="B472" t="s">
        <v>3093</v>
      </c>
      <c r="C472" t="s">
        <v>3097</v>
      </c>
      <c r="D472">
        <v>67.152398220000009</v>
      </c>
    </row>
    <row r="473" spans="1:4" x14ac:dyDescent="0.35">
      <c r="A473" t="s">
        <v>3044</v>
      </c>
      <c r="B473" t="s">
        <v>3094</v>
      </c>
      <c r="C473" t="s">
        <v>3097</v>
      </c>
      <c r="D473">
        <v>14</v>
      </c>
    </row>
    <row r="474" spans="1:4" x14ac:dyDescent="0.35">
      <c r="A474" t="s">
        <v>3044</v>
      </c>
      <c r="B474" t="s">
        <v>3093</v>
      </c>
      <c r="C474" t="s">
        <v>3098</v>
      </c>
      <c r="D474">
        <v>644.30650211</v>
      </c>
    </row>
    <row r="475" spans="1:4" x14ac:dyDescent="0.35">
      <c r="A475" t="s">
        <v>3044</v>
      </c>
      <c r="B475" t="s">
        <v>3094</v>
      </c>
      <c r="C475" t="s">
        <v>3098</v>
      </c>
      <c r="D475">
        <v>114</v>
      </c>
    </row>
    <row r="476" spans="1:4" x14ac:dyDescent="0.35">
      <c r="A476" t="s">
        <v>3044</v>
      </c>
      <c r="B476" t="s">
        <v>3093</v>
      </c>
      <c r="C476" t="s">
        <v>352</v>
      </c>
      <c r="D476">
        <v>1.5644279800000001</v>
      </c>
    </row>
    <row r="477" spans="1:4" x14ac:dyDescent="0.35">
      <c r="A477" t="s">
        <v>3044</v>
      </c>
      <c r="B477" t="s">
        <v>3094</v>
      </c>
      <c r="C477" t="s">
        <v>352</v>
      </c>
      <c r="D477">
        <v>1</v>
      </c>
    </row>
    <row r="478" spans="1:4" x14ac:dyDescent="0.35">
      <c r="A478" t="s">
        <v>3044</v>
      </c>
      <c r="B478" t="s">
        <v>3093</v>
      </c>
      <c r="C478" t="s">
        <v>3099</v>
      </c>
      <c r="D478">
        <v>124.42598939999999</v>
      </c>
    </row>
    <row r="479" spans="1:4" x14ac:dyDescent="0.35">
      <c r="A479" t="s">
        <v>3044</v>
      </c>
      <c r="B479" t="s">
        <v>3094</v>
      </c>
      <c r="C479" t="s">
        <v>3099</v>
      </c>
      <c r="D479">
        <v>359</v>
      </c>
    </row>
    <row r="480" spans="1:4" x14ac:dyDescent="0.35">
      <c r="A480" t="s">
        <v>3044</v>
      </c>
      <c r="B480" t="s">
        <v>3093</v>
      </c>
      <c r="C480" t="s">
        <v>3100</v>
      </c>
      <c r="D480">
        <v>543.41560468999978</v>
      </c>
    </row>
    <row r="481" spans="1:4" x14ac:dyDescent="0.35">
      <c r="A481" t="s">
        <v>3044</v>
      </c>
      <c r="B481" t="s">
        <v>3094</v>
      </c>
      <c r="C481" t="s">
        <v>3100</v>
      </c>
      <c r="D481">
        <v>197</v>
      </c>
    </row>
    <row r="482" spans="1:4" x14ac:dyDescent="0.35">
      <c r="A482" t="s">
        <v>3044</v>
      </c>
      <c r="B482" t="s">
        <v>3093</v>
      </c>
      <c r="C482" t="s">
        <v>3101</v>
      </c>
      <c r="D482">
        <v>568.04504780000013</v>
      </c>
    </row>
    <row r="483" spans="1:4" x14ac:dyDescent="0.35">
      <c r="A483" t="s">
        <v>3044</v>
      </c>
      <c r="B483" t="s">
        <v>3094</v>
      </c>
      <c r="C483" t="s">
        <v>3101</v>
      </c>
      <c r="D483">
        <v>48</v>
      </c>
    </row>
    <row r="484" spans="1:4" x14ac:dyDescent="0.35">
      <c r="A484" t="s">
        <v>3044</v>
      </c>
      <c r="B484" t="s">
        <v>3093</v>
      </c>
      <c r="C484" t="s">
        <v>3102</v>
      </c>
      <c r="D484">
        <v>30.43068778</v>
      </c>
    </row>
    <row r="485" spans="1:4" x14ac:dyDescent="0.35">
      <c r="A485" t="s">
        <v>3044</v>
      </c>
      <c r="B485" t="s">
        <v>3094</v>
      </c>
      <c r="C485" t="s">
        <v>3102</v>
      </c>
      <c r="D485">
        <v>17</v>
      </c>
    </row>
    <row r="486" spans="1:4" x14ac:dyDescent="0.35">
      <c r="A486" t="s">
        <v>3045</v>
      </c>
      <c r="B486" t="s">
        <v>3093</v>
      </c>
      <c r="C486" t="s">
        <v>1403</v>
      </c>
      <c r="D486">
        <v>1.5637840999999997</v>
      </c>
    </row>
    <row r="487" spans="1:4" x14ac:dyDescent="0.35">
      <c r="A487" t="s">
        <v>3045</v>
      </c>
      <c r="B487" t="s">
        <v>3094</v>
      </c>
      <c r="C487" t="s">
        <v>1403</v>
      </c>
      <c r="D487">
        <v>28</v>
      </c>
    </row>
    <row r="488" spans="1:4" x14ac:dyDescent="0.35">
      <c r="A488" t="s">
        <v>3045</v>
      </c>
      <c r="B488" t="s">
        <v>3093</v>
      </c>
      <c r="C488" t="s">
        <v>3095</v>
      </c>
      <c r="D488">
        <v>1597.1697235399997</v>
      </c>
    </row>
    <row r="489" spans="1:4" x14ac:dyDescent="0.35">
      <c r="A489" t="s">
        <v>3045</v>
      </c>
      <c r="B489" t="s">
        <v>3094</v>
      </c>
      <c r="C489" t="s">
        <v>3095</v>
      </c>
      <c r="D489">
        <v>419</v>
      </c>
    </row>
    <row r="490" spans="1:4" x14ac:dyDescent="0.35">
      <c r="A490" t="s">
        <v>3045</v>
      </c>
      <c r="B490" t="s">
        <v>3093</v>
      </c>
      <c r="C490" t="s">
        <v>3096</v>
      </c>
      <c r="D490">
        <v>54.628612709999963</v>
      </c>
    </row>
    <row r="491" spans="1:4" x14ac:dyDescent="0.35">
      <c r="A491" t="s">
        <v>3045</v>
      </c>
      <c r="B491" t="s">
        <v>3094</v>
      </c>
      <c r="C491" t="s">
        <v>3096</v>
      </c>
      <c r="D491">
        <v>214</v>
      </c>
    </row>
    <row r="492" spans="1:4" x14ac:dyDescent="0.35">
      <c r="A492" t="s">
        <v>3045</v>
      </c>
      <c r="B492" t="s">
        <v>3093</v>
      </c>
      <c r="C492" t="s">
        <v>3097</v>
      </c>
      <c r="D492">
        <v>14.882244070000002</v>
      </c>
    </row>
    <row r="493" spans="1:4" x14ac:dyDescent="0.35">
      <c r="A493" t="s">
        <v>3045</v>
      </c>
      <c r="B493" t="s">
        <v>3094</v>
      </c>
      <c r="C493" t="s">
        <v>3097</v>
      </c>
      <c r="D493">
        <v>11</v>
      </c>
    </row>
    <row r="494" spans="1:4" x14ac:dyDescent="0.35">
      <c r="A494" t="s">
        <v>3045</v>
      </c>
      <c r="B494" t="s">
        <v>3093</v>
      </c>
      <c r="C494" t="s">
        <v>3098</v>
      </c>
      <c r="D494">
        <v>242.35156190999993</v>
      </c>
    </row>
    <row r="495" spans="1:4" x14ac:dyDescent="0.35">
      <c r="A495" t="s">
        <v>3045</v>
      </c>
      <c r="B495" t="s">
        <v>3094</v>
      </c>
      <c r="C495" t="s">
        <v>3098</v>
      </c>
      <c r="D495">
        <v>22</v>
      </c>
    </row>
    <row r="496" spans="1:4" x14ac:dyDescent="0.35">
      <c r="A496" t="s">
        <v>3045</v>
      </c>
      <c r="B496" t="s">
        <v>3093</v>
      </c>
      <c r="C496" t="s">
        <v>3099</v>
      </c>
      <c r="D496">
        <v>1594.3634959599995</v>
      </c>
    </row>
    <row r="497" spans="1:4" x14ac:dyDescent="0.35">
      <c r="A497" t="s">
        <v>3045</v>
      </c>
      <c r="B497" t="s">
        <v>3094</v>
      </c>
      <c r="C497" t="s">
        <v>3099</v>
      </c>
      <c r="D497">
        <v>5684</v>
      </c>
    </row>
    <row r="498" spans="1:4" x14ac:dyDescent="0.35">
      <c r="A498" t="s">
        <v>3045</v>
      </c>
      <c r="B498" t="s">
        <v>3093</v>
      </c>
      <c r="C498" t="s">
        <v>3100</v>
      </c>
      <c r="D498">
        <v>73.709391909999994</v>
      </c>
    </row>
    <row r="499" spans="1:4" x14ac:dyDescent="0.35">
      <c r="A499" t="s">
        <v>3045</v>
      </c>
      <c r="B499" t="s">
        <v>3094</v>
      </c>
      <c r="C499" t="s">
        <v>3100</v>
      </c>
      <c r="D499">
        <v>50</v>
      </c>
    </row>
    <row r="500" spans="1:4" x14ac:dyDescent="0.35">
      <c r="A500" t="s">
        <v>3045</v>
      </c>
      <c r="B500" t="s">
        <v>3093</v>
      </c>
      <c r="C500" t="s">
        <v>3101</v>
      </c>
      <c r="D500">
        <v>2368.2837954099996</v>
      </c>
    </row>
    <row r="501" spans="1:4" x14ac:dyDescent="0.35">
      <c r="A501" t="s">
        <v>3045</v>
      </c>
      <c r="B501" t="s">
        <v>3094</v>
      </c>
      <c r="C501" t="s">
        <v>3101</v>
      </c>
      <c r="D501">
        <v>453</v>
      </c>
    </row>
    <row r="502" spans="1:4" x14ac:dyDescent="0.35">
      <c r="A502" t="s">
        <v>3045</v>
      </c>
      <c r="B502" t="s">
        <v>3093</v>
      </c>
      <c r="C502" t="s">
        <v>3102</v>
      </c>
      <c r="D502">
        <v>61965.295345660059</v>
      </c>
    </row>
    <row r="503" spans="1:4" x14ac:dyDescent="0.35">
      <c r="A503" t="s">
        <v>3045</v>
      </c>
      <c r="B503" t="s">
        <v>3094</v>
      </c>
      <c r="C503" t="s">
        <v>3102</v>
      </c>
      <c r="D503">
        <v>9695</v>
      </c>
    </row>
    <row r="504" spans="1:4" x14ac:dyDescent="0.35">
      <c r="A504" t="s">
        <v>3040</v>
      </c>
      <c r="B504" t="s">
        <v>3103</v>
      </c>
      <c r="C504" t="s">
        <v>3104</v>
      </c>
      <c r="D504">
        <v>269.08718229999994</v>
      </c>
    </row>
    <row r="505" spans="1:4" x14ac:dyDescent="0.35">
      <c r="A505" t="s">
        <v>3040</v>
      </c>
      <c r="B505" t="s">
        <v>3103</v>
      </c>
      <c r="C505" t="s">
        <v>3105</v>
      </c>
      <c r="D505">
        <v>229.50176952999999</v>
      </c>
    </row>
    <row r="506" spans="1:4" x14ac:dyDescent="0.35">
      <c r="A506" t="s">
        <v>3040</v>
      </c>
      <c r="B506" t="s">
        <v>3103</v>
      </c>
      <c r="C506" t="s">
        <v>3106</v>
      </c>
      <c r="D506">
        <v>500.59887815000002</v>
      </c>
    </row>
    <row r="507" spans="1:4" x14ac:dyDescent="0.35">
      <c r="A507" t="s">
        <v>3040</v>
      </c>
      <c r="B507" t="s">
        <v>3103</v>
      </c>
      <c r="C507" t="s">
        <v>3107</v>
      </c>
      <c r="D507">
        <v>188.899</v>
      </c>
    </row>
    <row r="508" spans="1:4" x14ac:dyDescent="0.35">
      <c r="A508" t="s">
        <v>3040</v>
      </c>
      <c r="B508" t="s">
        <v>3103</v>
      </c>
      <c r="C508" t="s">
        <v>3108</v>
      </c>
      <c r="D508">
        <v>2843.1750000000002</v>
      </c>
    </row>
    <row r="509" spans="1:4" x14ac:dyDescent="0.35">
      <c r="A509" t="s">
        <v>3040</v>
      </c>
      <c r="B509" t="s">
        <v>3103</v>
      </c>
      <c r="C509" t="s">
        <v>3109</v>
      </c>
      <c r="D509">
        <v>3916.5387238200033</v>
      </c>
    </row>
    <row r="510" spans="1:4" x14ac:dyDescent="0.35">
      <c r="A510" t="s">
        <v>3041</v>
      </c>
      <c r="B510" t="s">
        <v>3103</v>
      </c>
      <c r="C510" t="s">
        <v>3104</v>
      </c>
      <c r="D510">
        <v>161352.66979658057</v>
      </c>
    </row>
    <row r="511" spans="1:4" x14ac:dyDescent="0.35">
      <c r="A511" t="s">
        <v>3041</v>
      </c>
      <c r="B511" t="s">
        <v>3103</v>
      </c>
      <c r="C511" t="s">
        <v>3105</v>
      </c>
      <c r="D511">
        <v>20617.41770263002</v>
      </c>
    </row>
    <row r="512" spans="1:4" x14ac:dyDescent="0.35">
      <c r="A512" t="s">
        <v>3041</v>
      </c>
      <c r="B512" t="s">
        <v>3103</v>
      </c>
      <c r="C512" t="s">
        <v>3106</v>
      </c>
      <c r="D512">
        <v>49261.828327789626</v>
      </c>
    </row>
    <row r="513" spans="1:4" x14ac:dyDescent="0.35">
      <c r="A513" t="s">
        <v>3041</v>
      </c>
      <c r="B513" t="s">
        <v>3103</v>
      </c>
      <c r="C513" t="s">
        <v>3107</v>
      </c>
      <c r="D513">
        <v>13133.311091409993</v>
      </c>
    </row>
    <row r="514" spans="1:4" x14ac:dyDescent="0.35">
      <c r="A514" t="s">
        <v>3041</v>
      </c>
      <c r="B514" t="s">
        <v>3103</v>
      </c>
      <c r="C514" t="s">
        <v>3108</v>
      </c>
      <c r="D514">
        <v>14346.708558239996</v>
      </c>
    </row>
    <row r="515" spans="1:4" x14ac:dyDescent="0.35">
      <c r="A515" t="s">
        <v>3041</v>
      </c>
      <c r="B515" t="s">
        <v>3103</v>
      </c>
      <c r="C515" t="s">
        <v>3109</v>
      </c>
      <c r="D515">
        <v>285115.20376866078</v>
      </c>
    </row>
    <row r="516" spans="1:4" x14ac:dyDescent="0.35">
      <c r="A516" t="s">
        <v>3042</v>
      </c>
      <c r="B516" t="s">
        <v>3103</v>
      </c>
      <c r="C516" t="s">
        <v>3104</v>
      </c>
      <c r="D516">
        <v>12713.524368840028</v>
      </c>
    </row>
    <row r="517" spans="1:4" x14ac:dyDescent="0.35">
      <c r="A517" t="s">
        <v>3042</v>
      </c>
      <c r="B517" t="s">
        <v>3103</v>
      </c>
      <c r="C517" t="s">
        <v>3105</v>
      </c>
      <c r="D517">
        <v>7470.6595402900002</v>
      </c>
    </row>
    <row r="518" spans="1:4" x14ac:dyDescent="0.35">
      <c r="A518" t="s">
        <v>3042</v>
      </c>
      <c r="B518" t="s">
        <v>3103</v>
      </c>
      <c r="C518" t="s">
        <v>3106</v>
      </c>
      <c r="D518">
        <v>20846.92353163004</v>
      </c>
    </row>
    <row r="519" spans="1:4" x14ac:dyDescent="0.35">
      <c r="A519" t="s">
        <v>3042</v>
      </c>
      <c r="B519" t="s">
        <v>3103</v>
      </c>
      <c r="C519" t="s">
        <v>3107</v>
      </c>
      <c r="D519">
        <v>3800.2078381800015</v>
      </c>
    </row>
    <row r="520" spans="1:4" x14ac:dyDescent="0.35">
      <c r="A520" t="s">
        <v>3042</v>
      </c>
      <c r="B520" t="s">
        <v>3103</v>
      </c>
      <c r="C520" t="s">
        <v>3108</v>
      </c>
      <c r="D520">
        <v>8178.5592135400011</v>
      </c>
    </row>
    <row r="521" spans="1:4" x14ac:dyDescent="0.35">
      <c r="A521" t="s">
        <v>3042</v>
      </c>
      <c r="B521" t="s">
        <v>3103</v>
      </c>
      <c r="C521" t="s">
        <v>3109</v>
      </c>
      <c r="D521">
        <v>6356.5204355900132</v>
      </c>
    </row>
    <row r="522" spans="1:4" x14ac:dyDescent="0.35">
      <c r="A522" t="s">
        <v>3043</v>
      </c>
      <c r="B522" t="s">
        <v>3103</v>
      </c>
      <c r="C522" t="s">
        <v>3104</v>
      </c>
      <c r="D522">
        <v>279678.43808802124</v>
      </c>
    </row>
    <row r="523" spans="1:4" x14ac:dyDescent="0.35">
      <c r="A523" t="s">
        <v>3043</v>
      </c>
      <c r="B523" t="s">
        <v>3103</v>
      </c>
      <c r="C523" t="s">
        <v>3105</v>
      </c>
      <c r="D523">
        <v>45916.050572200023</v>
      </c>
    </row>
    <row r="524" spans="1:4" x14ac:dyDescent="0.35">
      <c r="A524" t="s">
        <v>3043</v>
      </c>
      <c r="B524" t="s">
        <v>3103</v>
      </c>
      <c r="C524" t="s">
        <v>3106</v>
      </c>
      <c r="D524">
        <v>135177.79470682977</v>
      </c>
    </row>
    <row r="525" spans="1:4" x14ac:dyDescent="0.35">
      <c r="A525" t="s">
        <v>3043</v>
      </c>
      <c r="B525" t="s">
        <v>3103</v>
      </c>
      <c r="C525" t="s">
        <v>3107</v>
      </c>
      <c r="D525">
        <v>31500.432037209979</v>
      </c>
    </row>
    <row r="526" spans="1:4" x14ac:dyDescent="0.35">
      <c r="A526" t="s">
        <v>3043</v>
      </c>
      <c r="B526" t="s">
        <v>3103</v>
      </c>
      <c r="C526" t="s">
        <v>3108</v>
      </c>
      <c r="D526">
        <v>135036.61153604012</v>
      </c>
    </row>
    <row r="527" spans="1:4" x14ac:dyDescent="0.35">
      <c r="A527" t="s">
        <v>3043</v>
      </c>
      <c r="B527" t="s">
        <v>3103</v>
      </c>
      <c r="C527" t="s">
        <v>3109</v>
      </c>
      <c r="D527">
        <v>239156.39218513152</v>
      </c>
    </row>
    <row r="528" spans="1:4" x14ac:dyDescent="0.35">
      <c r="A528" t="s">
        <v>3044</v>
      </c>
      <c r="B528" t="s">
        <v>3103</v>
      </c>
      <c r="C528" t="s">
        <v>3104</v>
      </c>
      <c r="D528">
        <v>794.25994915000024</v>
      </c>
    </row>
    <row r="529" spans="1:4" x14ac:dyDescent="0.35">
      <c r="A529" t="s">
        <v>3044</v>
      </c>
      <c r="B529" t="s">
        <v>3103</v>
      </c>
      <c r="C529" t="s">
        <v>3105</v>
      </c>
      <c r="D529">
        <v>291.07515918000001</v>
      </c>
    </row>
    <row r="530" spans="1:4" x14ac:dyDescent="0.35">
      <c r="A530" t="s">
        <v>3044</v>
      </c>
      <c r="B530" t="s">
        <v>3103</v>
      </c>
      <c r="C530" t="s">
        <v>3106</v>
      </c>
      <c r="D530">
        <v>892.02491746999965</v>
      </c>
    </row>
    <row r="531" spans="1:4" x14ac:dyDescent="0.35">
      <c r="A531" t="s">
        <v>3044</v>
      </c>
      <c r="B531" t="s">
        <v>3103</v>
      </c>
      <c r="C531" t="s">
        <v>3107</v>
      </c>
      <c r="D531">
        <v>96.390905290000006</v>
      </c>
    </row>
    <row r="532" spans="1:4" x14ac:dyDescent="0.35">
      <c r="A532" t="s">
        <v>3044</v>
      </c>
      <c r="B532" t="s">
        <v>3103</v>
      </c>
      <c r="C532" t="s">
        <v>3108</v>
      </c>
      <c r="D532">
        <v>597.73593918999995</v>
      </c>
    </row>
    <row r="533" spans="1:4" x14ac:dyDescent="0.35">
      <c r="A533" t="s">
        <v>3044</v>
      </c>
      <c r="B533" t="s">
        <v>3103</v>
      </c>
      <c r="C533" t="s">
        <v>3109</v>
      </c>
      <c r="D533">
        <v>374.88269034000041</v>
      </c>
    </row>
    <row r="534" spans="1:4" x14ac:dyDescent="0.35">
      <c r="A534" t="s">
        <v>3045</v>
      </c>
      <c r="B534" t="s">
        <v>3103</v>
      </c>
      <c r="C534" t="s">
        <v>3104</v>
      </c>
      <c r="D534">
        <v>6038.8471720999887</v>
      </c>
    </row>
    <row r="535" spans="1:4" x14ac:dyDescent="0.35">
      <c r="A535" t="s">
        <v>3045</v>
      </c>
      <c r="B535" t="s">
        <v>3103</v>
      </c>
      <c r="C535" t="s">
        <v>3105</v>
      </c>
      <c r="D535">
        <v>16100.125667989996</v>
      </c>
    </row>
    <row r="536" spans="1:4" x14ac:dyDescent="0.35">
      <c r="A536" t="s">
        <v>3045</v>
      </c>
      <c r="B536" t="s">
        <v>3103</v>
      </c>
      <c r="C536" t="s">
        <v>3106</v>
      </c>
      <c r="D536">
        <v>17622.151943510042</v>
      </c>
    </row>
    <row r="537" spans="1:4" x14ac:dyDescent="0.35">
      <c r="A537" t="s">
        <v>3045</v>
      </c>
      <c r="B537" t="s">
        <v>3103</v>
      </c>
      <c r="C537" t="s">
        <v>3107</v>
      </c>
      <c r="D537">
        <v>14354.545787429997</v>
      </c>
    </row>
    <row r="538" spans="1:4" x14ac:dyDescent="0.35">
      <c r="A538" t="s">
        <v>3045</v>
      </c>
      <c r="B538" t="s">
        <v>3103</v>
      </c>
      <c r="C538" t="s">
        <v>3108</v>
      </c>
      <c r="D538">
        <v>9113.9464382099995</v>
      </c>
    </row>
    <row r="539" spans="1:4" x14ac:dyDescent="0.35">
      <c r="A539" t="s">
        <v>3045</v>
      </c>
      <c r="B539" t="s">
        <v>3103</v>
      </c>
      <c r="C539" t="s">
        <v>3109</v>
      </c>
      <c r="D539">
        <v>4682.6309460299963</v>
      </c>
    </row>
    <row r="540" spans="1:4" x14ac:dyDescent="0.35">
      <c r="A540" t="s">
        <v>3040</v>
      </c>
      <c r="B540" t="s">
        <v>3110</v>
      </c>
      <c r="C540" t="s">
        <v>3111</v>
      </c>
      <c r="D540">
        <v>99.242376505543362</v>
      </c>
    </row>
    <row r="541" spans="1:4" x14ac:dyDescent="0.35">
      <c r="A541" t="s">
        <v>3040</v>
      </c>
      <c r="B541" t="s">
        <v>3110</v>
      </c>
      <c r="C541" t="s">
        <v>3112</v>
      </c>
      <c r="D541">
        <v>4.0119649055433619</v>
      </c>
    </row>
    <row r="542" spans="1:4" x14ac:dyDescent="0.35">
      <c r="A542" t="s">
        <v>3040</v>
      </c>
      <c r="B542" t="s">
        <v>3110</v>
      </c>
      <c r="C542" t="s">
        <v>3113</v>
      </c>
      <c r="D542">
        <v>0.19367529891327662</v>
      </c>
    </row>
    <row r="543" spans="1:4" x14ac:dyDescent="0.35">
      <c r="A543" t="s">
        <v>3040</v>
      </c>
      <c r="B543" t="s">
        <v>3110</v>
      </c>
      <c r="C543" t="s">
        <v>3114</v>
      </c>
      <c r="D543">
        <v>0</v>
      </c>
    </row>
    <row r="544" spans="1:4" x14ac:dyDescent="0.35">
      <c r="A544" t="s">
        <v>3040</v>
      </c>
      <c r="B544" t="s">
        <v>3110</v>
      </c>
      <c r="C544" t="s">
        <v>3115</v>
      </c>
      <c r="D544">
        <v>0</v>
      </c>
    </row>
    <row r="545" spans="1:4" x14ac:dyDescent="0.35">
      <c r="A545" t="s">
        <v>3040</v>
      </c>
      <c r="B545" t="s">
        <v>3110</v>
      </c>
      <c r="C545" t="s">
        <v>3116</v>
      </c>
      <c r="D545">
        <v>0</v>
      </c>
    </row>
    <row r="546" spans="1:4" x14ac:dyDescent="0.35">
      <c r="A546" t="s">
        <v>3040</v>
      </c>
      <c r="B546" t="s">
        <v>3110</v>
      </c>
      <c r="C546" t="s">
        <v>3117</v>
      </c>
      <c r="D546">
        <v>0</v>
      </c>
    </row>
    <row r="547" spans="1:4" x14ac:dyDescent="0.35">
      <c r="A547" t="s">
        <v>3040</v>
      </c>
      <c r="B547" t="s">
        <v>3110</v>
      </c>
      <c r="C547" t="s">
        <v>3118</v>
      </c>
      <c r="D547">
        <v>0</v>
      </c>
    </row>
    <row r="548" spans="1:4" x14ac:dyDescent="0.35">
      <c r="A548" t="s">
        <v>3040</v>
      </c>
      <c r="B548" t="s">
        <v>3110</v>
      </c>
      <c r="C548" t="s">
        <v>3119</v>
      </c>
      <c r="D548">
        <v>0</v>
      </c>
    </row>
    <row r="549" spans="1:4" x14ac:dyDescent="0.35">
      <c r="A549" t="s">
        <v>3040</v>
      </c>
      <c r="B549" t="s">
        <v>3110</v>
      </c>
      <c r="C549" t="s">
        <v>3120</v>
      </c>
      <c r="D549">
        <v>0</v>
      </c>
    </row>
    <row r="550" spans="1:4" x14ac:dyDescent="0.35">
      <c r="A550" t="s">
        <v>3040</v>
      </c>
      <c r="B550" t="s">
        <v>3121</v>
      </c>
      <c r="C550" t="s">
        <v>3111</v>
      </c>
      <c r="D550">
        <v>354.17840103999993</v>
      </c>
    </row>
    <row r="551" spans="1:4" x14ac:dyDescent="0.35">
      <c r="A551" t="s">
        <v>3040</v>
      </c>
      <c r="B551" t="s">
        <v>3121</v>
      </c>
      <c r="C551" t="s">
        <v>3112</v>
      </c>
      <c r="D551">
        <v>204.71923481999991</v>
      </c>
    </row>
    <row r="552" spans="1:4" x14ac:dyDescent="0.35">
      <c r="A552" t="s">
        <v>3040</v>
      </c>
      <c r="B552" t="s">
        <v>3121</v>
      </c>
      <c r="C552" t="s">
        <v>3113</v>
      </c>
      <c r="D552">
        <v>77.107020599999998</v>
      </c>
    </row>
    <row r="553" spans="1:4" x14ac:dyDescent="0.35">
      <c r="A553" t="s">
        <v>3040</v>
      </c>
      <c r="B553" t="s">
        <v>3121</v>
      </c>
      <c r="C553" t="s">
        <v>3114</v>
      </c>
      <c r="D553">
        <v>21.588000000000008</v>
      </c>
    </row>
    <row r="554" spans="1:4" x14ac:dyDescent="0.35">
      <c r="A554" t="s">
        <v>3040</v>
      </c>
      <c r="B554" t="s">
        <v>3121</v>
      </c>
      <c r="C554" t="s">
        <v>3115</v>
      </c>
      <c r="D554">
        <v>11.998451100000004</v>
      </c>
    </row>
    <row r="555" spans="1:4" x14ac:dyDescent="0.35">
      <c r="A555" t="s">
        <v>3040</v>
      </c>
      <c r="B555" t="s">
        <v>3121</v>
      </c>
      <c r="C555" t="s">
        <v>3116</v>
      </c>
      <c r="D555">
        <v>3.0284999999999997</v>
      </c>
    </row>
    <row r="556" spans="1:4" x14ac:dyDescent="0.35">
      <c r="A556" t="s">
        <v>3040</v>
      </c>
      <c r="B556" t="s">
        <v>3121</v>
      </c>
      <c r="C556" t="s">
        <v>3117</v>
      </c>
      <c r="D556">
        <v>1.821</v>
      </c>
    </row>
    <row r="557" spans="1:4" x14ac:dyDescent="0.35">
      <c r="A557" t="s">
        <v>3040</v>
      </c>
      <c r="B557" t="s">
        <v>3121</v>
      </c>
      <c r="C557" t="s">
        <v>3118</v>
      </c>
      <c r="D557">
        <v>1.6422500000000002</v>
      </c>
    </row>
    <row r="558" spans="1:4" x14ac:dyDescent="0.35">
      <c r="A558" t="s">
        <v>3040</v>
      </c>
      <c r="B558" t="s">
        <v>3121</v>
      </c>
      <c r="C558" t="s">
        <v>3119</v>
      </c>
      <c r="D558">
        <v>1.2332500000000006</v>
      </c>
    </row>
    <row r="559" spans="1:4" x14ac:dyDescent="0.35">
      <c r="A559" t="s">
        <v>3040</v>
      </c>
      <c r="B559" t="s">
        <v>3121</v>
      </c>
      <c r="C559" t="s">
        <v>3120</v>
      </c>
      <c r="D559">
        <v>0.10000000000000014</v>
      </c>
    </row>
    <row r="560" spans="1:4" x14ac:dyDescent="0.35">
      <c r="A560" t="s">
        <v>3040</v>
      </c>
      <c r="B560" t="s">
        <v>3122</v>
      </c>
      <c r="C560" t="s">
        <v>3111</v>
      </c>
      <c r="D560">
        <v>116.57432214666659</v>
      </c>
    </row>
    <row r="561" spans="1:4" x14ac:dyDescent="0.35">
      <c r="A561" t="s">
        <v>3040</v>
      </c>
      <c r="B561" t="s">
        <v>3122</v>
      </c>
      <c r="C561" t="s">
        <v>3112</v>
      </c>
      <c r="D561">
        <v>21.378753886666686</v>
      </c>
    </row>
    <row r="562" spans="1:4" x14ac:dyDescent="0.35">
      <c r="A562" t="s">
        <v>3040</v>
      </c>
      <c r="B562" t="s">
        <v>3122</v>
      </c>
      <c r="C562" t="s">
        <v>3113</v>
      </c>
      <c r="D562">
        <v>1.378333196666667</v>
      </c>
    </row>
    <row r="563" spans="1:4" x14ac:dyDescent="0.35">
      <c r="A563" t="s">
        <v>3040</v>
      </c>
      <c r="B563" t="s">
        <v>3122</v>
      </c>
      <c r="C563" t="s">
        <v>3114</v>
      </c>
      <c r="D563">
        <v>0.1250888133333333</v>
      </c>
    </row>
    <row r="564" spans="1:4" x14ac:dyDescent="0.35">
      <c r="A564" t="s">
        <v>3040</v>
      </c>
      <c r="B564" t="s">
        <v>3122</v>
      </c>
      <c r="C564" t="s">
        <v>3115</v>
      </c>
      <c r="D564">
        <v>8.7277463333333374E-2</v>
      </c>
    </row>
    <row r="565" spans="1:4" x14ac:dyDescent="0.35">
      <c r="A565" t="s">
        <v>3040</v>
      </c>
      <c r="B565" t="s">
        <v>3122</v>
      </c>
      <c r="C565" t="s">
        <v>3116</v>
      </c>
      <c r="D565">
        <v>3.3397566666666663E-2</v>
      </c>
    </row>
    <row r="566" spans="1:4" x14ac:dyDescent="0.35">
      <c r="A566" t="s">
        <v>3040</v>
      </c>
      <c r="B566" t="s">
        <v>3122</v>
      </c>
      <c r="C566" t="s">
        <v>3117</v>
      </c>
      <c r="D566">
        <v>3.3397566666666663E-2</v>
      </c>
    </row>
    <row r="567" spans="1:4" x14ac:dyDescent="0.35">
      <c r="A567" t="s">
        <v>3040</v>
      </c>
      <c r="B567" t="s">
        <v>3122</v>
      </c>
      <c r="C567" t="s">
        <v>3118</v>
      </c>
      <c r="D567">
        <v>3.3397566666666663E-2</v>
      </c>
    </row>
    <row r="568" spans="1:4" x14ac:dyDescent="0.35">
      <c r="A568" t="s">
        <v>3040</v>
      </c>
      <c r="B568" t="s">
        <v>3122</v>
      </c>
      <c r="C568" t="s">
        <v>3119</v>
      </c>
      <c r="D568">
        <v>3.3397566666666663E-2</v>
      </c>
    </row>
    <row r="569" spans="1:4" x14ac:dyDescent="0.35">
      <c r="A569" t="s">
        <v>3040</v>
      </c>
      <c r="B569" t="s">
        <v>3122</v>
      </c>
      <c r="C569" t="s">
        <v>3120</v>
      </c>
      <c r="D569">
        <v>0.11918057666666669</v>
      </c>
    </row>
    <row r="570" spans="1:4" x14ac:dyDescent="0.35">
      <c r="A570" t="s">
        <v>3040</v>
      </c>
      <c r="B570" t="s">
        <v>3123</v>
      </c>
      <c r="C570" t="s">
        <v>3111</v>
      </c>
      <c r="D570">
        <v>1371.0091884100007</v>
      </c>
    </row>
    <row r="571" spans="1:4" x14ac:dyDescent="0.35">
      <c r="A571" t="s">
        <v>3040</v>
      </c>
      <c r="B571" t="s">
        <v>3123</v>
      </c>
      <c r="C571" t="s">
        <v>3112</v>
      </c>
      <c r="D571">
        <v>1168.1035944400001</v>
      </c>
    </row>
    <row r="572" spans="1:4" x14ac:dyDescent="0.35">
      <c r="A572" t="s">
        <v>3040</v>
      </c>
      <c r="B572" t="s">
        <v>3123</v>
      </c>
      <c r="C572" t="s">
        <v>3113</v>
      </c>
      <c r="D572">
        <v>454.83718169999986</v>
      </c>
    </row>
    <row r="573" spans="1:4" x14ac:dyDescent="0.35">
      <c r="A573" t="s">
        <v>3040</v>
      </c>
      <c r="B573" t="s">
        <v>3123</v>
      </c>
      <c r="C573" t="s">
        <v>3114</v>
      </c>
      <c r="D573">
        <v>92.281999999999982</v>
      </c>
    </row>
    <row r="574" spans="1:4" x14ac:dyDescent="0.35">
      <c r="A574" t="s">
        <v>3040</v>
      </c>
      <c r="B574" t="s">
        <v>3123</v>
      </c>
      <c r="C574" t="s">
        <v>3115</v>
      </c>
      <c r="D574">
        <v>3.0260000000000815</v>
      </c>
    </row>
    <row r="575" spans="1:4" x14ac:dyDescent="0.35">
      <c r="A575" t="s">
        <v>3040</v>
      </c>
      <c r="B575" t="s">
        <v>3123</v>
      </c>
      <c r="C575" t="s">
        <v>3116</v>
      </c>
      <c r="D575">
        <v>0</v>
      </c>
    </row>
    <row r="576" spans="1:4" x14ac:dyDescent="0.35">
      <c r="A576" t="s">
        <v>3040</v>
      </c>
      <c r="B576" t="s">
        <v>3123</v>
      </c>
      <c r="C576" t="s">
        <v>3117</v>
      </c>
      <c r="D576">
        <v>0</v>
      </c>
    </row>
    <row r="577" spans="1:4" x14ac:dyDescent="0.35">
      <c r="A577" t="s">
        <v>3040</v>
      </c>
      <c r="B577" t="s">
        <v>3123</v>
      </c>
      <c r="C577" t="s">
        <v>3118</v>
      </c>
      <c r="D577">
        <v>0</v>
      </c>
    </row>
    <row r="578" spans="1:4" x14ac:dyDescent="0.35">
      <c r="A578" t="s">
        <v>3040</v>
      </c>
      <c r="B578" t="s">
        <v>3123</v>
      </c>
      <c r="C578" t="s">
        <v>3119</v>
      </c>
      <c r="D578">
        <v>0</v>
      </c>
    </row>
    <row r="579" spans="1:4" x14ac:dyDescent="0.35">
      <c r="A579" t="s">
        <v>3040</v>
      </c>
      <c r="B579" t="s">
        <v>3123</v>
      </c>
      <c r="C579" t="s">
        <v>3120</v>
      </c>
      <c r="D579">
        <v>0</v>
      </c>
    </row>
    <row r="580" spans="1:4" x14ac:dyDescent="0.35">
      <c r="A580" t="s">
        <v>3040</v>
      </c>
      <c r="B580" t="s">
        <v>3124</v>
      </c>
      <c r="C580" t="s">
        <v>3111</v>
      </c>
      <c r="D580">
        <v>106.8197917284963</v>
      </c>
    </row>
    <row r="581" spans="1:4" x14ac:dyDescent="0.35">
      <c r="A581" t="s">
        <v>3040</v>
      </c>
      <c r="B581" t="s">
        <v>3124</v>
      </c>
      <c r="C581" t="s">
        <v>3112</v>
      </c>
      <c r="D581">
        <v>20.806917336764052</v>
      </c>
    </row>
    <row r="582" spans="1:4" x14ac:dyDescent="0.35">
      <c r="A582" t="s">
        <v>3040</v>
      </c>
      <c r="B582" t="s">
        <v>3124</v>
      </c>
      <c r="C582" t="s">
        <v>3113</v>
      </c>
      <c r="D582">
        <v>4.2504362347396976</v>
      </c>
    </row>
    <row r="583" spans="1:4" x14ac:dyDescent="0.35">
      <c r="A583" t="s">
        <v>3040</v>
      </c>
      <c r="B583" t="s">
        <v>3124</v>
      </c>
      <c r="C583" t="s">
        <v>3114</v>
      </c>
      <c r="D583">
        <v>1.4155545999999999</v>
      </c>
    </row>
    <row r="584" spans="1:4" x14ac:dyDescent="0.35">
      <c r="A584" t="s">
        <v>3040</v>
      </c>
      <c r="B584" t="s">
        <v>3124</v>
      </c>
      <c r="C584" t="s">
        <v>3115</v>
      </c>
      <c r="D584">
        <v>1.3599999999999999</v>
      </c>
    </row>
    <row r="585" spans="1:4" x14ac:dyDescent="0.35">
      <c r="A585" t="s">
        <v>3040</v>
      </c>
      <c r="B585" t="s">
        <v>3124</v>
      </c>
      <c r="C585" t="s">
        <v>3116</v>
      </c>
      <c r="D585">
        <v>0.67999999999999994</v>
      </c>
    </row>
    <row r="586" spans="1:4" x14ac:dyDescent="0.35">
      <c r="A586" t="s">
        <v>3040</v>
      </c>
      <c r="B586" t="s">
        <v>3124</v>
      </c>
      <c r="C586" t="s">
        <v>3117</v>
      </c>
      <c r="D586">
        <v>0.67999999999999994</v>
      </c>
    </row>
    <row r="587" spans="1:4" x14ac:dyDescent="0.35">
      <c r="A587" t="s">
        <v>3040</v>
      </c>
      <c r="B587" t="s">
        <v>3124</v>
      </c>
      <c r="C587" t="s">
        <v>3118</v>
      </c>
      <c r="D587">
        <v>0.67999999999999994</v>
      </c>
    </row>
    <row r="588" spans="1:4" x14ac:dyDescent="0.35">
      <c r="A588" t="s">
        <v>3040</v>
      </c>
      <c r="B588" t="s">
        <v>3124</v>
      </c>
      <c r="C588" t="s">
        <v>3119</v>
      </c>
      <c r="D588">
        <v>0.67999999999999994</v>
      </c>
    </row>
    <row r="589" spans="1:4" x14ac:dyDescent="0.35">
      <c r="A589" t="s">
        <v>3040</v>
      </c>
      <c r="B589" t="s">
        <v>3124</v>
      </c>
      <c r="C589" t="s">
        <v>3120</v>
      </c>
      <c r="D589">
        <v>3.385995320000001</v>
      </c>
    </row>
    <row r="590" spans="1:4" x14ac:dyDescent="0.35">
      <c r="A590" t="s">
        <v>3040</v>
      </c>
      <c r="B590" t="s">
        <v>3125</v>
      </c>
      <c r="C590" t="s">
        <v>3111</v>
      </c>
      <c r="D590">
        <v>4.5028514800000004</v>
      </c>
    </row>
    <row r="591" spans="1:4" x14ac:dyDescent="0.35">
      <c r="A591" t="s">
        <v>3040</v>
      </c>
      <c r="B591" t="s">
        <v>3125</v>
      </c>
      <c r="C591" t="s">
        <v>3112</v>
      </c>
      <c r="D591">
        <v>0</v>
      </c>
    </row>
    <row r="592" spans="1:4" x14ac:dyDescent="0.35">
      <c r="A592" t="s">
        <v>3040</v>
      </c>
      <c r="B592" t="s">
        <v>3125</v>
      </c>
      <c r="C592" t="s">
        <v>3113</v>
      </c>
      <c r="D592">
        <v>0</v>
      </c>
    </row>
    <row r="593" spans="1:4" x14ac:dyDescent="0.35">
      <c r="A593" t="s">
        <v>3040</v>
      </c>
      <c r="B593" t="s">
        <v>3125</v>
      </c>
      <c r="C593" t="s">
        <v>3114</v>
      </c>
      <c r="D593">
        <v>0</v>
      </c>
    </row>
    <row r="594" spans="1:4" x14ac:dyDescent="0.35">
      <c r="A594" t="s">
        <v>3040</v>
      </c>
      <c r="B594" t="s">
        <v>3125</v>
      </c>
      <c r="C594" t="s">
        <v>3115</v>
      </c>
      <c r="D594">
        <v>0</v>
      </c>
    </row>
    <row r="595" spans="1:4" x14ac:dyDescent="0.35">
      <c r="A595" t="s">
        <v>3040</v>
      </c>
      <c r="B595" t="s">
        <v>3125</v>
      </c>
      <c r="C595" t="s">
        <v>3116</v>
      </c>
      <c r="D595">
        <v>0</v>
      </c>
    </row>
    <row r="596" spans="1:4" x14ac:dyDescent="0.35">
      <c r="A596" t="s">
        <v>3040</v>
      </c>
      <c r="B596" t="s">
        <v>3125</v>
      </c>
      <c r="C596" t="s">
        <v>3117</v>
      </c>
      <c r="D596">
        <v>0</v>
      </c>
    </row>
    <row r="597" spans="1:4" x14ac:dyDescent="0.35">
      <c r="A597" t="s">
        <v>3040</v>
      </c>
      <c r="B597" t="s">
        <v>3125</v>
      </c>
      <c r="C597" t="s">
        <v>3118</v>
      </c>
      <c r="D597">
        <v>0</v>
      </c>
    </row>
    <row r="598" spans="1:4" x14ac:dyDescent="0.35">
      <c r="A598" t="s">
        <v>3040</v>
      </c>
      <c r="B598" t="s">
        <v>3125</v>
      </c>
      <c r="C598" t="s">
        <v>3119</v>
      </c>
      <c r="D598">
        <v>0</v>
      </c>
    </row>
    <row r="599" spans="1:4" x14ac:dyDescent="0.35">
      <c r="A599" t="s">
        <v>3040</v>
      </c>
      <c r="B599" t="s">
        <v>3125</v>
      </c>
      <c r="C599" t="s">
        <v>3120</v>
      </c>
      <c r="D599">
        <v>0</v>
      </c>
    </row>
    <row r="600" spans="1:4" x14ac:dyDescent="0.35">
      <c r="A600" t="s">
        <v>3040</v>
      </c>
      <c r="B600" t="s">
        <v>3126</v>
      </c>
      <c r="C600" t="s">
        <v>3111</v>
      </c>
      <c r="D600">
        <v>2404.7040552326171</v>
      </c>
    </row>
    <row r="601" spans="1:4" x14ac:dyDescent="0.35">
      <c r="A601" t="s">
        <v>3040</v>
      </c>
      <c r="B601" t="s">
        <v>3126</v>
      </c>
      <c r="C601" t="s">
        <v>3112</v>
      </c>
      <c r="D601">
        <v>794.5459811384585</v>
      </c>
    </row>
    <row r="602" spans="1:4" x14ac:dyDescent="0.35">
      <c r="A602" t="s">
        <v>3040</v>
      </c>
      <c r="B602" t="s">
        <v>3126</v>
      </c>
      <c r="C602" t="s">
        <v>3113</v>
      </c>
      <c r="D602">
        <v>146.94207761215142</v>
      </c>
    </row>
    <row r="603" spans="1:4" x14ac:dyDescent="0.35">
      <c r="A603" t="s">
        <v>3040</v>
      </c>
      <c r="B603" t="s">
        <v>3126</v>
      </c>
      <c r="C603" t="s">
        <v>3114</v>
      </c>
      <c r="D603">
        <v>16.646197242201861</v>
      </c>
    </row>
    <row r="604" spans="1:4" x14ac:dyDescent="0.35">
      <c r="A604" t="s">
        <v>3040</v>
      </c>
      <c r="B604" t="s">
        <v>3126</v>
      </c>
      <c r="C604" t="s">
        <v>3115</v>
      </c>
      <c r="D604">
        <v>8.7375561320124397</v>
      </c>
    </row>
    <row r="605" spans="1:4" x14ac:dyDescent="0.35">
      <c r="A605" t="s">
        <v>3040</v>
      </c>
      <c r="B605" t="s">
        <v>3126</v>
      </c>
      <c r="C605" t="s">
        <v>3116</v>
      </c>
      <c r="D605">
        <v>2.8358240539715847</v>
      </c>
    </row>
    <row r="606" spans="1:4" x14ac:dyDescent="0.35">
      <c r="A606" t="s">
        <v>3040</v>
      </c>
      <c r="B606" t="s">
        <v>3126</v>
      </c>
      <c r="C606" t="s">
        <v>3117</v>
      </c>
      <c r="D606">
        <v>2.0222721141551134</v>
      </c>
    </row>
    <row r="607" spans="1:4" x14ac:dyDescent="0.35">
      <c r="A607" t="s">
        <v>3040</v>
      </c>
      <c r="B607" t="s">
        <v>3126</v>
      </c>
      <c r="C607" t="s">
        <v>3118</v>
      </c>
      <c r="D607">
        <v>1.4976345445373382</v>
      </c>
    </row>
    <row r="608" spans="1:4" x14ac:dyDescent="0.35">
      <c r="A608" t="s">
        <v>3040</v>
      </c>
      <c r="B608" t="s">
        <v>3126</v>
      </c>
      <c r="C608" t="s">
        <v>3119</v>
      </c>
      <c r="D608">
        <v>1.259677514537338</v>
      </c>
    </row>
    <row r="609" spans="1:4" x14ac:dyDescent="0.35">
      <c r="A609" t="s">
        <v>3040</v>
      </c>
      <c r="B609" t="s">
        <v>3126</v>
      </c>
      <c r="C609" t="s">
        <v>3120</v>
      </c>
      <c r="D609">
        <v>6.1034145353733722</v>
      </c>
    </row>
    <row r="610" spans="1:4" x14ac:dyDescent="0.35">
      <c r="A610" t="s">
        <v>3040</v>
      </c>
      <c r="B610" t="s">
        <v>3127</v>
      </c>
      <c r="C610" t="s">
        <v>3111</v>
      </c>
      <c r="D610">
        <v>121.73168465822054</v>
      </c>
    </row>
    <row r="611" spans="1:4" x14ac:dyDescent="0.35">
      <c r="A611" t="s">
        <v>3040</v>
      </c>
      <c r="B611" t="s">
        <v>3127</v>
      </c>
      <c r="C611" t="s">
        <v>3112</v>
      </c>
      <c r="D611">
        <v>47.008652794142009</v>
      </c>
    </row>
    <row r="612" spans="1:4" x14ac:dyDescent="0.35">
      <c r="A612" t="s">
        <v>3040</v>
      </c>
      <c r="B612" t="s">
        <v>3127</v>
      </c>
      <c r="C612" t="s">
        <v>3113</v>
      </c>
      <c r="D612">
        <v>16.474114559610541</v>
      </c>
    </row>
    <row r="613" spans="1:4" x14ac:dyDescent="0.35">
      <c r="A613" t="s">
        <v>3040</v>
      </c>
      <c r="B613" t="s">
        <v>3127</v>
      </c>
      <c r="C613" t="s">
        <v>3114</v>
      </c>
      <c r="D613">
        <v>3.9385850961552404</v>
      </c>
    </row>
    <row r="614" spans="1:4" x14ac:dyDescent="0.35">
      <c r="A614" t="s">
        <v>3040</v>
      </c>
      <c r="B614" t="s">
        <v>3127</v>
      </c>
      <c r="C614" t="s">
        <v>3115</v>
      </c>
      <c r="D614">
        <v>1.0095358597326265</v>
      </c>
    </row>
    <row r="615" spans="1:4" x14ac:dyDescent="0.35">
      <c r="A615" t="s">
        <v>3040</v>
      </c>
      <c r="B615" t="s">
        <v>3127</v>
      </c>
      <c r="C615" t="s">
        <v>3116</v>
      </c>
      <c r="D615">
        <v>0.34678145547231992</v>
      </c>
    </row>
    <row r="616" spans="1:4" x14ac:dyDescent="0.35">
      <c r="A616" t="s">
        <v>3040</v>
      </c>
      <c r="B616" t="s">
        <v>3127</v>
      </c>
      <c r="C616" t="s">
        <v>3117</v>
      </c>
      <c r="D616">
        <v>0.21666875666666668</v>
      </c>
    </row>
    <row r="617" spans="1:4" x14ac:dyDescent="0.35">
      <c r="A617" t="s">
        <v>3040</v>
      </c>
      <c r="B617" t="s">
        <v>3127</v>
      </c>
      <c r="C617" t="s">
        <v>3118</v>
      </c>
      <c r="D617">
        <v>0.12867833666666662</v>
      </c>
    </row>
    <row r="618" spans="1:4" x14ac:dyDescent="0.35">
      <c r="A618" t="s">
        <v>3040</v>
      </c>
      <c r="B618" t="s">
        <v>3127</v>
      </c>
      <c r="C618" t="s">
        <v>3119</v>
      </c>
      <c r="D618">
        <v>0.12867833666666662</v>
      </c>
    </row>
    <row r="619" spans="1:4" x14ac:dyDescent="0.35">
      <c r="A619" t="s">
        <v>3040</v>
      </c>
      <c r="B619" t="s">
        <v>3127</v>
      </c>
      <c r="C619" t="s">
        <v>3120</v>
      </c>
      <c r="D619">
        <v>8.5741966666666974E-2</v>
      </c>
    </row>
    <row r="620" spans="1:4" x14ac:dyDescent="0.35">
      <c r="A620" t="s">
        <v>3040</v>
      </c>
      <c r="B620" t="s">
        <v>3128</v>
      </c>
      <c r="C620" t="s">
        <v>3111</v>
      </c>
      <c r="D620">
        <v>76.780750185448014</v>
      </c>
    </row>
    <row r="621" spans="1:4" x14ac:dyDescent="0.35">
      <c r="A621" t="s">
        <v>3040</v>
      </c>
      <c r="B621" t="s">
        <v>3128</v>
      </c>
      <c r="C621" t="s">
        <v>3112</v>
      </c>
      <c r="D621">
        <v>16.499168654720062</v>
      </c>
    </row>
    <row r="622" spans="1:4" x14ac:dyDescent="0.35">
      <c r="A622" t="s">
        <v>3040</v>
      </c>
      <c r="B622" t="s">
        <v>3128</v>
      </c>
      <c r="C622" t="s">
        <v>3113</v>
      </c>
      <c r="D622">
        <v>1.3890332838319286</v>
      </c>
    </row>
    <row r="623" spans="1:4" x14ac:dyDescent="0.35">
      <c r="A623" t="s">
        <v>3040</v>
      </c>
      <c r="B623" t="s">
        <v>3128</v>
      </c>
      <c r="C623" t="s">
        <v>3114</v>
      </c>
      <c r="D623">
        <v>0.39540362400000001</v>
      </c>
    </row>
    <row r="624" spans="1:4" x14ac:dyDescent="0.35">
      <c r="A624" t="s">
        <v>3040</v>
      </c>
      <c r="B624" t="s">
        <v>3128</v>
      </c>
      <c r="C624" t="s">
        <v>3115</v>
      </c>
      <c r="D624">
        <v>0.39540362400000001</v>
      </c>
    </row>
    <row r="625" spans="1:4" x14ac:dyDescent="0.35">
      <c r="A625" t="s">
        <v>3040</v>
      </c>
      <c r="B625" t="s">
        <v>3128</v>
      </c>
      <c r="C625" t="s">
        <v>3116</v>
      </c>
      <c r="D625">
        <v>0.197701812</v>
      </c>
    </row>
    <row r="626" spans="1:4" x14ac:dyDescent="0.35">
      <c r="A626" t="s">
        <v>3040</v>
      </c>
      <c r="B626" t="s">
        <v>3128</v>
      </c>
      <c r="C626" t="s">
        <v>3117</v>
      </c>
      <c r="D626">
        <v>0.197701812</v>
      </c>
    </row>
    <row r="627" spans="1:4" x14ac:dyDescent="0.35">
      <c r="A627" t="s">
        <v>3040</v>
      </c>
      <c r="B627" t="s">
        <v>3128</v>
      </c>
      <c r="C627" t="s">
        <v>3118</v>
      </c>
      <c r="D627">
        <v>0.197701812</v>
      </c>
    </row>
    <row r="628" spans="1:4" x14ac:dyDescent="0.35">
      <c r="A628" t="s">
        <v>3040</v>
      </c>
      <c r="B628" t="s">
        <v>3128</v>
      </c>
      <c r="C628" t="s">
        <v>3119</v>
      </c>
      <c r="D628">
        <v>0.10828343200000032</v>
      </c>
    </row>
    <row r="629" spans="1:4" x14ac:dyDescent="0.35">
      <c r="A629" t="s">
        <v>3040</v>
      </c>
      <c r="B629" t="s">
        <v>3128</v>
      </c>
      <c r="C629" t="s">
        <v>3120</v>
      </c>
      <c r="D629">
        <v>0.7270181200000001</v>
      </c>
    </row>
    <row r="630" spans="1:4" x14ac:dyDescent="0.35">
      <c r="A630" t="s">
        <v>3040</v>
      </c>
      <c r="B630" t="s">
        <v>3129</v>
      </c>
      <c r="C630" t="s">
        <v>3111</v>
      </c>
      <c r="D630">
        <v>90.396798616500959</v>
      </c>
    </row>
    <row r="631" spans="1:4" x14ac:dyDescent="0.35">
      <c r="A631" t="s">
        <v>3040</v>
      </c>
      <c r="B631" t="s">
        <v>3129</v>
      </c>
      <c r="C631" t="s">
        <v>3112</v>
      </c>
      <c r="D631">
        <v>14.697972657946583</v>
      </c>
    </row>
    <row r="632" spans="1:4" x14ac:dyDescent="0.35">
      <c r="A632" t="s">
        <v>3040</v>
      </c>
      <c r="B632" t="s">
        <v>3129</v>
      </c>
      <c r="C632" t="s">
        <v>3113</v>
      </c>
      <c r="D632">
        <v>6.6432536079999904</v>
      </c>
    </row>
    <row r="633" spans="1:4" x14ac:dyDescent="0.35">
      <c r="A633" t="s">
        <v>3040</v>
      </c>
      <c r="B633" t="s">
        <v>3129</v>
      </c>
      <c r="C633" t="s">
        <v>3114</v>
      </c>
      <c r="D633">
        <v>4.603497322219587</v>
      </c>
    </row>
    <row r="634" spans="1:4" x14ac:dyDescent="0.35">
      <c r="A634" t="s">
        <v>3040</v>
      </c>
      <c r="B634" t="s">
        <v>3129</v>
      </c>
      <c r="C634" t="s">
        <v>3115</v>
      </c>
      <c r="D634">
        <v>0.43507224533283528</v>
      </c>
    </row>
    <row r="635" spans="1:4" x14ac:dyDescent="0.35">
      <c r="A635" t="s">
        <v>3040</v>
      </c>
      <c r="B635" t="s">
        <v>3129</v>
      </c>
      <c r="C635" t="s">
        <v>3116</v>
      </c>
      <c r="D635">
        <v>0.86997937000000014</v>
      </c>
    </row>
    <row r="636" spans="1:4" x14ac:dyDescent="0.35">
      <c r="A636" t="s">
        <v>3040</v>
      </c>
      <c r="B636" t="s">
        <v>3129</v>
      </c>
      <c r="C636" t="s">
        <v>3117</v>
      </c>
      <c r="D636">
        <v>0.30722537999999999</v>
      </c>
    </row>
    <row r="637" spans="1:4" x14ac:dyDescent="0.35">
      <c r="A637" t="s">
        <v>3040</v>
      </c>
      <c r="B637" t="s">
        <v>3129</v>
      </c>
      <c r="C637" t="s">
        <v>3118</v>
      </c>
      <c r="D637">
        <v>0</v>
      </c>
    </row>
    <row r="638" spans="1:4" x14ac:dyDescent="0.35">
      <c r="A638" t="s">
        <v>3040</v>
      </c>
      <c r="B638" t="s">
        <v>3129</v>
      </c>
      <c r="C638" t="s">
        <v>3119</v>
      </c>
      <c r="D638">
        <v>0.88564724899564928</v>
      </c>
    </row>
    <row r="639" spans="1:4" x14ac:dyDescent="0.35">
      <c r="A639" t="s">
        <v>3040</v>
      </c>
      <c r="B639" t="s">
        <v>3129</v>
      </c>
      <c r="C639" t="s">
        <v>3120</v>
      </c>
      <c r="D639">
        <v>0.5289471810043509</v>
      </c>
    </row>
    <row r="640" spans="1:4" x14ac:dyDescent="0.35">
      <c r="A640" t="s">
        <v>3041</v>
      </c>
      <c r="B640" t="s">
        <v>3110</v>
      </c>
      <c r="C640" t="s">
        <v>3111</v>
      </c>
      <c r="D640">
        <v>3530.4804277793937</v>
      </c>
    </row>
    <row r="641" spans="1:4" x14ac:dyDescent="0.35">
      <c r="A641" t="s">
        <v>3041</v>
      </c>
      <c r="B641" t="s">
        <v>3110</v>
      </c>
      <c r="C641" t="s">
        <v>3112</v>
      </c>
      <c r="D641">
        <v>1143.9162481605283</v>
      </c>
    </row>
    <row r="642" spans="1:4" x14ac:dyDescent="0.35">
      <c r="A642" t="s">
        <v>3041</v>
      </c>
      <c r="B642" t="s">
        <v>3110</v>
      </c>
      <c r="C642" t="s">
        <v>3113</v>
      </c>
      <c r="D642">
        <v>224.71670700637438</v>
      </c>
    </row>
    <row r="643" spans="1:4" x14ac:dyDescent="0.35">
      <c r="A643" t="s">
        <v>3041</v>
      </c>
      <c r="B643" t="s">
        <v>3110</v>
      </c>
      <c r="C643" t="s">
        <v>3114</v>
      </c>
      <c r="D643">
        <v>11.870062566435701</v>
      </c>
    </row>
    <row r="644" spans="1:4" x14ac:dyDescent="0.35">
      <c r="A644" t="s">
        <v>3041</v>
      </c>
      <c r="B644" t="s">
        <v>3110</v>
      </c>
      <c r="C644" t="s">
        <v>3115</v>
      </c>
      <c r="D644">
        <v>1.9513189372757247</v>
      </c>
    </row>
    <row r="645" spans="1:4" x14ac:dyDescent="0.35">
      <c r="A645" t="s">
        <v>3041</v>
      </c>
      <c r="B645" t="s">
        <v>3110</v>
      </c>
      <c r="C645" t="s">
        <v>3116</v>
      </c>
      <c r="D645">
        <v>0.67500000000000004</v>
      </c>
    </row>
    <row r="646" spans="1:4" x14ac:dyDescent="0.35">
      <c r="A646" t="s">
        <v>3041</v>
      </c>
      <c r="B646" t="s">
        <v>3110</v>
      </c>
      <c r="C646" t="s">
        <v>3117</v>
      </c>
      <c r="D646">
        <v>0.46849999999999969</v>
      </c>
    </row>
    <row r="647" spans="1:4" x14ac:dyDescent="0.35">
      <c r="A647" t="s">
        <v>3041</v>
      </c>
      <c r="B647" t="s">
        <v>3110</v>
      </c>
      <c r="C647" t="s">
        <v>3118</v>
      </c>
      <c r="D647">
        <v>0.18725000000000008</v>
      </c>
    </row>
    <row r="648" spans="1:4" x14ac:dyDescent="0.35">
      <c r="A648" t="s">
        <v>3041</v>
      </c>
      <c r="B648" t="s">
        <v>3110</v>
      </c>
      <c r="C648" t="s">
        <v>3119</v>
      </c>
      <c r="D648">
        <v>2.817581000000003E-2</v>
      </c>
    </row>
    <row r="649" spans="1:4" x14ac:dyDescent="0.35">
      <c r="A649" t="s">
        <v>3041</v>
      </c>
      <c r="B649" t="s">
        <v>3110</v>
      </c>
      <c r="C649" t="s">
        <v>3120</v>
      </c>
      <c r="D649">
        <v>0</v>
      </c>
    </row>
    <row r="650" spans="1:4" x14ac:dyDescent="0.35">
      <c r="A650" t="s">
        <v>3041</v>
      </c>
      <c r="B650" t="s">
        <v>3121</v>
      </c>
      <c r="C650" t="s">
        <v>3111</v>
      </c>
      <c r="D650">
        <v>13840.277337807604</v>
      </c>
    </row>
    <row r="651" spans="1:4" x14ac:dyDescent="0.35">
      <c r="A651" t="s">
        <v>3041</v>
      </c>
      <c r="B651" t="s">
        <v>3121</v>
      </c>
      <c r="C651" t="s">
        <v>3112</v>
      </c>
      <c r="D651">
        <v>4358.5198807329525</v>
      </c>
    </row>
    <row r="652" spans="1:4" x14ac:dyDescent="0.35">
      <c r="A652" t="s">
        <v>3041</v>
      </c>
      <c r="B652" t="s">
        <v>3121</v>
      </c>
      <c r="C652" t="s">
        <v>3113</v>
      </c>
      <c r="D652">
        <v>1440.5422854566516</v>
      </c>
    </row>
    <row r="653" spans="1:4" x14ac:dyDescent="0.35">
      <c r="A653" t="s">
        <v>3041</v>
      </c>
      <c r="B653" t="s">
        <v>3121</v>
      </c>
      <c r="C653" t="s">
        <v>3114</v>
      </c>
      <c r="D653">
        <v>186.4901510704521</v>
      </c>
    </row>
    <row r="654" spans="1:4" x14ac:dyDescent="0.35">
      <c r="A654" t="s">
        <v>3041</v>
      </c>
      <c r="B654" t="s">
        <v>3121</v>
      </c>
      <c r="C654" t="s">
        <v>3115</v>
      </c>
      <c r="D654">
        <v>53.554683407781596</v>
      </c>
    </row>
    <row r="655" spans="1:4" x14ac:dyDescent="0.35">
      <c r="A655" t="s">
        <v>3041</v>
      </c>
      <c r="B655" t="s">
        <v>3121</v>
      </c>
      <c r="C655" t="s">
        <v>3116</v>
      </c>
      <c r="D655">
        <v>9.1292134807148244</v>
      </c>
    </row>
    <row r="656" spans="1:4" x14ac:dyDescent="0.35">
      <c r="A656" t="s">
        <v>3041</v>
      </c>
      <c r="B656" t="s">
        <v>3121</v>
      </c>
      <c r="C656" t="s">
        <v>3117</v>
      </c>
      <c r="D656">
        <v>3.9882736414370075</v>
      </c>
    </row>
    <row r="657" spans="1:4" x14ac:dyDescent="0.35">
      <c r="A657" t="s">
        <v>3041</v>
      </c>
      <c r="B657" t="s">
        <v>3121</v>
      </c>
      <c r="C657" t="s">
        <v>3118</v>
      </c>
      <c r="D657">
        <v>3.0483671224560807</v>
      </c>
    </row>
    <row r="658" spans="1:4" x14ac:dyDescent="0.35">
      <c r="A658" t="s">
        <v>3041</v>
      </c>
      <c r="B658" t="s">
        <v>3121</v>
      </c>
      <c r="C658" t="s">
        <v>3119</v>
      </c>
      <c r="D658">
        <v>2.35175</v>
      </c>
    </row>
    <row r="659" spans="1:4" x14ac:dyDescent="0.35">
      <c r="A659" t="s">
        <v>3041</v>
      </c>
      <c r="B659" t="s">
        <v>3121</v>
      </c>
      <c r="C659" t="s">
        <v>3120</v>
      </c>
      <c r="D659">
        <v>3.8980000000000015</v>
      </c>
    </row>
    <row r="660" spans="1:4" x14ac:dyDescent="0.35">
      <c r="A660" t="s">
        <v>3041</v>
      </c>
      <c r="B660" t="s">
        <v>3122</v>
      </c>
      <c r="C660" t="s">
        <v>3111</v>
      </c>
      <c r="D660">
        <v>9661.8819387109506</v>
      </c>
    </row>
    <row r="661" spans="1:4" x14ac:dyDescent="0.35">
      <c r="A661" t="s">
        <v>3041</v>
      </c>
      <c r="B661" t="s">
        <v>3122</v>
      </c>
      <c r="C661" t="s">
        <v>3112</v>
      </c>
      <c r="D661">
        <v>7315.2796471119518</v>
      </c>
    </row>
    <row r="662" spans="1:4" x14ac:dyDescent="0.35">
      <c r="A662" t="s">
        <v>3041</v>
      </c>
      <c r="B662" t="s">
        <v>3122</v>
      </c>
      <c r="C662" t="s">
        <v>3113</v>
      </c>
      <c r="D662">
        <v>3540.7224484795888</v>
      </c>
    </row>
    <row r="663" spans="1:4" x14ac:dyDescent="0.35">
      <c r="A663" t="s">
        <v>3041</v>
      </c>
      <c r="B663" t="s">
        <v>3122</v>
      </c>
      <c r="C663" t="s">
        <v>3114</v>
      </c>
      <c r="D663">
        <v>782.15221969566869</v>
      </c>
    </row>
    <row r="664" spans="1:4" x14ac:dyDescent="0.35">
      <c r="A664" t="s">
        <v>3041</v>
      </c>
      <c r="B664" t="s">
        <v>3122</v>
      </c>
      <c r="C664" t="s">
        <v>3115</v>
      </c>
      <c r="D664">
        <v>182.62549570728561</v>
      </c>
    </row>
    <row r="665" spans="1:4" x14ac:dyDescent="0.35">
      <c r="A665" t="s">
        <v>3041</v>
      </c>
      <c r="B665" t="s">
        <v>3122</v>
      </c>
      <c r="C665" t="s">
        <v>3116</v>
      </c>
      <c r="D665">
        <v>2.4282652840914407</v>
      </c>
    </row>
    <row r="666" spans="1:4" x14ac:dyDescent="0.35">
      <c r="A666" t="s">
        <v>3041</v>
      </c>
      <c r="B666" t="s">
        <v>3122</v>
      </c>
      <c r="C666" t="s">
        <v>3117</v>
      </c>
      <c r="D666">
        <v>0.87149210288014067</v>
      </c>
    </row>
    <row r="667" spans="1:4" x14ac:dyDescent="0.35">
      <c r="A667" t="s">
        <v>3041</v>
      </c>
      <c r="B667" t="s">
        <v>3122</v>
      </c>
      <c r="C667" t="s">
        <v>3118</v>
      </c>
      <c r="D667">
        <v>0.55752286069081314</v>
      </c>
    </row>
    <row r="668" spans="1:4" x14ac:dyDescent="0.35">
      <c r="A668" t="s">
        <v>3041</v>
      </c>
      <c r="B668" t="s">
        <v>3122</v>
      </c>
      <c r="C668" t="s">
        <v>3119</v>
      </c>
      <c r="D668">
        <v>0.33875343069081326</v>
      </c>
    </row>
    <row r="669" spans="1:4" x14ac:dyDescent="0.35">
      <c r="A669" t="s">
        <v>3041</v>
      </c>
      <c r="B669" t="s">
        <v>3122</v>
      </c>
      <c r="C669" t="s">
        <v>3120</v>
      </c>
      <c r="D669">
        <v>1.7747507961837357</v>
      </c>
    </row>
    <row r="670" spans="1:4" x14ac:dyDescent="0.35">
      <c r="A670" t="s">
        <v>3041</v>
      </c>
      <c r="B670" t="s">
        <v>3123</v>
      </c>
      <c r="C670" t="s">
        <v>3111</v>
      </c>
      <c r="D670">
        <v>1573.2777944413085</v>
      </c>
    </row>
    <row r="671" spans="1:4" x14ac:dyDescent="0.35">
      <c r="A671" t="s">
        <v>3041</v>
      </c>
      <c r="B671" t="s">
        <v>3123</v>
      </c>
      <c r="C671" t="s">
        <v>3112</v>
      </c>
      <c r="D671">
        <v>979.87198736691425</v>
      </c>
    </row>
    <row r="672" spans="1:4" x14ac:dyDescent="0.35">
      <c r="A672" t="s">
        <v>3041</v>
      </c>
      <c r="B672" t="s">
        <v>3123</v>
      </c>
      <c r="C672" t="s">
        <v>3113</v>
      </c>
      <c r="D672">
        <v>319.00192392386253</v>
      </c>
    </row>
    <row r="673" spans="1:4" x14ac:dyDescent="0.35">
      <c r="A673" t="s">
        <v>3041</v>
      </c>
      <c r="B673" t="s">
        <v>3123</v>
      </c>
      <c r="C673" t="s">
        <v>3114</v>
      </c>
      <c r="D673">
        <v>8.5903037173335228</v>
      </c>
    </row>
    <row r="674" spans="1:4" x14ac:dyDescent="0.35">
      <c r="A674" t="s">
        <v>3041</v>
      </c>
      <c r="B674" t="s">
        <v>3123</v>
      </c>
      <c r="C674" t="s">
        <v>3115</v>
      </c>
      <c r="D674">
        <v>4.0467266984879853</v>
      </c>
    </row>
    <row r="675" spans="1:4" x14ac:dyDescent="0.35">
      <c r="A675" t="s">
        <v>3041</v>
      </c>
      <c r="B675" t="s">
        <v>3123</v>
      </c>
      <c r="C675" t="s">
        <v>3116</v>
      </c>
      <c r="D675">
        <v>1.9118189892439923</v>
      </c>
    </row>
    <row r="676" spans="1:4" x14ac:dyDescent="0.35">
      <c r="A676" t="s">
        <v>3041</v>
      </c>
      <c r="B676" t="s">
        <v>3123</v>
      </c>
      <c r="C676" t="s">
        <v>3117</v>
      </c>
      <c r="D676">
        <v>1.8819231592439924</v>
      </c>
    </row>
    <row r="677" spans="1:4" x14ac:dyDescent="0.35">
      <c r="A677" t="s">
        <v>3041</v>
      </c>
      <c r="B677" t="s">
        <v>3123</v>
      </c>
      <c r="C677" t="s">
        <v>3118</v>
      </c>
      <c r="D677">
        <v>1.8819231592439924</v>
      </c>
    </row>
    <row r="678" spans="1:4" x14ac:dyDescent="0.35">
      <c r="A678" t="s">
        <v>3041</v>
      </c>
      <c r="B678" t="s">
        <v>3123</v>
      </c>
      <c r="C678" t="s">
        <v>3119</v>
      </c>
      <c r="D678">
        <v>0.99141226752531453</v>
      </c>
    </row>
    <row r="679" spans="1:4" x14ac:dyDescent="0.35">
      <c r="A679" t="s">
        <v>3041</v>
      </c>
      <c r="B679" t="s">
        <v>3123</v>
      </c>
      <c r="C679" t="s">
        <v>3120</v>
      </c>
      <c r="D679">
        <v>4.9463311868388331</v>
      </c>
    </row>
    <row r="680" spans="1:4" x14ac:dyDescent="0.35">
      <c r="A680" t="s">
        <v>3041</v>
      </c>
      <c r="B680" t="s">
        <v>3124</v>
      </c>
      <c r="C680" t="s">
        <v>3111</v>
      </c>
      <c r="D680">
        <v>11634.313746375874</v>
      </c>
    </row>
    <row r="681" spans="1:4" x14ac:dyDescent="0.35">
      <c r="A681" t="s">
        <v>3041</v>
      </c>
      <c r="B681" t="s">
        <v>3124</v>
      </c>
      <c r="C681" t="s">
        <v>3112</v>
      </c>
      <c r="D681">
        <v>6251.4712346055576</v>
      </c>
    </row>
    <row r="682" spans="1:4" x14ac:dyDescent="0.35">
      <c r="A682" t="s">
        <v>3041</v>
      </c>
      <c r="B682" t="s">
        <v>3124</v>
      </c>
      <c r="C682" t="s">
        <v>3113</v>
      </c>
      <c r="D682">
        <v>1865.9600183280877</v>
      </c>
    </row>
    <row r="683" spans="1:4" x14ac:dyDescent="0.35">
      <c r="A683" t="s">
        <v>3041</v>
      </c>
      <c r="B683" t="s">
        <v>3124</v>
      </c>
      <c r="C683" t="s">
        <v>3114</v>
      </c>
      <c r="D683">
        <v>28.124790716590745</v>
      </c>
    </row>
    <row r="684" spans="1:4" x14ac:dyDescent="0.35">
      <c r="A684" t="s">
        <v>3041</v>
      </c>
      <c r="B684" t="s">
        <v>3124</v>
      </c>
      <c r="C684" t="s">
        <v>3115</v>
      </c>
      <c r="D684">
        <v>11.475253651702285</v>
      </c>
    </row>
    <row r="685" spans="1:4" x14ac:dyDescent="0.35">
      <c r="A685" t="s">
        <v>3041</v>
      </c>
      <c r="B685" t="s">
        <v>3124</v>
      </c>
      <c r="C685" t="s">
        <v>3116</v>
      </c>
      <c r="D685">
        <v>4.1263942240145397</v>
      </c>
    </row>
    <row r="686" spans="1:4" x14ac:dyDescent="0.35">
      <c r="A686" t="s">
        <v>3041</v>
      </c>
      <c r="B686" t="s">
        <v>3124</v>
      </c>
      <c r="C686" t="s">
        <v>3117</v>
      </c>
      <c r="D686">
        <v>3.3149521401049515</v>
      </c>
    </row>
    <row r="687" spans="1:4" x14ac:dyDescent="0.35">
      <c r="A687" t="s">
        <v>3041</v>
      </c>
      <c r="B687" t="s">
        <v>3124</v>
      </c>
      <c r="C687" t="s">
        <v>3118</v>
      </c>
      <c r="D687">
        <v>2.9759551651675697</v>
      </c>
    </row>
    <row r="688" spans="1:4" x14ac:dyDescent="0.35">
      <c r="A688" t="s">
        <v>3041</v>
      </c>
      <c r="B688" t="s">
        <v>3124</v>
      </c>
      <c r="C688" t="s">
        <v>3119</v>
      </c>
      <c r="D688">
        <v>2.9210144861608787</v>
      </c>
    </row>
    <row r="689" spans="1:4" x14ac:dyDescent="0.35">
      <c r="A689" t="s">
        <v>3041</v>
      </c>
      <c r="B689" t="s">
        <v>3124</v>
      </c>
      <c r="C689" t="s">
        <v>3120</v>
      </c>
      <c r="D689">
        <v>23.218109116782422</v>
      </c>
    </row>
    <row r="690" spans="1:4" x14ac:dyDescent="0.35">
      <c r="A690" t="s">
        <v>3041</v>
      </c>
      <c r="B690" t="s">
        <v>3125</v>
      </c>
      <c r="C690" t="s">
        <v>3111</v>
      </c>
      <c r="D690">
        <v>2972.7188488383613</v>
      </c>
    </row>
    <row r="691" spans="1:4" x14ac:dyDescent="0.35">
      <c r="A691" t="s">
        <v>3041</v>
      </c>
      <c r="B691" t="s">
        <v>3125</v>
      </c>
      <c r="C691" t="s">
        <v>3112</v>
      </c>
      <c r="D691">
        <v>1656.4778698053856</v>
      </c>
    </row>
    <row r="692" spans="1:4" x14ac:dyDescent="0.35">
      <c r="A692" t="s">
        <v>3041</v>
      </c>
      <c r="B692" t="s">
        <v>3125</v>
      </c>
      <c r="C692" t="s">
        <v>3113</v>
      </c>
      <c r="D692">
        <v>888.26514890278247</v>
      </c>
    </row>
    <row r="693" spans="1:4" x14ac:dyDescent="0.35">
      <c r="A693" t="s">
        <v>3041</v>
      </c>
      <c r="B693" t="s">
        <v>3125</v>
      </c>
      <c r="C693" t="s">
        <v>3114</v>
      </c>
      <c r="D693">
        <v>179.07179815137192</v>
      </c>
    </row>
    <row r="694" spans="1:4" x14ac:dyDescent="0.35">
      <c r="A694" t="s">
        <v>3041</v>
      </c>
      <c r="B694" t="s">
        <v>3125</v>
      </c>
      <c r="C694" t="s">
        <v>3115</v>
      </c>
      <c r="D694">
        <v>106.45958437332511</v>
      </c>
    </row>
    <row r="695" spans="1:4" x14ac:dyDescent="0.35">
      <c r="A695" t="s">
        <v>3041</v>
      </c>
      <c r="B695" t="s">
        <v>3125</v>
      </c>
      <c r="C695" t="s">
        <v>3116</v>
      </c>
      <c r="D695">
        <v>49.286490805076724</v>
      </c>
    </row>
    <row r="696" spans="1:4" x14ac:dyDescent="0.35">
      <c r="A696" t="s">
        <v>3041</v>
      </c>
      <c r="B696" t="s">
        <v>3125</v>
      </c>
      <c r="C696" t="s">
        <v>3117</v>
      </c>
      <c r="D696">
        <v>49.204768415076721</v>
      </c>
    </row>
    <row r="697" spans="1:4" x14ac:dyDescent="0.35">
      <c r="A697" t="s">
        <v>3041</v>
      </c>
      <c r="B697" t="s">
        <v>3125</v>
      </c>
      <c r="C697" t="s">
        <v>3118</v>
      </c>
      <c r="D697">
        <v>44.770476141743764</v>
      </c>
    </row>
    <row r="698" spans="1:4" x14ac:dyDescent="0.35">
      <c r="A698" t="s">
        <v>3041</v>
      </c>
      <c r="B698" t="s">
        <v>3125</v>
      </c>
      <c r="C698" t="s">
        <v>3119</v>
      </c>
      <c r="D698">
        <v>33.792993955628482</v>
      </c>
    </row>
    <row r="699" spans="1:4" x14ac:dyDescent="0.35">
      <c r="A699" t="s">
        <v>3041</v>
      </c>
      <c r="B699" t="s">
        <v>3125</v>
      </c>
      <c r="C699" t="s">
        <v>3120</v>
      </c>
      <c r="D699">
        <v>186.08873969124662</v>
      </c>
    </row>
    <row r="700" spans="1:4" x14ac:dyDescent="0.35">
      <c r="A700" t="s">
        <v>3041</v>
      </c>
      <c r="B700" t="s">
        <v>3126</v>
      </c>
      <c r="C700" t="s">
        <v>3111</v>
      </c>
      <c r="D700">
        <v>158539.68991208277</v>
      </c>
    </row>
    <row r="701" spans="1:4" x14ac:dyDescent="0.35">
      <c r="A701" t="s">
        <v>3041</v>
      </c>
      <c r="B701" t="s">
        <v>3126</v>
      </c>
      <c r="C701" t="s">
        <v>3112</v>
      </c>
      <c r="D701">
        <v>133806.07902734436</v>
      </c>
    </row>
    <row r="702" spans="1:4" x14ac:dyDescent="0.35">
      <c r="A702" t="s">
        <v>3041</v>
      </c>
      <c r="B702" t="s">
        <v>3126</v>
      </c>
      <c r="C702" t="s">
        <v>3113</v>
      </c>
      <c r="D702">
        <v>87525.096868759822</v>
      </c>
    </row>
    <row r="703" spans="1:4" x14ac:dyDescent="0.35">
      <c r="A703" t="s">
        <v>3041</v>
      </c>
      <c r="B703" t="s">
        <v>3126</v>
      </c>
      <c r="C703" t="s">
        <v>3114</v>
      </c>
      <c r="D703">
        <v>23330.970775226484</v>
      </c>
    </row>
    <row r="704" spans="1:4" x14ac:dyDescent="0.35">
      <c r="A704" t="s">
        <v>3041</v>
      </c>
      <c r="B704" t="s">
        <v>3126</v>
      </c>
      <c r="C704" t="s">
        <v>3115</v>
      </c>
      <c r="D704">
        <v>11757.412603163575</v>
      </c>
    </row>
    <row r="705" spans="1:4" x14ac:dyDescent="0.35">
      <c r="A705" t="s">
        <v>3041</v>
      </c>
      <c r="B705" t="s">
        <v>3126</v>
      </c>
      <c r="C705" t="s">
        <v>3116</v>
      </c>
      <c r="D705">
        <v>983.51544831174101</v>
      </c>
    </row>
    <row r="706" spans="1:4" x14ac:dyDescent="0.35">
      <c r="A706" t="s">
        <v>3041</v>
      </c>
      <c r="B706" t="s">
        <v>3126</v>
      </c>
      <c r="C706" t="s">
        <v>3117</v>
      </c>
      <c r="D706">
        <v>159.05208278676386</v>
      </c>
    </row>
    <row r="707" spans="1:4" x14ac:dyDescent="0.35">
      <c r="A707" t="s">
        <v>3041</v>
      </c>
      <c r="B707" t="s">
        <v>3126</v>
      </c>
      <c r="C707" t="s">
        <v>3118</v>
      </c>
      <c r="D707">
        <v>60.270540764712891</v>
      </c>
    </row>
    <row r="708" spans="1:4" x14ac:dyDescent="0.35">
      <c r="A708" t="s">
        <v>3041</v>
      </c>
      <c r="B708" t="s">
        <v>3126</v>
      </c>
      <c r="C708" t="s">
        <v>3119</v>
      </c>
      <c r="D708">
        <v>33.222783223739619</v>
      </c>
    </row>
    <row r="709" spans="1:4" x14ac:dyDescent="0.35">
      <c r="A709" t="s">
        <v>3041</v>
      </c>
      <c r="B709" t="s">
        <v>3126</v>
      </c>
      <c r="C709" t="s">
        <v>3120</v>
      </c>
      <c r="D709">
        <v>92.777716788826197</v>
      </c>
    </row>
    <row r="710" spans="1:4" x14ac:dyDescent="0.35">
      <c r="A710" t="s">
        <v>3041</v>
      </c>
      <c r="B710" t="s">
        <v>3127</v>
      </c>
      <c r="C710" t="s">
        <v>3111</v>
      </c>
      <c r="D710">
        <v>12970.729035335189</v>
      </c>
    </row>
    <row r="711" spans="1:4" x14ac:dyDescent="0.35">
      <c r="A711" t="s">
        <v>3041</v>
      </c>
      <c r="B711" t="s">
        <v>3127</v>
      </c>
      <c r="C711" t="s">
        <v>3112</v>
      </c>
      <c r="D711">
        <v>8332.2737629985422</v>
      </c>
    </row>
    <row r="712" spans="1:4" x14ac:dyDescent="0.35">
      <c r="A712" t="s">
        <v>3041</v>
      </c>
      <c r="B712" t="s">
        <v>3127</v>
      </c>
      <c r="C712" t="s">
        <v>3113</v>
      </c>
      <c r="D712">
        <v>3928.3549812199876</v>
      </c>
    </row>
    <row r="713" spans="1:4" x14ac:dyDescent="0.35">
      <c r="A713" t="s">
        <v>3041</v>
      </c>
      <c r="B713" t="s">
        <v>3127</v>
      </c>
      <c r="C713" t="s">
        <v>3114</v>
      </c>
      <c r="D713">
        <v>494.22972497758275</v>
      </c>
    </row>
    <row r="714" spans="1:4" x14ac:dyDescent="0.35">
      <c r="A714" t="s">
        <v>3041</v>
      </c>
      <c r="B714" t="s">
        <v>3127</v>
      </c>
      <c r="C714" t="s">
        <v>3115</v>
      </c>
      <c r="D714">
        <v>119.59194865019386</v>
      </c>
    </row>
    <row r="715" spans="1:4" x14ac:dyDescent="0.35">
      <c r="A715" t="s">
        <v>3041</v>
      </c>
      <c r="B715" t="s">
        <v>3127</v>
      </c>
      <c r="C715" t="s">
        <v>3116</v>
      </c>
      <c r="D715">
        <v>14.394427119818641</v>
      </c>
    </row>
    <row r="716" spans="1:4" x14ac:dyDescent="0.35">
      <c r="A716" t="s">
        <v>3041</v>
      </c>
      <c r="B716" t="s">
        <v>3127</v>
      </c>
      <c r="C716" t="s">
        <v>3117</v>
      </c>
      <c r="D716">
        <v>7.5891327184254314</v>
      </c>
    </row>
    <row r="717" spans="1:4" x14ac:dyDescent="0.35">
      <c r="A717" t="s">
        <v>3041</v>
      </c>
      <c r="B717" t="s">
        <v>3127</v>
      </c>
      <c r="C717" t="s">
        <v>3118</v>
      </c>
      <c r="D717">
        <v>5.66317877861366</v>
      </c>
    </row>
    <row r="718" spans="1:4" x14ac:dyDescent="0.35">
      <c r="A718" t="s">
        <v>3041</v>
      </c>
      <c r="B718" t="s">
        <v>3127</v>
      </c>
      <c r="C718" t="s">
        <v>3119</v>
      </c>
      <c r="D718">
        <v>4.1281156274456654</v>
      </c>
    </row>
    <row r="719" spans="1:4" x14ac:dyDescent="0.35">
      <c r="A719" t="s">
        <v>3041</v>
      </c>
      <c r="B719" t="s">
        <v>3127</v>
      </c>
      <c r="C719" t="s">
        <v>3120</v>
      </c>
      <c r="D719">
        <v>24.96860576414506</v>
      </c>
    </row>
    <row r="720" spans="1:4" x14ac:dyDescent="0.35">
      <c r="A720" t="s">
        <v>3041</v>
      </c>
      <c r="B720" t="s">
        <v>3128</v>
      </c>
      <c r="C720" t="s">
        <v>3111</v>
      </c>
      <c r="D720">
        <v>3189.9027665492199</v>
      </c>
    </row>
    <row r="721" spans="1:4" x14ac:dyDescent="0.35">
      <c r="A721" t="s">
        <v>3041</v>
      </c>
      <c r="B721" t="s">
        <v>3128</v>
      </c>
      <c r="C721" t="s">
        <v>3112</v>
      </c>
      <c r="D721">
        <v>1464.0871070094263</v>
      </c>
    </row>
    <row r="722" spans="1:4" x14ac:dyDescent="0.35">
      <c r="A722" t="s">
        <v>3041</v>
      </c>
      <c r="B722" t="s">
        <v>3128</v>
      </c>
      <c r="C722" t="s">
        <v>3113</v>
      </c>
      <c r="D722">
        <v>221.61151981396367</v>
      </c>
    </row>
    <row r="723" spans="1:4" x14ac:dyDescent="0.35">
      <c r="A723" t="s">
        <v>3041</v>
      </c>
      <c r="B723" t="s">
        <v>3128</v>
      </c>
      <c r="C723" t="s">
        <v>3114</v>
      </c>
      <c r="D723">
        <v>11.676454076698265</v>
      </c>
    </row>
    <row r="724" spans="1:4" x14ac:dyDescent="0.35">
      <c r="A724" t="s">
        <v>3041</v>
      </c>
      <c r="B724" t="s">
        <v>3128</v>
      </c>
      <c r="C724" t="s">
        <v>3115</v>
      </c>
      <c r="D724">
        <v>6.8084684608938746</v>
      </c>
    </row>
    <row r="725" spans="1:4" x14ac:dyDescent="0.35">
      <c r="A725" t="s">
        <v>3041</v>
      </c>
      <c r="B725" t="s">
        <v>3128</v>
      </c>
      <c r="C725" t="s">
        <v>3116</v>
      </c>
      <c r="D725">
        <v>2.7735660818875432</v>
      </c>
    </row>
    <row r="726" spans="1:4" x14ac:dyDescent="0.35">
      <c r="A726" t="s">
        <v>3041</v>
      </c>
      <c r="B726" t="s">
        <v>3128</v>
      </c>
      <c r="C726" t="s">
        <v>3117</v>
      </c>
      <c r="D726">
        <v>2.7386154618875427</v>
      </c>
    </row>
    <row r="727" spans="1:4" x14ac:dyDescent="0.35">
      <c r="A727" t="s">
        <v>3041</v>
      </c>
      <c r="B727" t="s">
        <v>3128</v>
      </c>
      <c r="C727" t="s">
        <v>3118</v>
      </c>
      <c r="D727">
        <v>2.6352058672548124</v>
      </c>
    </row>
    <row r="728" spans="1:4" x14ac:dyDescent="0.35">
      <c r="A728" t="s">
        <v>3041</v>
      </c>
      <c r="B728" t="s">
        <v>3128</v>
      </c>
      <c r="C728" t="s">
        <v>3119</v>
      </c>
      <c r="D728">
        <v>2.3508720166544497</v>
      </c>
    </row>
    <row r="729" spans="1:4" x14ac:dyDescent="0.35">
      <c r="A729" t="s">
        <v>3041</v>
      </c>
      <c r="B729" t="s">
        <v>3128</v>
      </c>
      <c r="C729" t="s">
        <v>3120</v>
      </c>
      <c r="D729">
        <v>4.041117742114956</v>
      </c>
    </row>
    <row r="730" spans="1:4" x14ac:dyDescent="0.35">
      <c r="A730" t="s">
        <v>3041</v>
      </c>
      <c r="B730" t="s">
        <v>3129</v>
      </c>
      <c r="C730" t="s">
        <v>3111</v>
      </c>
      <c r="D730">
        <v>13115.076850499472</v>
      </c>
    </row>
    <row r="731" spans="1:4" x14ac:dyDescent="0.35">
      <c r="A731" t="s">
        <v>3041</v>
      </c>
      <c r="B731" t="s">
        <v>3129</v>
      </c>
      <c r="C731" t="s">
        <v>3112</v>
      </c>
      <c r="D731">
        <v>4456.6607572595649</v>
      </c>
    </row>
    <row r="732" spans="1:4" x14ac:dyDescent="0.35">
      <c r="A732" t="s">
        <v>3041</v>
      </c>
      <c r="B732" t="s">
        <v>3129</v>
      </c>
      <c r="C732" t="s">
        <v>3113</v>
      </c>
      <c r="D732">
        <v>2122.1871119195248</v>
      </c>
    </row>
    <row r="733" spans="1:4" x14ac:dyDescent="0.35">
      <c r="A733" t="s">
        <v>3041</v>
      </c>
      <c r="B733" t="s">
        <v>3129</v>
      </c>
      <c r="C733" t="s">
        <v>3114</v>
      </c>
      <c r="D733">
        <v>415.22509414947478</v>
      </c>
    </row>
    <row r="734" spans="1:4" x14ac:dyDescent="0.35">
      <c r="A734" t="s">
        <v>3041</v>
      </c>
      <c r="B734" t="s">
        <v>3129</v>
      </c>
      <c r="C734" t="s">
        <v>3115</v>
      </c>
      <c r="D734">
        <v>292.38811660801355</v>
      </c>
    </row>
    <row r="735" spans="1:4" x14ac:dyDescent="0.35">
      <c r="A735" t="s">
        <v>3041</v>
      </c>
      <c r="B735" t="s">
        <v>3129</v>
      </c>
      <c r="C735" t="s">
        <v>3116</v>
      </c>
      <c r="D735">
        <v>113.38453737865306</v>
      </c>
    </row>
    <row r="736" spans="1:4" x14ac:dyDescent="0.35">
      <c r="A736" t="s">
        <v>3041</v>
      </c>
      <c r="B736" t="s">
        <v>3129</v>
      </c>
      <c r="C736" t="s">
        <v>3117</v>
      </c>
      <c r="D736">
        <v>104.88138265574932</v>
      </c>
    </row>
    <row r="737" spans="1:4" x14ac:dyDescent="0.35">
      <c r="A737" t="s">
        <v>3041</v>
      </c>
      <c r="B737" t="s">
        <v>3129</v>
      </c>
      <c r="C737" t="s">
        <v>3118</v>
      </c>
      <c r="D737">
        <v>106.69809174692897</v>
      </c>
    </row>
    <row r="738" spans="1:4" x14ac:dyDescent="0.35">
      <c r="A738" t="s">
        <v>3041</v>
      </c>
      <c r="B738" t="s">
        <v>3129</v>
      </c>
      <c r="C738" t="s">
        <v>3119</v>
      </c>
      <c r="D738">
        <v>101.76527995642218</v>
      </c>
    </row>
    <row r="739" spans="1:4" x14ac:dyDescent="0.35">
      <c r="A739" t="s">
        <v>3041</v>
      </c>
      <c r="B739" t="s">
        <v>3129</v>
      </c>
      <c r="C739" t="s">
        <v>3120</v>
      </c>
      <c r="D739">
        <v>657.2666597262488</v>
      </c>
    </row>
    <row r="740" spans="1:4" x14ac:dyDescent="0.35">
      <c r="A740" t="s">
        <v>3042</v>
      </c>
      <c r="B740" t="s">
        <v>3110</v>
      </c>
      <c r="C740" t="s">
        <v>3111</v>
      </c>
      <c r="D740">
        <v>525.33173585784698</v>
      </c>
    </row>
    <row r="741" spans="1:4" x14ac:dyDescent="0.35">
      <c r="A741" t="s">
        <v>3042</v>
      </c>
      <c r="B741" t="s">
        <v>3110</v>
      </c>
      <c r="C741" t="s">
        <v>3112</v>
      </c>
      <c r="D741">
        <v>2934.5472931916215</v>
      </c>
    </row>
    <row r="742" spans="1:4" x14ac:dyDescent="0.35">
      <c r="A742" t="s">
        <v>3042</v>
      </c>
      <c r="B742" t="s">
        <v>3110</v>
      </c>
      <c r="C742" t="s">
        <v>3113</v>
      </c>
      <c r="D742">
        <v>10796.64036525096</v>
      </c>
    </row>
    <row r="743" spans="1:4" x14ac:dyDescent="0.35">
      <c r="A743" t="s">
        <v>3042</v>
      </c>
      <c r="B743" t="s">
        <v>3110</v>
      </c>
      <c r="C743" t="s">
        <v>3114</v>
      </c>
      <c r="D743">
        <v>2261.6974787436757</v>
      </c>
    </row>
    <row r="744" spans="1:4" x14ac:dyDescent="0.35">
      <c r="A744" t="s">
        <v>3042</v>
      </c>
      <c r="B744" t="s">
        <v>3110</v>
      </c>
      <c r="C744" t="s">
        <v>3115</v>
      </c>
      <c r="D744">
        <v>142.01183851529717</v>
      </c>
    </row>
    <row r="745" spans="1:4" x14ac:dyDescent="0.35">
      <c r="A745" t="s">
        <v>3042</v>
      </c>
      <c r="B745" t="s">
        <v>3110</v>
      </c>
      <c r="C745" t="s">
        <v>3116</v>
      </c>
      <c r="D745">
        <v>28.256155253838202</v>
      </c>
    </row>
    <row r="746" spans="1:4" x14ac:dyDescent="0.35">
      <c r="A746" t="s">
        <v>3042</v>
      </c>
      <c r="B746" t="s">
        <v>3110</v>
      </c>
      <c r="C746" t="s">
        <v>3117</v>
      </c>
      <c r="D746">
        <v>25.328929911028734</v>
      </c>
    </row>
    <row r="747" spans="1:4" x14ac:dyDescent="0.35">
      <c r="A747" t="s">
        <v>3042</v>
      </c>
      <c r="B747" t="s">
        <v>3110</v>
      </c>
      <c r="C747" t="s">
        <v>3118</v>
      </c>
      <c r="D747">
        <v>20.749134337596427</v>
      </c>
    </row>
    <row r="748" spans="1:4" x14ac:dyDescent="0.35">
      <c r="A748" t="s">
        <v>3042</v>
      </c>
      <c r="B748" t="s">
        <v>3110</v>
      </c>
      <c r="C748" t="s">
        <v>3119</v>
      </c>
      <c r="D748">
        <v>13.257564883013064</v>
      </c>
    </row>
    <row r="749" spans="1:4" x14ac:dyDescent="0.35">
      <c r="A749" t="s">
        <v>3042</v>
      </c>
      <c r="B749" t="s">
        <v>3110</v>
      </c>
      <c r="C749" t="s">
        <v>3120</v>
      </c>
      <c r="D749">
        <v>68.353462305148838</v>
      </c>
    </row>
    <row r="750" spans="1:4" x14ac:dyDescent="0.35">
      <c r="A750" t="s">
        <v>3042</v>
      </c>
      <c r="B750" t="s">
        <v>3121</v>
      </c>
      <c r="C750" t="s">
        <v>3111</v>
      </c>
      <c r="D750">
        <v>690.02366333072484</v>
      </c>
    </row>
    <row r="751" spans="1:4" x14ac:dyDescent="0.35">
      <c r="A751" t="s">
        <v>3042</v>
      </c>
      <c r="B751" t="s">
        <v>3121</v>
      </c>
      <c r="C751" t="s">
        <v>3112</v>
      </c>
      <c r="D751">
        <v>720.93645940608747</v>
      </c>
    </row>
    <row r="752" spans="1:4" x14ac:dyDescent="0.35">
      <c r="A752" t="s">
        <v>3042</v>
      </c>
      <c r="B752" t="s">
        <v>3121</v>
      </c>
      <c r="C752" t="s">
        <v>3113</v>
      </c>
      <c r="D752">
        <v>725.0921222272824</v>
      </c>
    </row>
    <row r="753" spans="1:4" x14ac:dyDescent="0.35">
      <c r="A753" t="s">
        <v>3042</v>
      </c>
      <c r="B753" t="s">
        <v>3121</v>
      </c>
      <c r="C753" t="s">
        <v>3114</v>
      </c>
      <c r="D753">
        <v>313.51466232428402</v>
      </c>
    </row>
    <row r="754" spans="1:4" x14ac:dyDescent="0.35">
      <c r="A754" t="s">
        <v>3042</v>
      </c>
      <c r="B754" t="s">
        <v>3121</v>
      </c>
      <c r="C754" t="s">
        <v>3115</v>
      </c>
      <c r="D754">
        <v>154.71645318927946</v>
      </c>
    </row>
    <row r="755" spans="1:4" x14ac:dyDescent="0.35">
      <c r="A755" t="s">
        <v>3042</v>
      </c>
      <c r="B755" t="s">
        <v>3121</v>
      </c>
      <c r="C755" t="s">
        <v>3116</v>
      </c>
      <c r="D755">
        <v>35.434526392142899</v>
      </c>
    </row>
    <row r="756" spans="1:4" x14ac:dyDescent="0.35">
      <c r="A756" t="s">
        <v>3042</v>
      </c>
      <c r="B756" t="s">
        <v>3121</v>
      </c>
      <c r="C756" t="s">
        <v>3117</v>
      </c>
      <c r="D756">
        <v>24.112813421256067</v>
      </c>
    </row>
    <row r="757" spans="1:4" x14ac:dyDescent="0.35">
      <c r="A757" t="s">
        <v>3042</v>
      </c>
      <c r="B757" t="s">
        <v>3121</v>
      </c>
      <c r="C757" t="s">
        <v>3118</v>
      </c>
      <c r="D757">
        <v>16.296896495720585</v>
      </c>
    </row>
    <row r="758" spans="1:4" x14ac:dyDescent="0.35">
      <c r="A758" t="s">
        <v>3042</v>
      </c>
      <c r="B758" t="s">
        <v>3121</v>
      </c>
      <c r="C758" t="s">
        <v>3119</v>
      </c>
      <c r="D758">
        <v>10.140616206332639</v>
      </c>
    </row>
    <row r="759" spans="1:4" x14ac:dyDescent="0.35">
      <c r="A759" t="s">
        <v>3042</v>
      </c>
      <c r="B759" t="s">
        <v>3121</v>
      </c>
      <c r="C759" t="s">
        <v>3120</v>
      </c>
      <c r="D759">
        <v>12.076129216888923</v>
      </c>
    </row>
    <row r="760" spans="1:4" x14ac:dyDescent="0.35">
      <c r="A760" t="s">
        <v>3042</v>
      </c>
      <c r="B760" t="s">
        <v>3122</v>
      </c>
      <c r="C760" t="s">
        <v>3111</v>
      </c>
      <c r="D760">
        <v>2.9770689900000002</v>
      </c>
    </row>
    <row r="761" spans="1:4" x14ac:dyDescent="0.35">
      <c r="A761" t="s">
        <v>3042</v>
      </c>
      <c r="B761" t="s">
        <v>3122</v>
      </c>
      <c r="C761" t="s">
        <v>3112</v>
      </c>
      <c r="D761">
        <v>0.77994310999999994</v>
      </c>
    </row>
    <row r="762" spans="1:4" x14ac:dyDescent="0.35">
      <c r="A762" t="s">
        <v>3042</v>
      </c>
      <c r="B762" t="s">
        <v>3122</v>
      </c>
      <c r="C762" t="s">
        <v>3113</v>
      </c>
      <c r="D762">
        <v>2.8348750000000013E-2</v>
      </c>
    </row>
    <row r="763" spans="1:4" x14ac:dyDescent="0.35">
      <c r="A763" t="s">
        <v>3042</v>
      </c>
      <c r="B763" t="s">
        <v>3122</v>
      </c>
      <c r="C763" t="s">
        <v>3114</v>
      </c>
      <c r="D763">
        <v>0</v>
      </c>
    </row>
    <row r="764" spans="1:4" x14ac:dyDescent="0.35">
      <c r="A764" t="s">
        <v>3042</v>
      </c>
      <c r="B764" t="s">
        <v>3122</v>
      </c>
      <c r="C764" t="s">
        <v>3115</v>
      </c>
      <c r="D764">
        <v>0</v>
      </c>
    </row>
    <row r="765" spans="1:4" x14ac:dyDescent="0.35">
      <c r="A765" t="s">
        <v>3042</v>
      </c>
      <c r="B765" t="s">
        <v>3122</v>
      </c>
      <c r="C765" t="s">
        <v>3116</v>
      </c>
      <c r="D765">
        <v>0</v>
      </c>
    </row>
    <row r="766" spans="1:4" x14ac:dyDescent="0.35">
      <c r="A766" t="s">
        <v>3042</v>
      </c>
      <c r="B766" t="s">
        <v>3122</v>
      </c>
      <c r="C766" t="s">
        <v>3117</v>
      </c>
      <c r="D766">
        <v>0</v>
      </c>
    </row>
    <row r="767" spans="1:4" x14ac:dyDescent="0.35">
      <c r="A767" t="s">
        <v>3042</v>
      </c>
      <c r="B767" t="s">
        <v>3122</v>
      </c>
      <c r="C767" t="s">
        <v>3118</v>
      </c>
      <c r="D767">
        <v>0</v>
      </c>
    </row>
    <row r="768" spans="1:4" x14ac:dyDescent="0.35">
      <c r="A768" t="s">
        <v>3042</v>
      </c>
      <c r="B768" t="s">
        <v>3122</v>
      </c>
      <c r="C768" t="s">
        <v>3119</v>
      </c>
      <c r="D768">
        <v>0</v>
      </c>
    </row>
    <row r="769" spans="1:4" x14ac:dyDescent="0.35">
      <c r="A769" t="s">
        <v>3042</v>
      </c>
      <c r="B769" t="s">
        <v>3122</v>
      </c>
      <c r="C769" t="s">
        <v>3120</v>
      </c>
      <c r="D769">
        <v>0</v>
      </c>
    </row>
    <row r="770" spans="1:4" x14ac:dyDescent="0.35">
      <c r="A770" t="s">
        <v>3042</v>
      </c>
      <c r="B770" t="s">
        <v>3123</v>
      </c>
      <c r="C770" t="s">
        <v>3111</v>
      </c>
      <c r="D770">
        <v>1258.9440737446439</v>
      </c>
    </row>
    <row r="771" spans="1:4" x14ac:dyDescent="0.35">
      <c r="A771" t="s">
        <v>3042</v>
      </c>
      <c r="B771" t="s">
        <v>3123</v>
      </c>
      <c r="C771" t="s">
        <v>3112</v>
      </c>
      <c r="D771">
        <v>1404.230524935721</v>
      </c>
    </row>
    <row r="772" spans="1:4" x14ac:dyDescent="0.35">
      <c r="A772" t="s">
        <v>3042</v>
      </c>
      <c r="B772" t="s">
        <v>3123</v>
      </c>
      <c r="C772" t="s">
        <v>3113</v>
      </c>
      <c r="D772">
        <v>4088.8676611473893</v>
      </c>
    </row>
    <row r="773" spans="1:4" x14ac:dyDescent="0.35">
      <c r="A773" t="s">
        <v>3042</v>
      </c>
      <c r="B773" t="s">
        <v>3123</v>
      </c>
      <c r="C773" t="s">
        <v>3114</v>
      </c>
      <c r="D773">
        <v>51.22525989187919</v>
      </c>
    </row>
    <row r="774" spans="1:4" x14ac:dyDescent="0.35">
      <c r="A774" t="s">
        <v>3042</v>
      </c>
      <c r="B774" t="s">
        <v>3123</v>
      </c>
      <c r="C774" t="s">
        <v>3115</v>
      </c>
      <c r="D774">
        <v>30.414864746802049</v>
      </c>
    </row>
    <row r="775" spans="1:4" x14ac:dyDescent="0.35">
      <c r="A775" t="s">
        <v>3042</v>
      </c>
      <c r="B775" t="s">
        <v>3123</v>
      </c>
      <c r="C775" t="s">
        <v>3116</v>
      </c>
      <c r="D775">
        <v>9.3836555350657527</v>
      </c>
    </row>
    <row r="776" spans="1:4" x14ac:dyDescent="0.35">
      <c r="A776" t="s">
        <v>3042</v>
      </c>
      <c r="B776" t="s">
        <v>3123</v>
      </c>
      <c r="C776" t="s">
        <v>3117</v>
      </c>
      <c r="D776">
        <v>9.2929982712461765</v>
      </c>
    </row>
    <row r="777" spans="1:4" x14ac:dyDescent="0.35">
      <c r="A777" t="s">
        <v>3042</v>
      </c>
      <c r="B777" t="s">
        <v>3123</v>
      </c>
      <c r="C777" t="s">
        <v>3118</v>
      </c>
      <c r="D777">
        <v>9.1265363661041174</v>
      </c>
    </row>
    <row r="778" spans="1:4" x14ac:dyDescent="0.35">
      <c r="A778" t="s">
        <v>3042</v>
      </c>
      <c r="B778" t="s">
        <v>3123</v>
      </c>
      <c r="C778" t="s">
        <v>3119</v>
      </c>
      <c r="D778">
        <v>7.7643362902854269</v>
      </c>
    </row>
    <row r="779" spans="1:4" x14ac:dyDescent="0.35">
      <c r="A779" t="s">
        <v>3042</v>
      </c>
      <c r="B779" t="s">
        <v>3123</v>
      </c>
      <c r="C779" t="s">
        <v>3120</v>
      </c>
      <c r="D779">
        <v>44.783341390863562</v>
      </c>
    </row>
    <row r="780" spans="1:4" x14ac:dyDescent="0.35">
      <c r="A780" t="s">
        <v>3042</v>
      </c>
      <c r="B780" t="s">
        <v>3124</v>
      </c>
      <c r="C780" t="s">
        <v>3111</v>
      </c>
      <c r="D780">
        <v>775.78343883430739</v>
      </c>
    </row>
    <row r="781" spans="1:4" x14ac:dyDescent="0.35">
      <c r="A781" t="s">
        <v>3042</v>
      </c>
      <c r="B781" t="s">
        <v>3124</v>
      </c>
      <c r="C781" t="s">
        <v>3112</v>
      </c>
      <c r="D781">
        <v>3137.6228252528927</v>
      </c>
    </row>
    <row r="782" spans="1:4" x14ac:dyDescent="0.35">
      <c r="A782" t="s">
        <v>3042</v>
      </c>
      <c r="B782" t="s">
        <v>3124</v>
      </c>
      <c r="C782" t="s">
        <v>3113</v>
      </c>
      <c r="D782">
        <v>10990.782300342398</v>
      </c>
    </row>
    <row r="783" spans="1:4" x14ac:dyDescent="0.35">
      <c r="A783" t="s">
        <v>3042</v>
      </c>
      <c r="B783" t="s">
        <v>3124</v>
      </c>
      <c r="C783" t="s">
        <v>3114</v>
      </c>
      <c r="D783">
        <v>895.40967573535318</v>
      </c>
    </row>
    <row r="784" spans="1:4" x14ac:dyDescent="0.35">
      <c r="A784" t="s">
        <v>3042</v>
      </c>
      <c r="B784" t="s">
        <v>3124</v>
      </c>
      <c r="C784" t="s">
        <v>3115</v>
      </c>
      <c r="D784">
        <v>163.27226286378632</v>
      </c>
    </row>
    <row r="785" spans="1:4" x14ac:dyDescent="0.35">
      <c r="A785" t="s">
        <v>3042</v>
      </c>
      <c r="B785" t="s">
        <v>3124</v>
      </c>
      <c r="C785" t="s">
        <v>3116</v>
      </c>
      <c r="D785">
        <v>29.067323697450888</v>
      </c>
    </row>
    <row r="786" spans="1:4" x14ac:dyDescent="0.35">
      <c r="A786" t="s">
        <v>3042</v>
      </c>
      <c r="B786" t="s">
        <v>3124</v>
      </c>
      <c r="C786" t="s">
        <v>3117</v>
      </c>
      <c r="D786">
        <v>16.088313873037233</v>
      </c>
    </row>
    <row r="787" spans="1:4" x14ac:dyDescent="0.35">
      <c r="A787" t="s">
        <v>3042</v>
      </c>
      <c r="B787" t="s">
        <v>3124</v>
      </c>
      <c r="C787" t="s">
        <v>3118</v>
      </c>
      <c r="D787">
        <v>13.770566240054622</v>
      </c>
    </row>
    <row r="788" spans="1:4" x14ac:dyDescent="0.35">
      <c r="A788" t="s">
        <v>3042</v>
      </c>
      <c r="B788" t="s">
        <v>3124</v>
      </c>
      <c r="C788" t="s">
        <v>3119</v>
      </c>
      <c r="D788">
        <v>8.1803064965405508</v>
      </c>
    </row>
    <row r="789" spans="1:4" x14ac:dyDescent="0.35">
      <c r="A789" t="s">
        <v>3042</v>
      </c>
      <c r="B789" t="s">
        <v>3124</v>
      </c>
      <c r="C789" t="s">
        <v>3120</v>
      </c>
      <c r="D789">
        <v>41.55658152421254</v>
      </c>
    </row>
    <row r="790" spans="1:4" x14ac:dyDescent="0.35">
      <c r="A790" t="s">
        <v>3042</v>
      </c>
      <c r="B790" t="s">
        <v>3125</v>
      </c>
      <c r="C790" t="s">
        <v>3111</v>
      </c>
      <c r="D790">
        <v>205.44491533104673</v>
      </c>
    </row>
    <row r="791" spans="1:4" x14ac:dyDescent="0.35">
      <c r="A791" t="s">
        <v>3042</v>
      </c>
      <c r="B791" t="s">
        <v>3125</v>
      </c>
      <c r="C791" t="s">
        <v>3112</v>
      </c>
      <c r="D791">
        <v>179.97785393054511</v>
      </c>
    </row>
    <row r="792" spans="1:4" x14ac:dyDescent="0.35">
      <c r="A792" t="s">
        <v>3042</v>
      </c>
      <c r="B792" t="s">
        <v>3125</v>
      </c>
      <c r="C792" t="s">
        <v>3113</v>
      </c>
      <c r="D792">
        <v>336.8774738239851</v>
      </c>
    </row>
    <row r="793" spans="1:4" x14ac:dyDescent="0.35">
      <c r="A793" t="s">
        <v>3042</v>
      </c>
      <c r="B793" t="s">
        <v>3125</v>
      </c>
      <c r="C793" t="s">
        <v>3114</v>
      </c>
      <c r="D793">
        <v>32.694350818122267</v>
      </c>
    </row>
    <row r="794" spans="1:4" x14ac:dyDescent="0.35">
      <c r="A794" t="s">
        <v>3042</v>
      </c>
      <c r="B794" t="s">
        <v>3125</v>
      </c>
      <c r="C794" t="s">
        <v>3115</v>
      </c>
      <c r="D794">
        <v>3.6493482128251804</v>
      </c>
    </row>
    <row r="795" spans="1:4" x14ac:dyDescent="0.35">
      <c r="A795" t="s">
        <v>3042</v>
      </c>
      <c r="B795" t="s">
        <v>3125</v>
      </c>
      <c r="C795" t="s">
        <v>3116</v>
      </c>
      <c r="D795">
        <v>0.46250809055689079</v>
      </c>
    </row>
    <row r="796" spans="1:4" x14ac:dyDescent="0.35">
      <c r="A796" t="s">
        <v>3042</v>
      </c>
      <c r="B796" t="s">
        <v>3125</v>
      </c>
      <c r="C796" t="s">
        <v>3117</v>
      </c>
      <c r="D796">
        <v>0.54992806055688992</v>
      </c>
    </row>
    <row r="797" spans="1:4" x14ac:dyDescent="0.35">
      <c r="A797" t="s">
        <v>3042</v>
      </c>
      <c r="B797" t="s">
        <v>3125</v>
      </c>
      <c r="C797" t="s">
        <v>3118</v>
      </c>
      <c r="D797">
        <v>0.76103091442944792</v>
      </c>
    </row>
    <row r="798" spans="1:4" x14ac:dyDescent="0.35">
      <c r="A798" t="s">
        <v>3042</v>
      </c>
      <c r="B798" t="s">
        <v>3125</v>
      </c>
      <c r="C798" t="s">
        <v>3119</v>
      </c>
      <c r="D798">
        <v>0.52615455695091762</v>
      </c>
    </row>
    <row r="799" spans="1:4" x14ac:dyDescent="0.35">
      <c r="A799" t="s">
        <v>3042</v>
      </c>
      <c r="B799" t="s">
        <v>3125</v>
      </c>
      <c r="C799" t="s">
        <v>3120</v>
      </c>
      <c r="D799">
        <v>1.0866848709816526</v>
      </c>
    </row>
    <row r="800" spans="1:4" x14ac:dyDescent="0.35">
      <c r="A800" t="s">
        <v>3042</v>
      </c>
      <c r="B800" t="s">
        <v>3126</v>
      </c>
      <c r="C800" t="s">
        <v>3111</v>
      </c>
      <c r="D800">
        <v>44.421094603718736</v>
      </c>
    </row>
    <row r="801" spans="1:4" x14ac:dyDescent="0.35">
      <c r="A801" t="s">
        <v>3042</v>
      </c>
      <c r="B801" t="s">
        <v>3126</v>
      </c>
      <c r="C801" t="s">
        <v>3112</v>
      </c>
      <c r="D801">
        <v>113.65332410811132</v>
      </c>
    </row>
    <row r="802" spans="1:4" x14ac:dyDescent="0.35">
      <c r="A802" t="s">
        <v>3042</v>
      </c>
      <c r="B802" t="s">
        <v>3126</v>
      </c>
      <c r="C802" t="s">
        <v>3113</v>
      </c>
      <c r="D802">
        <v>330.24691465751187</v>
      </c>
    </row>
    <row r="803" spans="1:4" x14ac:dyDescent="0.35">
      <c r="A803" t="s">
        <v>3042</v>
      </c>
      <c r="B803" t="s">
        <v>3126</v>
      </c>
      <c r="C803" t="s">
        <v>3114</v>
      </c>
      <c r="D803">
        <v>70.088452637250782</v>
      </c>
    </row>
    <row r="804" spans="1:4" x14ac:dyDescent="0.35">
      <c r="A804" t="s">
        <v>3042</v>
      </c>
      <c r="B804" t="s">
        <v>3126</v>
      </c>
      <c r="C804" t="s">
        <v>3115</v>
      </c>
      <c r="D804">
        <v>7.5982655898303504</v>
      </c>
    </row>
    <row r="805" spans="1:4" x14ac:dyDescent="0.35">
      <c r="A805" t="s">
        <v>3042</v>
      </c>
      <c r="B805" t="s">
        <v>3126</v>
      </c>
      <c r="C805" t="s">
        <v>3116</v>
      </c>
      <c r="D805">
        <v>1.0084485618325352</v>
      </c>
    </row>
    <row r="806" spans="1:4" x14ac:dyDescent="0.35">
      <c r="A806" t="s">
        <v>3042</v>
      </c>
      <c r="B806" t="s">
        <v>3126</v>
      </c>
      <c r="C806" t="s">
        <v>3117</v>
      </c>
      <c r="D806">
        <v>0.98625569174426742</v>
      </c>
    </row>
    <row r="807" spans="1:4" x14ac:dyDescent="0.35">
      <c r="A807" t="s">
        <v>3042</v>
      </c>
      <c r="B807" t="s">
        <v>3126</v>
      </c>
      <c r="C807" t="s">
        <v>3118</v>
      </c>
      <c r="D807">
        <v>0.82500000000000007</v>
      </c>
    </row>
    <row r="808" spans="1:4" x14ac:dyDescent="0.35">
      <c r="A808" t="s">
        <v>3042</v>
      </c>
      <c r="B808" t="s">
        <v>3126</v>
      </c>
      <c r="C808" t="s">
        <v>3119</v>
      </c>
      <c r="D808">
        <v>0.86973668821582029</v>
      </c>
    </row>
    <row r="809" spans="1:4" x14ac:dyDescent="0.35">
      <c r="A809" t="s">
        <v>3042</v>
      </c>
      <c r="B809" t="s">
        <v>3126</v>
      </c>
      <c r="C809" t="s">
        <v>3120</v>
      </c>
      <c r="D809">
        <v>2.9987456617841799</v>
      </c>
    </row>
    <row r="810" spans="1:4" x14ac:dyDescent="0.35">
      <c r="A810" t="s">
        <v>3042</v>
      </c>
      <c r="B810" t="s">
        <v>3127</v>
      </c>
      <c r="C810" t="s">
        <v>3111</v>
      </c>
      <c r="D810">
        <v>381.34968794652656</v>
      </c>
    </row>
    <row r="811" spans="1:4" x14ac:dyDescent="0.35">
      <c r="A811" t="s">
        <v>3042</v>
      </c>
      <c r="B811" t="s">
        <v>3127</v>
      </c>
      <c r="C811" t="s">
        <v>3112</v>
      </c>
      <c r="D811">
        <v>939.4734553768734</v>
      </c>
    </row>
    <row r="812" spans="1:4" x14ac:dyDescent="0.35">
      <c r="A812" t="s">
        <v>3042</v>
      </c>
      <c r="B812" t="s">
        <v>3127</v>
      </c>
      <c r="C812" t="s">
        <v>3113</v>
      </c>
      <c r="D812">
        <v>4424.5632851422915</v>
      </c>
    </row>
    <row r="813" spans="1:4" x14ac:dyDescent="0.35">
      <c r="A813" t="s">
        <v>3042</v>
      </c>
      <c r="B813" t="s">
        <v>3127</v>
      </c>
      <c r="C813" t="s">
        <v>3114</v>
      </c>
      <c r="D813">
        <v>4879.6469374466751</v>
      </c>
    </row>
    <row r="814" spans="1:4" x14ac:dyDescent="0.35">
      <c r="A814" t="s">
        <v>3042</v>
      </c>
      <c r="B814" t="s">
        <v>3127</v>
      </c>
      <c r="C814" t="s">
        <v>3115</v>
      </c>
      <c r="D814">
        <v>1683.3680485614416</v>
      </c>
    </row>
    <row r="815" spans="1:4" x14ac:dyDescent="0.35">
      <c r="A815" t="s">
        <v>3042</v>
      </c>
      <c r="B815" t="s">
        <v>3127</v>
      </c>
      <c r="C815" t="s">
        <v>3116</v>
      </c>
      <c r="D815">
        <v>162.43484132625832</v>
      </c>
    </row>
    <row r="816" spans="1:4" x14ac:dyDescent="0.35">
      <c r="A816" t="s">
        <v>3042</v>
      </c>
      <c r="B816" t="s">
        <v>3127</v>
      </c>
      <c r="C816" t="s">
        <v>3117</v>
      </c>
      <c r="D816">
        <v>46.195075675702668</v>
      </c>
    </row>
    <row r="817" spans="1:4" x14ac:dyDescent="0.35">
      <c r="A817" t="s">
        <v>3042</v>
      </c>
      <c r="B817" t="s">
        <v>3127</v>
      </c>
      <c r="C817" t="s">
        <v>3118</v>
      </c>
      <c r="D817">
        <v>16.687104668416886</v>
      </c>
    </row>
    <row r="818" spans="1:4" x14ac:dyDescent="0.35">
      <c r="A818" t="s">
        <v>3042</v>
      </c>
      <c r="B818" t="s">
        <v>3127</v>
      </c>
      <c r="C818" t="s">
        <v>3119</v>
      </c>
      <c r="D818">
        <v>8.4462512860916927</v>
      </c>
    </row>
    <row r="819" spans="1:4" x14ac:dyDescent="0.35">
      <c r="A819" t="s">
        <v>3042</v>
      </c>
      <c r="B819" t="s">
        <v>3127</v>
      </c>
      <c r="C819" t="s">
        <v>3120</v>
      </c>
      <c r="D819">
        <v>69.811780289741677</v>
      </c>
    </row>
    <row r="820" spans="1:4" x14ac:dyDescent="0.35">
      <c r="A820" t="s">
        <v>3042</v>
      </c>
      <c r="B820" t="s">
        <v>3128</v>
      </c>
      <c r="C820" t="s">
        <v>3111</v>
      </c>
      <c r="D820">
        <v>774.77384518243389</v>
      </c>
    </row>
    <row r="821" spans="1:4" x14ac:dyDescent="0.35">
      <c r="A821" t="s">
        <v>3042</v>
      </c>
      <c r="B821" t="s">
        <v>3128</v>
      </c>
      <c r="C821" t="s">
        <v>3112</v>
      </c>
      <c r="D821">
        <v>585.39257543615395</v>
      </c>
    </row>
    <row r="822" spans="1:4" x14ac:dyDescent="0.35">
      <c r="A822" t="s">
        <v>3042</v>
      </c>
      <c r="B822" t="s">
        <v>3128</v>
      </c>
      <c r="C822" t="s">
        <v>3113</v>
      </c>
      <c r="D822">
        <v>1069.6855551730825</v>
      </c>
    </row>
    <row r="823" spans="1:4" x14ac:dyDescent="0.35">
      <c r="A823" t="s">
        <v>3042</v>
      </c>
      <c r="B823" t="s">
        <v>3128</v>
      </c>
      <c r="C823" t="s">
        <v>3114</v>
      </c>
      <c r="D823">
        <v>335.12979052467074</v>
      </c>
    </row>
    <row r="824" spans="1:4" x14ac:dyDescent="0.35">
      <c r="A824" t="s">
        <v>3042</v>
      </c>
      <c r="B824" t="s">
        <v>3128</v>
      </c>
      <c r="C824" t="s">
        <v>3115</v>
      </c>
      <c r="D824">
        <v>49.148178285811369</v>
      </c>
    </row>
    <row r="825" spans="1:4" x14ac:dyDescent="0.35">
      <c r="A825" t="s">
        <v>3042</v>
      </c>
      <c r="B825" t="s">
        <v>3128</v>
      </c>
      <c r="C825" t="s">
        <v>3116</v>
      </c>
      <c r="D825">
        <v>2.3992984667475477</v>
      </c>
    </row>
    <row r="826" spans="1:4" x14ac:dyDescent="0.35">
      <c r="A826" t="s">
        <v>3042</v>
      </c>
      <c r="B826" t="s">
        <v>3128</v>
      </c>
      <c r="C826" t="s">
        <v>3117</v>
      </c>
      <c r="D826">
        <v>2.0707887790867847</v>
      </c>
    </row>
    <row r="827" spans="1:4" x14ac:dyDescent="0.35">
      <c r="A827" t="s">
        <v>3042</v>
      </c>
      <c r="B827" t="s">
        <v>3128</v>
      </c>
      <c r="C827" t="s">
        <v>3118</v>
      </c>
      <c r="D827">
        <v>1.8547511258327816</v>
      </c>
    </row>
    <row r="828" spans="1:4" x14ac:dyDescent="0.35">
      <c r="A828" t="s">
        <v>3042</v>
      </c>
      <c r="B828" t="s">
        <v>3128</v>
      </c>
      <c r="C828" t="s">
        <v>3119</v>
      </c>
      <c r="D828">
        <v>1.8352270153703549</v>
      </c>
    </row>
    <row r="829" spans="1:4" x14ac:dyDescent="0.35">
      <c r="A829" t="s">
        <v>3042</v>
      </c>
      <c r="B829" t="s">
        <v>3128</v>
      </c>
      <c r="C829" t="s">
        <v>3120</v>
      </c>
      <c r="D829">
        <v>5.1390620608089739</v>
      </c>
    </row>
    <row r="830" spans="1:4" x14ac:dyDescent="0.35">
      <c r="A830" t="s">
        <v>3042</v>
      </c>
      <c r="B830" t="s">
        <v>3129</v>
      </c>
      <c r="C830" t="s">
        <v>3111</v>
      </c>
      <c r="D830">
        <v>31.379479800000002</v>
      </c>
    </row>
    <row r="831" spans="1:4" x14ac:dyDescent="0.35">
      <c r="A831" t="s">
        <v>3042</v>
      </c>
      <c r="B831" t="s">
        <v>3129</v>
      </c>
      <c r="C831" t="s">
        <v>3112</v>
      </c>
      <c r="D831">
        <v>12.21708756</v>
      </c>
    </row>
    <row r="832" spans="1:4" x14ac:dyDescent="0.35">
      <c r="A832" t="s">
        <v>3042</v>
      </c>
      <c r="B832" t="s">
        <v>3129</v>
      </c>
      <c r="C832" t="s">
        <v>3113</v>
      </c>
      <c r="D832">
        <v>12.27078972</v>
      </c>
    </row>
    <row r="833" spans="1:4" x14ac:dyDescent="0.35">
      <c r="A833" t="s">
        <v>3042</v>
      </c>
      <c r="B833" t="s">
        <v>3129</v>
      </c>
      <c r="C833" t="s">
        <v>3114</v>
      </c>
      <c r="D833">
        <v>4.2349779500000011</v>
      </c>
    </row>
    <row r="834" spans="1:4" x14ac:dyDescent="0.35">
      <c r="A834" t="s">
        <v>3042</v>
      </c>
      <c r="B834" t="s">
        <v>3129</v>
      </c>
      <c r="C834" t="s">
        <v>3115</v>
      </c>
      <c r="D834">
        <v>1.0017082699999984</v>
      </c>
    </row>
    <row r="835" spans="1:4" x14ac:dyDescent="0.35">
      <c r="A835" t="s">
        <v>3042</v>
      </c>
      <c r="B835" t="s">
        <v>3129</v>
      </c>
      <c r="C835" t="s">
        <v>3116</v>
      </c>
      <c r="D835">
        <v>6.9888876600000005</v>
      </c>
    </row>
    <row r="836" spans="1:4" x14ac:dyDescent="0.35">
      <c r="A836" t="s">
        <v>3042</v>
      </c>
      <c r="B836" t="s">
        <v>3129</v>
      </c>
      <c r="C836" t="s">
        <v>3117</v>
      </c>
      <c r="D836">
        <v>0</v>
      </c>
    </row>
    <row r="837" spans="1:4" x14ac:dyDescent="0.35">
      <c r="A837" t="s">
        <v>3042</v>
      </c>
      <c r="B837" t="s">
        <v>3129</v>
      </c>
      <c r="C837" t="s">
        <v>3118</v>
      </c>
      <c r="D837">
        <v>0</v>
      </c>
    </row>
    <row r="838" spans="1:4" x14ac:dyDescent="0.35">
      <c r="A838" t="s">
        <v>3042</v>
      </c>
      <c r="B838" t="s">
        <v>3129</v>
      </c>
      <c r="C838" t="s">
        <v>3119</v>
      </c>
      <c r="D838">
        <v>0</v>
      </c>
    </row>
    <row r="839" spans="1:4" x14ac:dyDescent="0.35">
      <c r="A839" t="s">
        <v>3042</v>
      </c>
      <c r="B839" t="s">
        <v>3129</v>
      </c>
      <c r="C839" t="s">
        <v>3120</v>
      </c>
      <c r="D839">
        <v>0</v>
      </c>
    </row>
    <row r="840" spans="1:4" x14ac:dyDescent="0.35">
      <c r="A840" t="s">
        <v>3043</v>
      </c>
      <c r="B840" t="s">
        <v>3110</v>
      </c>
      <c r="C840" t="s">
        <v>3111</v>
      </c>
      <c r="D840">
        <v>25062.953350650459</v>
      </c>
    </row>
    <row r="841" spans="1:4" x14ac:dyDescent="0.35">
      <c r="A841" t="s">
        <v>3043</v>
      </c>
      <c r="B841" t="s">
        <v>3110</v>
      </c>
      <c r="C841" t="s">
        <v>3112</v>
      </c>
      <c r="D841">
        <v>21932.298150200404</v>
      </c>
    </row>
    <row r="842" spans="1:4" x14ac:dyDescent="0.35">
      <c r="A842" t="s">
        <v>3043</v>
      </c>
      <c r="B842" t="s">
        <v>3110</v>
      </c>
      <c r="C842" t="s">
        <v>3113</v>
      </c>
      <c r="D842">
        <v>5860.2181313183937</v>
      </c>
    </row>
    <row r="843" spans="1:4" x14ac:dyDescent="0.35">
      <c r="A843" t="s">
        <v>3043</v>
      </c>
      <c r="B843" t="s">
        <v>3110</v>
      </c>
      <c r="C843" t="s">
        <v>3114</v>
      </c>
      <c r="D843">
        <v>173.18099224726129</v>
      </c>
    </row>
    <row r="844" spans="1:4" x14ac:dyDescent="0.35">
      <c r="A844" t="s">
        <v>3043</v>
      </c>
      <c r="B844" t="s">
        <v>3110</v>
      </c>
      <c r="C844" t="s">
        <v>3115</v>
      </c>
      <c r="D844">
        <v>62.504089785970713</v>
      </c>
    </row>
    <row r="845" spans="1:4" x14ac:dyDescent="0.35">
      <c r="A845" t="s">
        <v>3043</v>
      </c>
      <c r="B845" t="s">
        <v>3110</v>
      </c>
      <c r="C845" t="s">
        <v>3116</v>
      </c>
      <c r="D845">
        <v>20.17831578206625</v>
      </c>
    </row>
    <row r="846" spans="1:4" x14ac:dyDescent="0.35">
      <c r="A846" t="s">
        <v>3043</v>
      </c>
      <c r="B846" t="s">
        <v>3110</v>
      </c>
      <c r="C846" t="s">
        <v>3117</v>
      </c>
      <c r="D846">
        <v>10.482113169501053</v>
      </c>
    </row>
    <row r="847" spans="1:4" x14ac:dyDescent="0.35">
      <c r="A847" t="s">
        <v>3043</v>
      </c>
      <c r="B847" t="s">
        <v>3110</v>
      </c>
      <c r="C847" t="s">
        <v>3118</v>
      </c>
      <c r="D847">
        <v>9.3978023232503141</v>
      </c>
    </row>
    <row r="848" spans="1:4" x14ac:dyDescent="0.35">
      <c r="A848" t="s">
        <v>3043</v>
      </c>
      <c r="B848" t="s">
        <v>3110</v>
      </c>
      <c r="C848" t="s">
        <v>3119</v>
      </c>
      <c r="D848">
        <v>8.7233526146418789</v>
      </c>
    </row>
    <row r="849" spans="1:4" x14ac:dyDescent="0.35">
      <c r="A849" t="s">
        <v>3043</v>
      </c>
      <c r="B849" t="s">
        <v>3110</v>
      </c>
      <c r="C849" t="s">
        <v>3120</v>
      </c>
      <c r="D849">
        <v>21.875351268392862</v>
      </c>
    </row>
    <row r="850" spans="1:4" x14ac:dyDescent="0.35">
      <c r="A850" t="s">
        <v>3043</v>
      </c>
      <c r="B850" t="s">
        <v>3121</v>
      </c>
      <c r="C850" t="s">
        <v>3111</v>
      </c>
      <c r="D850">
        <v>3850.8321378343526</v>
      </c>
    </row>
    <row r="851" spans="1:4" x14ac:dyDescent="0.35">
      <c r="A851" t="s">
        <v>3043</v>
      </c>
      <c r="B851" t="s">
        <v>3121</v>
      </c>
      <c r="C851" t="s">
        <v>3112</v>
      </c>
      <c r="D851">
        <v>3647.3886569877527</v>
      </c>
    </row>
    <row r="852" spans="1:4" x14ac:dyDescent="0.35">
      <c r="A852" t="s">
        <v>3043</v>
      </c>
      <c r="B852" t="s">
        <v>3121</v>
      </c>
      <c r="C852" t="s">
        <v>3113</v>
      </c>
      <c r="D852">
        <v>1959.7552042403092</v>
      </c>
    </row>
    <row r="853" spans="1:4" x14ac:dyDescent="0.35">
      <c r="A853" t="s">
        <v>3043</v>
      </c>
      <c r="B853" t="s">
        <v>3121</v>
      </c>
      <c r="C853" t="s">
        <v>3114</v>
      </c>
      <c r="D853">
        <v>266.03015024118031</v>
      </c>
    </row>
    <row r="854" spans="1:4" x14ac:dyDescent="0.35">
      <c r="A854" t="s">
        <v>3043</v>
      </c>
      <c r="B854" t="s">
        <v>3121</v>
      </c>
      <c r="C854" t="s">
        <v>3115</v>
      </c>
      <c r="D854">
        <v>121.57962032079787</v>
      </c>
    </row>
    <row r="855" spans="1:4" x14ac:dyDescent="0.35">
      <c r="A855" t="s">
        <v>3043</v>
      </c>
      <c r="B855" t="s">
        <v>3121</v>
      </c>
      <c r="C855" t="s">
        <v>3116</v>
      </c>
      <c r="D855">
        <v>26.808696718379338</v>
      </c>
    </row>
    <row r="856" spans="1:4" x14ac:dyDescent="0.35">
      <c r="A856" t="s">
        <v>3043</v>
      </c>
      <c r="B856" t="s">
        <v>3121</v>
      </c>
      <c r="C856" t="s">
        <v>3117</v>
      </c>
      <c r="D856">
        <v>16.417464220699948</v>
      </c>
    </row>
    <row r="857" spans="1:4" x14ac:dyDescent="0.35">
      <c r="A857" t="s">
        <v>3043</v>
      </c>
      <c r="B857" t="s">
        <v>3121</v>
      </c>
      <c r="C857" t="s">
        <v>3118</v>
      </c>
      <c r="D857">
        <v>8.269070738084503</v>
      </c>
    </row>
    <row r="858" spans="1:4" x14ac:dyDescent="0.35">
      <c r="A858" t="s">
        <v>3043</v>
      </c>
      <c r="B858" t="s">
        <v>3121</v>
      </c>
      <c r="C858" t="s">
        <v>3119</v>
      </c>
      <c r="D858">
        <v>3.9574479984396316</v>
      </c>
    </row>
    <row r="859" spans="1:4" x14ac:dyDescent="0.35">
      <c r="A859" t="s">
        <v>3043</v>
      </c>
      <c r="B859" t="s">
        <v>3121</v>
      </c>
      <c r="C859" t="s">
        <v>3120</v>
      </c>
      <c r="D859">
        <v>3.8551333600000013</v>
      </c>
    </row>
    <row r="860" spans="1:4" x14ac:dyDescent="0.35">
      <c r="A860" t="s">
        <v>3043</v>
      </c>
      <c r="B860" t="s">
        <v>3122</v>
      </c>
      <c r="C860" t="s">
        <v>3111</v>
      </c>
      <c r="D860">
        <v>14095.964246859896</v>
      </c>
    </row>
    <row r="861" spans="1:4" x14ac:dyDescent="0.35">
      <c r="A861" t="s">
        <v>3043</v>
      </c>
      <c r="B861" t="s">
        <v>3122</v>
      </c>
      <c r="C861" t="s">
        <v>3112</v>
      </c>
      <c r="D861">
        <v>11224.656500974055</v>
      </c>
    </row>
    <row r="862" spans="1:4" x14ac:dyDescent="0.35">
      <c r="A862" t="s">
        <v>3043</v>
      </c>
      <c r="B862" t="s">
        <v>3122</v>
      </c>
      <c r="C862" t="s">
        <v>3113</v>
      </c>
      <c r="D862">
        <v>5590.386389333733</v>
      </c>
    </row>
    <row r="863" spans="1:4" x14ac:dyDescent="0.35">
      <c r="A863" t="s">
        <v>3043</v>
      </c>
      <c r="B863" t="s">
        <v>3122</v>
      </c>
      <c r="C863" t="s">
        <v>3114</v>
      </c>
      <c r="D863">
        <v>1124.7367839488663</v>
      </c>
    </row>
    <row r="864" spans="1:4" x14ac:dyDescent="0.35">
      <c r="A864" t="s">
        <v>3043</v>
      </c>
      <c r="B864" t="s">
        <v>3122</v>
      </c>
      <c r="C864" t="s">
        <v>3115</v>
      </c>
      <c r="D864">
        <v>224.36892016833909</v>
      </c>
    </row>
    <row r="865" spans="1:4" x14ac:dyDescent="0.35">
      <c r="A865" t="s">
        <v>3043</v>
      </c>
      <c r="B865" t="s">
        <v>3122</v>
      </c>
      <c r="C865" t="s">
        <v>3116</v>
      </c>
      <c r="D865">
        <v>4.1952117552648618</v>
      </c>
    </row>
    <row r="866" spans="1:4" x14ac:dyDescent="0.35">
      <c r="A866" t="s">
        <v>3043</v>
      </c>
      <c r="B866" t="s">
        <v>3122</v>
      </c>
      <c r="C866" t="s">
        <v>3117</v>
      </c>
      <c r="D866">
        <v>3.174144258759545</v>
      </c>
    </row>
    <row r="867" spans="1:4" x14ac:dyDescent="0.35">
      <c r="A867" t="s">
        <v>3043</v>
      </c>
      <c r="B867" t="s">
        <v>3122</v>
      </c>
      <c r="C867" t="s">
        <v>3118</v>
      </c>
      <c r="D867">
        <v>2.6032946476894736</v>
      </c>
    </row>
    <row r="868" spans="1:4" x14ac:dyDescent="0.35">
      <c r="A868" t="s">
        <v>3043</v>
      </c>
      <c r="B868" t="s">
        <v>3122</v>
      </c>
      <c r="C868" t="s">
        <v>3119</v>
      </c>
      <c r="D868">
        <v>2.4283675540441427</v>
      </c>
    </row>
    <row r="869" spans="1:4" x14ac:dyDescent="0.35">
      <c r="A869" t="s">
        <v>3043</v>
      </c>
      <c r="B869" t="s">
        <v>3122</v>
      </c>
      <c r="C869" t="s">
        <v>3120</v>
      </c>
      <c r="D869">
        <v>11.471160259527677</v>
      </c>
    </row>
    <row r="870" spans="1:4" x14ac:dyDescent="0.35">
      <c r="A870" t="s">
        <v>3043</v>
      </c>
      <c r="B870" t="s">
        <v>3123</v>
      </c>
      <c r="C870" t="s">
        <v>3111</v>
      </c>
      <c r="D870">
        <v>9493.9807855886938</v>
      </c>
    </row>
    <row r="871" spans="1:4" x14ac:dyDescent="0.35">
      <c r="A871" t="s">
        <v>3043</v>
      </c>
      <c r="B871" t="s">
        <v>3123</v>
      </c>
      <c r="C871" t="s">
        <v>3112</v>
      </c>
      <c r="D871">
        <v>7371.0671131794243</v>
      </c>
    </row>
    <row r="872" spans="1:4" x14ac:dyDescent="0.35">
      <c r="A872" t="s">
        <v>3043</v>
      </c>
      <c r="B872" t="s">
        <v>3123</v>
      </c>
      <c r="C872" t="s">
        <v>3113</v>
      </c>
      <c r="D872">
        <v>1741.5341994126982</v>
      </c>
    </row>
    <row r="873" spans="1:4" x14ac:dyDescent="0.35">
      <c r="A873" t="s">
        <v>3043</v>
      </c>
      <c r="B873" t="s">
        <v>3123</v>
      </c>
      <c r="C873" t="s">
        <v>3114</v>
      </c>
      <c r="D873">
        <v>9.9485172978174266</v>
      </c>
    </row>
    <row r="874" spans="1:4" x14ac:dyDescent="0.35">
      <c r="A874" t="s">
        <v>3043</v>
      </c>
      <c r="B874" t="s">
        <v>3123</v>
      </c>
      <c r="C874" t="s">
        <v>3115</v>
      </c>
      <c r="D874">
        <v>3.6726025050530966</v>
      </c>
    </row>
    <row r="875" spans="1:4" x14ac:dyDescent="0.35">
      <c r="A875" t="s">
        <v>3043</v>
      </c>
      <c r="B875" t="s">
        <v>3123</v>
      </c>
      <c r="C875" t="s">
        <v>3116</v>
      </c>
      <c r="D875">
        <v>1.5561514502293285</v>
      </c>
    </row>
    <row r="876" spans="1:4" x14ac:dyDescent="0.35">
      <c r="A876" t="s">
        <v>3043</v>
      </c>
      <c r="B876" t="s">
        <v>3123</v>
      </c>
      <c r="C876" t="s">
        <v>3117</v>
      </c>
      <c r="D876">
        <v>1.5251455172497785</v>
      </c>
    </row>
    <row r="877" spans="1:4" x14ac:dyDescent="0.35">
      <c r="A877" t="s">
        <v>3043</v>
      </c>
      <c r="B877" t="s">
        <v>3123</v>
      </c>
      <c r="C877" t="s">
        <v>3118</v>
      </c>
      <c r="D877">
        <v>1.2931944422860202</v>
      </c>
    </row>
    <row r="878" spans="1:4" x14ac:dyDescent="0.35">
      <c r="A878" t="s">
        <v>3043</v>
      </c>
      <c r="B878" t="s">
        <v>3123</v>
      </c>
      <c r="C878" t="s">
        <v>3119</v>
      </c>
      <c r="D878">
        <v>1.2931944422860202</v>
      </c>
    </row>
    <row r="879" spans="1:4" x14ac:dyDescent="0.35">
      <c r="A879" t="s">
        <v>3043</v>
      </c>
      <c r="B879" t="s">
        <v>3123</v>
      </c>
      <c r="C879" t="s">
        <v>3120</v>
      </c>
      <c r="D879">
        <v>1.1158150042795927</v>
      </c>
    </row>
    <row r="880" spans="1:4" x14ac:dyDescent="0.35">
      <c r="A880" t="s">
        <v>3043</v>
      </c>
      <c r="B880" t="s">
        <v>3124</v>
      </c>
      <c r="C880" t="s">
        <v>3111</v>
      </c>
      <c r="D880">
        <v>50058.345065693822</v>
      </c>
    </row>
    <row r="881" spans="1:4" x14ac:dyDescent="0.35">
      <c r="A881" t="s">
        <v>3043</v>
      </c>
      <c r="B881" t="s">
        <v>3124</v>
      </c>
      <c r="C881" t="s">
        <v>3112</v>
      </c>
      <c r="D881">
        <v>40073.274894014045</v>
      </c>
    </row>
    <row r="882" spans="1:4" x14ac:dyDescent="0.35">
      <c r="A882" t="s">
        <v>3043</v>
      </c>
      <c r="B882" t="s">
        <v>3124</v>
      </c>
      <c r="C882" t="s">
        <v>3113</v>
      </c>
      <c r="D882">
        <v>14192.06390226948</v>
      </c>
    </row>
    <row r="883" spans="1:4" x14ac:dyDescent="0.35">
      <c r="A883" t="s">
        <v>3043</v>
      </c>
      <c r="B883" t="s">
        <v>3124</v>
      </c>
      <c r="C883" t="s">
        <v>3114</v>
      </c>
      <c r="D883">
        <v>379.14054644385413</v>
      </c>
    </row>
    <row r="884" spans="1:4" x14ac:dyDescent="0.35">
      <c r="A884" t="s">
        <v>3043</v>
      </c>
      <c r="B884" t="s">
        <v>3124</v>
      </c>
      <c r="C884" t="s">
        <v>3115</v>
      </c>
      <c r="D884">
        <v>128.42985423319848</v>
      </c>
    </row>
    <row r="885" spans="1:4" x14ac:dyDescent="0.35">
      <c r="A885" t="s">
        <v>3043</v>
      </c>
      <c r="B885" t="s">
        <v>3124</v>
      </c>
      <c r="C885" t="s">
        <v>3116</v>
      </c>
      <c r="D885">
        <v>51.40788806768051</v>
      </c>
    </row>
    <row r="886" spans="1:4" x14ac:dyDescent="0.35">
      <c r="A886" t="s">
        <v>3043</v>
      </c>
      <c r="B886" t="s">
        <v>3124</v>
      </c>
      <c r="C886" t="s">
        <v>3117</v>
      </c>
      <c r="D886">
        <v>37.965420063263828</v>
      </c>
    </row>
    <row r="887" spans="1:4" x14ac:dyDescent="0.35">
      <c r="A887" t="s">
        <v>3043</v>
      </c>
      <c r="B887" t="s">
        <v>3124</v>
      </c>
      <c r="C887" t="s">
        <v>3118</v>
      </c>
      <c r="D887">
        <v>36.969563211240519</v>
      </c>
    </row>
    <row r="888" spans="1:4" x14ac:dyDescent="0.35">
      <c r="A888" t="s">
        <v>3043</v>
      </c>
      <c r="B888" t="s">
        <v>3124</v>
      </c>
      <c r="C888" t="s">
        <v>3119</v>
      </c>
      <c r="D888">
        <v>11.27115811770102</v>
      </c>
    </row>
    <row r="889" spans="1:4" x14ac:dyDescent="0.35">
      <c r="A889" t="s">
        <v>3043</v>
      </c>
      <c r="B889" t="s">
        <v>3124</v>
      </c>
      <c r="C889" t="s">
        <v>3120</v>
      </c>
      <c r="D889">
        <v>20.068976875708181</v>
      </c>
    </row>
    <row r="890" spans="1:4" x14ac:dyDescent="0.35">
      <c r="A890" t="s">
        <v>3043</v>
      </c>
      <c r="B890" t="s">
        <v>3125</v>
      </c>
      <c r="C890" t="s">
        <v>3111</v>
      </c>
      <c r="D890">
        <v>4131.7184549694193</v>
      </c>
    </row>
    <row r="891" spans="1:4" x14ac:dyDescent="0.35">
      <c r="A891" t="s">
        <v>3043</v>
      </c>
      <c r="B891" t="s">
        <v>3125</v>
      </c>
      <c r="C891" t="s">
        <v>3112</v>
      </c>
      <c r="D891">
        <v>3033.0445418671839</v>
      </c>
    </row>
    <row r="892" spans="1:4" x14ac:dyDescent="0.35">
      <c r="A892" t="s">
        <v>3043</v>
      </c>
      <c r="B892" t="s">
        <v>3125</v>
      </c>
      <c r="C892" t="s">
        <v>3113</v>
      </c>
      <c r="D892">
        <v>870.94849739112874</v>
      </c>
    </row>
    <row r="893" spans="1:4" x14ac:dyDescent="0.35">
      <c r="A893" t="s">
        <v>3043</v>
      </c>
      <c r="B893" t="s">
        <v>3125</v>
      </c>
      <c r="C893" t="s">
        <v>3114</v>
      </c>
      <c r="D893">
        <v>55.503459718726859</v>
      </c>
    </row>
    <row r="894" spans="1:4" x14ac:dyDescent="0.35">
      <c r="A894" t="s">
        <v>3043</v>
      </c>
      <c r="B894" t="s">
        <v>3125</v>
      </c>
      <c r="C894" t="s">
        <v>3115</v>
      </c>
      <c r="D894">
        <v>11.025102195525696</v>
      </c>
    </row>
    <row r="895" spans="1:4" x14ac:dyDescent="0.35">
      <c r="A895" t="s">
        <v>3043</v>
      </c>
      <c r="B895" t="s">
        <v>3125</v>
      </c>
      <c r="C895" t="s">
        <v>3116</v>
      </c>
      <c r="D895">
        <v>2.5111992363738302</v>
      </c>
    </row>
    <row r="896" spans="1:4" x14ac:dyDescent="0.35">
      <c r="A896" t="s">
        <v>3043</v>
      </c>
      <c r="B896" t="s">
        <v>3125</v>
      </c>
      <c r="C896" t="s">
        <v>3117</v>
      </c>
      <c r="D896">
        <v>2.373680091644891</v>
      </c>
    </row>
    <row r="897" spans="1:4" x14ac:dyDescent="0.35">
      <c r="A897" t="s">
        <v>3043</v>
      </c>
      <c r="B897" t="s">
        <v>3125</v>
      </c>
      <c r="C897" t="s">
        <v>3118</v>
      </c>
      <c r="D897">
        <v>1.8077500000000002</v>
      </c>
    </row>
    <row r="898" spans="1:4" x14ac:dyDescent="0.35">
      <c r="A898" t="s">
        <v>3043</v>
      </c>
      <c r="B898" t="s">
        <v>3125</v>
      </c>
      <c r="C898" t="s">
        <v>3119</v>
      </c>
      <c r="D898">
        <v>1.7642548200000003</v>
      </c>
    </row>
    <row r="899" spans="1:4" x14ac:dyDescent="0.35">
      <c r="A899" t="s">
        <v>3043</v>
      </c>
      <c r="B899" t="s">
        <v>3125</v>
      </c>
      <c r="C899" t="s">
        <v>3120</v>
      </c>
      <c r="D899">
        <v>3.8837359599999992</v>
      </c>
    </row>
    <row r="900" spans="1:4" x14ac:dyDescent="0.35">
      <c r="A900" t="s">
        <v>3043</v>
      </c>
      <c r="B900" t="s">
        <v>3126</v>
      </c>
      <c r="C900" t="s">
        <v>3111</v>
      </c>
      <c r="D900">
        <v>183343.21497316015</v>
      </c>
    </row>
    <row r="901" spans="1:4" x14ac:dyDescent="0.35">
      <c r="A901" t="s">
        <v>3043</v>
      </c>
      <c r="B901" t="s">
        <v>3126</v>
      </c>
      <c r="C901" t="s">
        <v>3112</v>
      </c>
      <c r="D901">
        <v>165164.34478789999</v>
      </c>
    </row>
    <row r="902" spans="1:4" x14ac:dyDescent="0.35">
      <c r="A902" t="s">
        <v>3043</v>
      </c>
      <c r="B902" t="s">
        <v>3126</v>
      </c>
      <c r="C902" t="s">
        <v>3113</v>
      </c>
      <c r="D902">
        <v>108746.94304037478</v>
      </c>
    </row>
    <row r="903" spans="1:4" x14ac:dyDescent="0.35">
      <c r="A903" t="s">
        <v>3043</v>
      </c>
      <c r="B903" t="s">
        <v>3126</v>
      </c>
      <c r="C903" t="s">
        <v>3114</v>
      </c>
      <c r="D903">
        <v>26355.646576779978</v>
      </c>
    </row>
    <row r="904" spans="1:4" x14ac:dyDescent="0.35">
      <c r="A904" t="s">
        <v>3043</v>
      </c>
      <c r="B904" t="s">
        <v>3126</v>
      </c>
      <c r="C904" t="s">
        <v>3115</v>
      </c>
      <c r="D904">
        <v>12249.953683348618</v>
      </c>
    </row>
    <row r="905" spans="1:4" x14ac:dyDescent="0.35">
      <c r="A905" t="s">
        <v>3043</v>
      </c>
      <c r="B905" t="s">
        <v>3126</v>
      </c>
      <c r="C905" t="s">
        <v>3116</v>
      </c>
      <c r="D905">
        <v>733.77038716556683</v>
      </c>
    </row>
    <row r="906" spans="1:4" x14ac:dyDescent="0.35">
      <c r="A906" t="s">
        <v>3043</v>
      </c>
      <c r="B906" t="s">
        <v>3126</v>
      </c>
      <c r="C906" t="s">
        <v>3117</v>
      </c>
      <c r="D906">
        <v>223.09459802088426</v>
      </c>
    </row>
    <row r="907" spans="1:4" x14ac:dyDescent="0.35">
      <c r="A907" t="s">
        <v>3043</v>
      </c>
      <c r="B907" t="s">
        <v>3126</v>
      </c>
      <c r="C907" t="s">
        <v>3118</v>
      </c>
      <c r="D907">
        <v>108.4169286128015</v>
      </c>
    </row>
    <row r="908" spans="1:4" x14ac:dyDescent="0.35">
      <c r="A908" t="s">
        <v>3043</v>
      </c>
      <c r="B908" t="s">
        <v>3126</v>
      </c>
      <c r="C908" t="s">
        <v>3119</v>
      </c>
      <c r="D908">
        <v>66.759064602085743</v>
      </c>
    </row>
    <row r="909" spans="1:4" x14ac:dyDescent="0.35">
      <c r="A909" t="s">
        <v>3043</v>
      </c>
      <c r="B909" t="s">
        <v>3126</v>
      </c>
      <c r="C909" t="s">
        <v>3120</v>
      </c>
      <c r="D909">
        <v>220.08552022774023</v>
      </c>
    </row>
    <row r="910" spans="1:4" x14ac:dyDescent="0.35">
      <c r="A910" t="s">
        <v>3043</v>
      </c>
      <c r="B910" t="s">
        <v>3127</v>
      </c>
      <c r="C910" t="s">
        <v>3111</v>
      </c>
      <c r="D910">
        <v>49968.081791924211</v>
      </c>
    </row>
    <row r="911" spans="1:4" x14ac:dyDescent="0.35">
      <c r="A911" t="s">
        <v>3043</v>
      </c>
      <c r="B911" t="s">
        <v>3127</v>
      </c>
      <c r="C911" t="s">
        <v>3112</v>
      </c>
      <c r="D911">
        <v>48272.84147157026</v>
      </c>
    </row>
    <row r="912" spans="1:4" x14ac:dyDescent="0.35">
      <c r="A912" t="s">
        <v>3043</v>
      </c>
      <c r="B912" t="s">
        <v>3127</v>
      </c>
      <c r="C912" t="s">
        <v>3113</v>
      </c>
      <c r="D912">
        <v>31485.330422056457</v>
      </c>
    </row>
    <row r="913" spans="1:4" x14ac:dyDescent="0.35">
      <c r="A913" t="s">
        <v>3043</v>
      </c>
      <c r="B913" t="s">
        <v>3127</v>
      </c>
      <c r="C913" t="s">
        <v>3114</v>
      </c>
      <c r="D913">
        <v>3434.6635950952846</v>
      </c>
    </row>
    <row r="914" spans="1:4" x14ac:dyDescent="0.35">
      <c r="A914" t="s">
        <v>3043</v>
      </c>
      <c r="B914" t="s">
        <v>3127</v>
      </c>
      <c r="C914" t="s">
        <v>3115</v>
      </c>
      <c r="D914">
        <v>792.92813800076817</v>
      </c>
    </row>
    <row r="915" spans="1:4" x14ac:dyDescent="0.35">
      <c r="A915" t="s">
        <v>3043</v>
      </c>
      <c r="B915" t="s">
        <v>3127</v>
      </c>
      <c r="C915" t="s">
        <v>3116</v>
      </c>
      <c r="D915">
        <v>115.40712323391891</v>
      </c>
    </row>
    <row r="916" spans="1:4" x14ac:dyDescent="0.35">
      <c r="A916" t="s">
        <v>3043</v>
      </c>
      <c r="B916" t="s">
        <v>3127</v>
      </c>
      <c r="C916" t="s">
        <v>3117</v>
      </c>
      <c r="D916">
        <v>58.390720343328752</v>
      </c>
    </row>
    <row r="917" spans="1:4" x14ac:dyDescent="0.35">
      <c r="A917" t="s">
        <v>3043</v>
      </c>
      <c r="B917" t="s">
        <v>3127</v>
      </c>
      <c r="C917" t="s">
        <v>3118</v>
      </c>
      <c r="D917">
        <v>39.41950505495862</v>
      </c>
    </row>
    <row r="918" spans="1:4" x14ac:dyDescent="0.35">
      <c r="A918" t="s">
        <v>3043</v>
      </c>
      <c r="B918" t="s">
        <v>3127</v>
      </c>
      <c r="C918" t="s">
        <v>3119</v>
      </c>
      <c r="D918">
        <v>32.914993817720138</v>
      </c>
    </row>
    <row r="919" spans="1:4" x14ac:dyDescent="0.35">
      <c r="A919" t="s">
        <v>3043</v>
      </c>
      <c r="B919" t="s">
        <v>3127</v>
      </c>
      <c r="C919" t="s">
        <v>3120</v>
      </c>
      <c r="D919">
        <v>84.21678032344208</v>
      </c>
    </row>
    <row r="920" spans="1:4" x14ac:dyDescent="0.35">
      <c r="A920" t="s">
        <v>3043</v>
      </c>
      <c r="B920" t="s">
        <v>3128</v>
      </c>
      <c r="C920" t="s">
        <v>3111</v>
      </c>
      <c r="D920">
        <v>2790.1614360600825</v>
      </c>
    </row>
    <row r="921" spans="1:4" x14ac:dyDescent="0.35">
      <c r="A921" t="s">
        <v>3043</v>
      </c>
      <c r="B921" t="s">
        <v>3128</v>
      </c>
      <c r="C921" t="s">
        <v>3112</v>
      </c>
      <c r="D921">
        <v>1580.5248943545741</v>
      </c>
    </row>
    <row r="922" spans="1:4" x14ac:dyDescent="0.35">
      <c r="A922" t="s">
        <v>3043</v>
      </c>
      <c r="B922" t="s">
        <v>3128</v>
      </c>
      <c r="C922" t="s">
        <v>3113</v>
      </c>
      <c r="D922">
        <v>622.36991475137665</v>
      </c>
    </row>
    <row r="923" spans="1:4" x14ac:dyDescent="0.35">
      <c r="A923" t="s">
        <v>3043</v>
      </c>
      <c r="B923" t="s">
        <v>3128</v>
      </c>
      <c r="C923" t="s">
        <v>3114</v>
      </c>
      <c r="D923">
        <v>43.23845819154981</v>
      </c>
    </row>
    <row r="924" spans="1:4" x14ac:dyDescent="0.35">
      <c r="A924" t="s">
        <v>3043</v>
      </c>
      <c r="B924" t="s">
        <v>3128</v>
      </c>
      <c r="C924" t="s">
        <v>3115</v>
      </c>
      <c r="D924">
        <v>37.302883202844953</v>
      </c>
    </row>
    <row r="925" spans="1:4" x14ac:dyDescent="0.35">
      <c r="A925" t="s">
        <v>3043</v>
      </c>
      <c r="B925" t="s">
        <v>3128</v>
      </c>
      <c r="C925" t="s">
        <v>3116</v>
      </c>
      <c r="D925">
        <v>16.86311174465953</v>
      </c>
    </row>
    <row r="926" spans="1:4" x14ac:dyDescent="0.35">
      <c r="A926" t="s">
        <v>3043</v>
      </c>
      <c r="B926" t="s">
        <v>3128</v>
      </c>
      <c r="C926" t="s">
        <v>3117</v>
      </c>
      <c r="D926">
        <v>16.453743750375221</v>
      </c>
    </row>
    <row r="927" spans="1:4" x14ac:dyDescent="0.35">
      <c r="A927" t="s">
        <v>3043</v>
      </c>
      <c r="B927" t="s">
        <v>3128</v>
      </c>
      <c r="C927" t="s">
        <v>3118</v>
      </c>
      <c r="D927">
        <v>14.15563481359793</v>
      </c>
    </row>
    <row r="928" spans="1:4" x14ac:dyDescent="0.35">
      <c r="A928" t="s">
        <v>3043</v>
      </c>
      <c r="B928" t="s">
        <v>3128</v>
      </c>
      <c r="C928" t="s">
        <v>3119</v>
      </c>
      <c r="D928">
        <v>2.7302591849982276</v>
      </c>
    </row>
    <row r="929" spans="1:4" x14ac:dyDescent="0.35">
      <c r="A929" t="s">
        <v>3043</v>
      </c>
      <c r="B929" t="s">
        <v>3128</v>
      </c>
      <c r="C929" t="s">
        <v>3120</v>
      </c>
      <c r="D929">
        <v>20.138853035940866</v>
      </c>
    </row>
    <row r="930" spans="1:4" x14ac:dyDescent="0.35">
      <c r="A930" t="s">
        <v>3043</v>
      </c>
      <c r="B930" t="s">
        <v>3129</v>
      </c>
      <c r="C930" t="s">
        <v>3111</v>
      </c>
      <c r="D930">
        <v>1569.0743490552077</v>
      </c>
    </row>
    <row r="931" spans="1:4" x14ac:dyDescent="0.35">
      <c r="A931" t="s">
        <v>3043</v>
      </c>
      <c r="B931" t="s">
        <v>3129</v>
      </c>
      <c r="C931" t="s">
        <v>3112</v>
      </c>
      <c r="D931">
        <v>598.29910215357302</v>
      </c>
    </row>
    <row r="932" spans="1:4" x14ac:dyDescent="0.35">
      <c r="A932" t="s">
        <v>3043</v>
      </c>
      <c r="B932" t="s">
        <v>3129</v>
      </c>
      <c r="C932" t="s">
        <v>3113</v>
      </c>
      <c r="D932">
        <v>311.27265365924177</v>
      </c>
    </row>
    <row r="933" spans="1:4" x14ac:dyDescent="0.35">
      <c r="A933" t="s">
        <v>3043</v>
      </c>
      <c r="B933" t="s">
        <v>3129</v>
      </c>
      <c r="C933" t="s">
        <v>3114</v>
      </c>
      <c r="D933">
        <v>68.355127743706973</v>
      </c>
    </row>
    <row r="934" spans="1:4" x14ac:dyDescent="0.35">
      <c r="A934" t="s">
        <v>3043</v>
      </c>
      <c r="B934" t="s">
        <v>3129</v>
      </c>
      <c r="C934" t="s">
        <v>3115</v>
      </c>
      <c r="D934">
        <v>53.339215656365177</v>
      </c>
    </row>
    <row r="935" spans="1:4" x14ac:dyDescent="0.35">
      <c r="A935" t="s">
        <v>3043</v>
      </c>
      <c r="B935" t="s">
        <v>3129</v>
      </c>
      <c r="C935" t="s">
        <v>3116</v>
      </c>
      <c r="D935">
        <v>26.248756092996352</v>
      </c>
    </row>
    <row r="936" spans="1:4" x14ac:dyDescent="0.35">
      <c r="A936" t="s">
        <v>3043</v>
      </c>
      <c r="B936" t="s">
        <v>3129</v>
      </c>
      <c r="C936" t="s">
        <v>3117</v>
      </c>
      <c r="D936">
        <v>25.869929371526748</v>
      </c>
    </row>
    <row r="937" spans="1:4" x14ac:dyDescent="0.35">
      <c r="A937" t="s">
        <v>3043</v>
      </c>
      <c r="B937" t="s">
        <v>3129</v>
      </c>
      <c r="C937" t="s">
        <v>3118</v>
      </c>
      <c r="D937">
        <v>21.137806641356402</v>
      </c>
    </row>
    <row r="938" spans="1:4" x14ac:dyDescent="0.35">
      <c r="A938" t="s">
        <v>3043</v>
      </c>
      <c r="B938" t="s">
        <v>3129</v>
      </c>
      <c r="C938" t="s">
        <v>3119</v>
      </c>
      <c r="D938">
        <v>13.400043117688174</v>
      </c>
    </row>
    <row r="939" spans="1:4" x14ac:dyDescent="0.35">
      <c r="A939" t="s">
        <v>3043</v>
      </c>
      <c r="B939" t="s">
        <v>3129</v>
      </c>
      <c r="C939" t="s">
        <v>3120</v>
      </c>
      <c r="D939">
        <v>51.274733688337172</v>
      </c>
    </row>
    <row r="940" spans="1:4" x14ac:dyDescent="0.35">
      <c r="A940" t="s">
        <v>3044</v>
      </c>
      <c r="B940" t="s">
        <v>3110</v>
      </c>
      <c r="C940" t="s">
        <v>3111</v>
      </c>
      <c r="D940">
        <v>0.4453768700000002</v>
      </c>
    </row>
    <row r="941" spans="1:4" x14ac:dyDescent="0.35">
      <c r="A941" t="s">
        <v>3044</v>
      </c>
      <c r="B941" t="s">
        <v>3110</v>
      </c>
      <c r="C941" t="s">
        <v>3112</v>
      </c>
      <c r="D941">
        <v>18.068867650000001</v>
      </c>
    </row>
    <row r="942" spans="1:4" x14ac:dyDescent="0.35">
      <c r="A942" t="s">
        <v>3044</v>
      </c>
      <c r="B942" t="s">
        <v>3110</v>
      </c>
      <c r="C942" t="s">
        <v>3113</v>
      </c>
      <c r="D942">
        <v>109.07655527144199</v>
      </c>
    </row>
    <row r="943" spans="1:4" x14ac:dyDescent="0.35">
      <c r="A943" t="s">
        <v>3044</v>
      </c>
      <c r="B943" t="s">
        <v>3110</v>
      </c>
      <c r="C943" t="s">
        <v>3114</v>
      </c>
      <c r="D943">
        <v>30.235899118557985</v>
      </c>
    </row>
    <row r="944" spans="1:4" x14ac:dyDescent="0.35">
      <c r="A944" t="s">
        <v>3044</v>
      </c>
      <c r="B944" t="s">
        <v>3110</v>
      </c>
      <c r="C944" t="s">
        <v>3115</v>
      </c>
      <c r="D944">
        <v>0.21135796999999945</v>
      </c>
    </row>
    <row r="945" spans="1:4" x14ac:dyDescent="0.35">
      <c r="A945" t="s">
        <v>3044</v>
      </c>
      <c r="B945" t="s">
        <v>3110</v>
      </c>
      <c r="C945" t="s">
        <v>3116</v>
      </c>
      <c r="D945">
        <v>0.2140937461896108</v>
      </c>
    </row>
    <row r="946" spans="1:4" x14ac:dyDescent="0.35">
      <c r="A946" t="s">
        <v>3044</v>
      </c>
      <c r="B946" t="s">
        <v>3110</v>
      </c>
      <c r="C946" t="s">
        <v>3117</v>
      </c>
      <c r="D946">
        <v>0.97473740683580845</v>
      </c>
    </row>
    <row r="947" spans="1:4" x14ac:dyDescent="0.35">
      <c r="A947" t="s">
        <v>3044</v>
      </c>
      <c r="B947" t="s">
        <v>3110</v>
      </c>
      <c r="C947" t="s">
        <v>3118</v>
      </c>
      <c r="D947">
        <v>0.97473740683580845</v>
      </c>
    </row>
    <row r="948" spans="1:4" x14ac:dyDescent="0.35">
      <c r="A948" t="s">
        <v>3044</v>
      </c>
      <c r="B948" t="s">
        <v>3110</v>
      </c>
      <c r="C948" t="s">
        <v>3119</v>
      </c>
      <c r="D948">
        <v>1.0281147368358086</v>
      </c>
    </row>
    <row r="949" spans="1:4" x14ac:dyDescent="0.35">
      <c r="A949" t="s">
        <v>3044</v>
      </c>
      <c r="B949" t="s">
        <v>3110</v>
      </c>
      <c r="C949" t="s">
        <v>3120</v>
      </c>
      <c r="D949">
        <v>0.73539915330296424</v>
      </c>
    </row>
    <row r="950" spans="1:4" x14ac:dyDescent="0.35">
      <c r="A950" t="s">
        <v>3044</v>
      </c>
      <c r="B950" t="s">
        <v>3121</v>
      </c>
      <c r="C950" t="s">
        <v>3111</v>
      </c>
      <c r="D950">
        <v>10.062091128035542</v>
      </c>
    </row>
    <row r="951" spans="1:4" x14ac:dyDescent="0.35">
      <c r="A951" t="s">
        <v>3044</v>
      </c>
      <c r="B951" t="s">
        <v>3121</v>
      </c>
      <c r="C951" t="s">
        <v>3112</v>
      </c>
      <c r="D951">
        <v>77.231482868742944</v>
      </c>
    </row>
    <row r="952" spans="1:4" x14ac:dyDescent="0.35">
      <c r="A952" t="s">
        <v>3044</v>
      </c>
      <c r="B952" t="s">
        <v>3121</v>
      </c>
      <c r="C952" t="s">
        <v>3113</v>
      </c>
      <c r="D952">
        <v>361.40010063767352</v>
      </c>
    </row>
    <row r="953" spans="1:4" x14ac:dyDescent="0.35">
      <c r="A953" t="s">
        <v>3044</v>
      </c>
      <c r="B953" t="s">
        <v>3121</v>
      </c>
      <c r="C953" t="s">
        <v>3114</v>
      </c>
      <c r="D953">
        <v>259.48246794905839</v>
      </c>
    </row>
    <row r="954" spans="1:4" x14ac:dyDescent="0.35">
      <c r="A954" t="s">
        <v>3044</v>
      </c>
      <c r="B954" t="s">
        <v>3121</v>
      </c>
      <c r="C954" t="s">
        <v>3115</v>
      </c>
      <c r="D954">
        <v>140.67339096360089</v>
      </c>
    </row>
    <row r="955" spans="1:4" x14ac:dyDescent="0.35">
      <c r="A955" t="s">
        <v>3044</v>
      </c>
      <c r="B955" t="s">
        <v>3121</v>
      </c>
      <c r="C955" t="s">
        <v>3116</v>
      </c>
      <c r="D955">
        <v>22.196150518638404</v>
      </c>
    </row>
    <row r="956" spans="1:4" x14ac:dyDescent="0.35">
      <c r="A956" t="s">
        <v>3044</v>
      </c>
      <c r="B956" t="s">
        <v>3121</v>
      </c>
      <c r="C956" t="s">
        <v>3117</v>
      </c>
      <c r="D956">
        <v>12.370044164836113</v>
      </c>
    </row>
    <row r="957" spans="1:4" x14ac:dyDescent="0.35">
      <c r="A957" t="s">
        <v>3044</v>
      </c>
      <c r="B957" t="s">
        <v>3121</v>
      </c>
      <c r="C957" t="s">
        <v>3118</v>
      </c>
      <c r="D957">
        <v>8.2423046178113353</v>
      </c>
    </row>
    <row r="958" spans="1:4" x14ac:dyDescent="0.35">
      <c r="A958" t="s">
        <v>3044</v>
      </c>
      <c r="B958" t="s">
        <v>3121</v>
      </c>
      <c r="C958" t="s">
        <v>3119</v>
      </c>
      <c r="D958">
        <v>5.0223255625549692</v>
      </c>
    </row>
    <row r="959" spans="1:4" x14ac:dyDescent="0.35">
      <c r="A959" t="s">
        <v>3044</v>
      </c>
      <c r="B959" t="s">
        <v>3121</v>
      </c>
      <c r="C959" t="s">
        <v>3120</v>
      </c>
      <c r="D959">
        <v>5.8489635990479059</v>
      </c>
    </row>
    <row r="960" spans="1:4" x14ac:dyDescent="0.35">
      <c r="A960" t="s">
        <v>3044</v>
      </c>
      <c r="B960" t="s">
        <v>3122</v>
      </c>
      <c r="C960" t="s">
        <v>3111</v>
      </c>
      <c r="D960">
        <v>0.41658073000000007</v>
      </c>
    </row>
    <row r="961" spans="1:4" x14ac:dyDescent="0.35">
      <c r="A961" t="s">
        <v>3044</v>
      </c>
      <c r="B961" t="s">
        <v>3122</v>
      </c>
      <c r="C961" t="s">
        <v>3112</v>
      </c>
      <c r="D961">
        <v>1.7779901299999994</v>
      </c>
    </row>
    <row r="962" spans="1:4" x14ac:dyDescent="0.35">
      <c r="A962" t="s">
        <v>3044</v>
      </c>
      <c r="B962" t="s">
        <v>3122</v>
      </c>
      <c r="C962" t="s">
        <v>3113</v>
      </c>
      <c r="D962">
        <v>0.15592641000000007</v>
      </c>
    </row>
    <row r="963" spans="1:4" x14ac:dyDescent="0.35">
      <c r="A963" t="s">
        <v>3044</v>
      </c>
      <c r="B963" t="s">
        <v>3122</v>
      </c>
      <c r="C963" t="s">
        <v>3114</v>
      </c>
      <c r="D963">
        <v>0.18394402999999998</v>
      </c>
    </row>
    <row r="964" spans="1:4" x14ac:dyDescent="0.35">
      <c r="A964" t="s">
        <v>3044</v>
      </c>
      <c r="B964" t="s">
        <v>3122</v>
      </c>
      <c r="C964" t="s">
        <v>3115</v>
      </c>
      <c r="D964">
        <v>0</v>
      </c>
    </row>
    <row r="965" spans="1:4" x14ac:dyDescent="0.35">
      <c r="A965" t="s">
        <v>3044</v>
      </c>
      <c r="B965" t="s">
        <v>3122</v>
      </c>
      <c r="C965" t="s">
        <v>3116</v>
      </c>
      <c r="D965">
        <v>0</v>
      </c>
    </row>
    <row r="966" spans="1:4" x14ac:dyDescent="0.35">
      <c r="A966" t="s">
        <v>3044</v>
      </c>
      <c r="B966" t="s">
        <v>3122</v>
      </c>
      <c r="C966" t="s">
        <v>3117</v>
      </c>
      <c r="D966">
        <v>0</v>
      </c>
    </row>
    <row r="967" spans="1:4" x14ac:dyDescent="0.35">
      <c r="A967" t="s">
        <v>3044</v>
      </c>
      <c r="B967" t="s">
        <v>3122</v>
      </c>
      <c r="C967" t="s">
        <v>3118</v>
      </c>
      <c r="D967">
        <v>0</v>
      </c>
    </row>
    <row r="968" spans="1:4" x14ac:dyDescent="0.35">
      <c r="A968" t="s">
        <v>3044</v>
      </c>
      <c r="B968" t="s">
        <v>3122</v>
      </c>
      <c r="C968" t="s">
        <v>3119</v>
      </c>
      <c r="D968">
        <v>0</v>
      </c>
    </row>
    <row r="969" spans="1:4" x14ac:dyDescent="0.35">
      <c r="A969" t="s">
        <v>3044</v>
      </c>
      <c r="B969" t="s">
        <v>3122</v>
      </c>
      <c r="C969" t="s">
        <v>3120</v>
      </c>
      <c r="D969">
        <v>0</v>
      </c>
    </row>
    <row r="970" spans="1:4" x14ac:dyDescent="0.35">
      <c r="A970" t="s">
        <v>3044</v>
      </c>
      <c r="B970" t="s">
        <v>3123</v>
      </c>
      <c r="C970" t="s">
        <v>3111</v>
      </c>
      <c r="D970">
        <v>6.8094059999999998E-2</v>
      </c>
    </row>
    <row r="971" spans="1:4" x14ac:dyDescent="0.35">
      <c r="A971" t="s">
        <v>3044</v>
      </c>
      <c r="B971" t="s">
        <v>3123</v>
      </c>
      <c r="C971" t="s">
        <v>3112</v>
      </c>
      <c r="D971">
        <v>49.83503128248217</v>
      </c>
    </row>
    <row r="972" spans="1:4" x14ac:dyDescent="0.35">
      <c r="A972" t="s">
        <v>3044</v>
      </c>
      <c r="B972" t="s">
        <v>3123</v>
      </c>
      <c r="C972" t="s">
        <v>3113</v>
      </c>
      <c r="D972">
        <v>17.249272877517843</v>
      </c>
    </row>
    <row r="973" spans="1:4" x14ac:dyDescent="0.35">
      <c r="A973" t="s">
        <v>3044</v>
      </c>
      <c r="B973" t="s">
        <v>3123</v>
      </c>
      <c r="C973" t="s">
        <v>3114</v>
      </c>
      <c r="D973">
        <v>0</v>
      </c>
    </row>
    <row r="974" spans="1:4" x14ac:dyDescent="0.35">
      <c r="A974" t="s">
        <v>3044</v>
      </c>
      <c r="B974" t="s">
        <v>3123</v>
      </c>
      <c r="C974" t="s">
        <v>3115</v>
      </c>
      <c r="D974">
        <v>0</v>
      </c>
    </row>
    <row r="975" spans="1:4" x14ac:dyDescent="0.35">
      <c r="A975" t="s">
        <v>3044</v>
      </c>
      <c r="B975" t="s">
        <v>3123</v>
      </c>
      <c r="C975" t="s">
        <v>3116</v>
      </c>
      <c r="D975">
        <v>0</v>
      </c>
    </row>
    <row r="976" spans="1:4" x14ac:dyDescent="0.35">
      <c r="A976" t="s">
        <v>3044</v>
      </c>
      <c r="B976" t="s">
        <v>3123</v>
      </c>
      <c r="C976" t="s">
        <v>3117</v>
      </c>
      <c r="D976">
        <v>0</v>
      </c>
    </row>
    <row r="977" spans="1:4" x14ac:dyDescent="0.35">
      <c r="A977" t="s">
        <v>3044</v>
      </c>
      <c r="B977" t="s">
        <v>3123</v>
      </c>
      <c r="C977" t="s">
        <v>3118</v>
      </c>
      <c r="D977">
        <v>0</v>
      </c>
    </row>
    <row r="978" spans="1:4" x14ac:dyDescent="0.35">
      <c r="A978" t="s">
        <v>3044</v>
      </c>
      <c r="B978" t="s">
        <v>3123</v>
      </c>
      <c r="C978" t="s">
        <v>3119</v>
      </c>
      <c r="D978">
        <v>0</v>
      </c>
    </row>
    <row r="979" spans="1:4" x14ac:dyDescent="0.35">
      <c r="A979" t="s">
        <v>3044</v>
      </c>
      <c r="B979" t="s">
        <v>3123</v>
      </c>
      <c r="C979" t="s">
        <v>3120</v>
      </c>
      <c r="D979">
        <v>0</v>
      </c>
    </row>
    <row r="980" spans="1:4" x14ac:dyDescent="0.35">
      <c r="A980" t="s">
        <v>3044</v>
      </c>
      <c r="B980" t="s">
        <v>3124</v>
      </c>
      <c r="C980" t="s">
        <v>3111</v>
      </c>
      <c r="D980">
        <v>12.084683134349801</v>
      </c>
    </row>
    <row r="981" spans="1:4" x14ac:dyDescent="0.35">
      <c r="A981" t="s">
        <v>3044</v>
      </c>
      <c r="B981" t="s">
        <v>3124</v>
      </c>
      <c r="C981" t="s">
        <v>3112</v>
      </c>
      <c r="D981">
        <v>152.36346459371731</v>
      </c>
    </row>
    <row r="982" spans="1:4" x14ac:dyDescent="0.35">
      <c r="A982" t="s">
        <v>3044</v>
      </c>
      <c r="B982" t="s">
        <v>3124</v>
      </c>
      <c r="C982" t="s">
        <v>3113</v>
      </c>
      <c r="D982">
        <v>397.13502132295713</v>
      </c>
    </row>
    <row r="983" spans="1:4" x14ac:dyDescent="0.35">
      <c r="A983" t="s">
        <v>3044</v>
      </c>
      <c r="B983" t="s">
        <v>3124</v>
      </c>
      <c r="C983" t="s">
        <v>3114</v>
      </c>
      <c r="D983">
        <v>53.54823874596299</v>
      </c>
    </row>
    <row r="984" spans="1:4" x14ac:dyDescent="0.35">
      <c r="A984" t="s">
        <v>3044</v>
      </c>
      <c r="B984" t="s">
        <v>3124</v>
      </c>
      <c r="C984" t="s">
        <v>3115</v>
      </c>
      <c r="D984">
        <v>18.936807042696806</v>
      </c>
    </row>
    <row r="985" spans="1:4" x14ac:dyDescent="0.35">
      <c r="A985" t="s">
        <v>3044</v>
      </c>
      <c r="B985" t="s">
        <v>3124</v>
      </c>
      <c r="C985" t="s">
        <v>3116</v>
      </c>
      <c r="D985">
        <v>1.6818675868552511</v>
      </c>
    </row>
    <row r="986" spans="1:4" x14ac:dyDescent="0.35">
      <c r="A986" t="s">
        <v>3044</v>
      </c>
      <c r="B986" t="s">
        <v>3124</v>
      </c>
      <c r="C986" t="s">
        <v>3117</v>
      </c>
      <c r="D986">
        <v>1.6791421368552513</v>
      </c>
    </row>
    <row r="987" spans="1:4" x14ac:dyDescent="0.35">
      <c r="A987" t="s">
        <v>3044</v>
      </c>
      <c r="B987" t="s">
        <v>3124</v>
      </c>
      <c r="C987" t="s">
        <v>3118</v>
      </c>
      <c r="D987">
        <v>1.5715873068552511</v>
      </c>
    </row>
    <row r="988" spans="1:4" x14ac:dyDescent="0.35">
      <c r="A988" t="s">
        <v>3044</v>
      </c>
      <c r="B988" t="s">
        <v>3124</v>
      </c>
      <c r="C988" t="s">
        <v>3119</v>
      </c>
      <c r="D988">
        <v>1.0441421368552513</v>
      </c>
    </row>
    <row r="989" spans="1:4" x14ac:dyDescent="0.35">
      <c r="A989" t="s">
        <v>3044</v>
      </c>
      <c r="B989" t="s">
        <v>3124</v>
      </c>
      <c r="C989" t="s">
        <v>3120</v>
      </c>
      <c r="D989">
        <v>4.2615481028949747</v>
      </c>
    </row>
    <row r="990" spans="1:4" x14ac:dyDescent="0.35">
      <c r="A990" t="s">
        <v>3044</v>
      </c>
      <c r="B990" t="s">
        <v>3125</v>
      </c>
      <c r="C990" t="s">
        <v>3111</v>
      </c>
      <c r="D990">
        <v>0</v>
      </c>
    </row>
    <row r="991" spans="1:4" x14ac:dyDescent="0.35">
      <c r="A991" t="s">
        <v>3044</v>
      </c>
      <c r="B991" t="s">
        <v>3125</v>
      </c>
      <c r="C991" t="s">
        <v>3112</v>
      </c>
      <c r="D991">
        <v>1.1885704900000005</v>
      </c>
    </row>
    <row r="992" spans="1:4" x14ac:dyDescent="0.35">
      <c r="A992" t="s">
        <v>3044</v>
      </c>
      <c r="B992" t="s">
        <v>3125</v>
      </c>
      <c r="C992" t="s">
        <v>3113</v>
      </c>
      <c r="D992">
        <v>0.37585748999999957</v>
      </c>
    </row>
    <row r="993" spans="1:4" x14ac:dyDescent="0.35">
      <c r="A993" t="s">
        <v>3044</v>
      </c>
      <c r="B993" t="s">
        <v>3125</v>
      </c>
      <c r="C993" t="s">
        <v>3114</v>
      </c>
      <c r="D993">
        <v>0</v>
      </c>
    </row>
    <row r="994" spans="1:4" x14ac:dyDescent="0.35">
      <c r="A994" t="s">
        <v>3044</v>
      </c>
      <c r="B994" t="s">
        <v>3125</v>
      </c>
      <c r="C994" t="s">
        <v>3115</v>
      </c>
      <c r="D994">
        <v>0</v>
      </c>
    </row>
    <row r="995" spans="1:4" x14ac:dyDescent="0.35">
      <c r="A995" t="s">
        <v>3044</v>
      </c>
      <c r="B995" t="s">
        <v>3125</v>
      </c>
      <c r="C995" t="s">
        <v>3116</v>
      </c>
      <c r="D995">
        <v>0</v>
      </c>
    </row>
    <row r="996" spans="1:4" x14ac:dyDescent="0.35">
      <c r="A996" t="s">
        <v>3044</v>
      </c>
      <c r="B996" t="s">
        <v>3125</v>
      </c>
      <c r="C996" t="s">
        <v>3117</v>
      </c>
      <c r="D996">
        <v>0</v>
      </c>
    </row>
    <row r="997" spans="1:4" x14ac:dyDescent="0.35">
      <c r="A997" t="s">
        <v>3044</v>
      </c>
      <c r="B997" t="s">
        <v>3125</v>
      </c>
      <c r="C997" t="s">
        <v>3118</v>
      </c>
      <c r="D997">
        <v>0</v>
      </c>
    </row>
    <row r="998" spans="1:4" x14ac:dyDescent="0.35">
      <c r="A998" t="s">
        <v>3044</v>
      </c>
      <c r="B998" t="s">
        <v>3125</v>
      </c>
      <c r="C998" t="s">
        <v>3119</v>
      </c>
      <c r="D998">
        <v>0</v>
      </c>
    </row>
    <row r="999" spans="1:4" x14ac:dyDescent="0.35">
      <c r="A999" t="s">
        <v>3044</v>
      </c>
      <c r="B999" t="s">
        <v>3125</v>
      </c>
      <c r="C999" t="s">
        <v>3120</v>
      </c>
      <c r="D999">
        <v>0</v>
      </c>
    </row>
    <row r="1000" spans="1:4" x14ac:dyDescent="0.35">
      <c r="A1000" t="s">
        <v>3044</v>
      </c>
      <c r="B1000" t="s">
        <v>3126</v>
      </c>
      <c r="C1000" t="s">
        <v>3111</v>
      </c>
      <c r="D1000">
        <v>6.6208683700000002</v>
      </c>
    </row>
    <row r="1001" spans="1:4" x14ac:dyDescent="0.35">
      <c r="A1001" t="s">
        <v>3044</v>
      </c>
      <c r="B1001" t="s">
        <v>3126</v>
      </c>
      <c r="C1001" t="s">
        <v>3112</v>
      </c>
      <c r="D1001">
        <v>32.771604449796627</v>
      </c>
    </row>
    <row r="1002" spans="1:4" x14ac:dyDescent="0.35">
      <c r="A1002" t="s">
        <v>3044</v>
      </c>
      <c r="B1002" t="s">
        <v>3126</v>
      </c>
      <c r="C1002" t="s">
        <v>3113</v>
      </c>
      <c r="D1002">
        <v>62.735676397049986</v>
      </c>
    </row>
    <row r="1003" spans="1:4" x14ac:dyDescent="0.35">
      <c r="A1003" t="s">
        <v>3044</v>
      </c>
      <c r="B1003" t="s">
        <v>3126</v>
      </c>
      <c r="C1003" t="s">
        <v>3114</v>
      </c>
      <c r="D1003">
        <v>14.510601128630192</v>
      </c>
    </row>
    <row r="1004" spans="1:4" x14ac:dyDescent="0.35">
      <c r="A1004" t="s">
        <v>3044</v>
      </c>
      <c r="B1004" t="s">
        <v>3126</v>
      </c>
      <c r="C1004" t="s">
        <v>3115</v>
      </c>
      <c r="D1004">
        <v>4.5152650576478361</v>
      </c>
    </row>
    <row r="1005" spans="1:4" x14ac:dyDescent="0.35">
      <c r="A1005" t="s">
        <v>3044</v>
      </c>
      <c r="B1005" t="s">
        <v>3126</v>
      </c>
      <c r="C1005" t="s">
        <v>3116</v>
      </c>
      <c r="D1005">
        <v>0.95649564656950603</v>
      </c>
    </row>
    <row r="1006" spans="1:4" x14ac:dyDescent="0.35">
      <c r="A1006" t="s">
        <v>3044</v>
      </c>
      <c r="B1006" t="s">
        <v>3126</v>
      </c>
      <c r="C1006" t="s">
        <v>3117</v>
      </c>
      <c r="D1006">
        <v>0.7865440281067505</v>
      </c>
    </row>
    <row r="1007" spans="1:4" x14ac:dyDescent="0.35">
      <c r="A1007" t="s">
        <v>3044</v>
      </c>
      <c r="B1007" t="s">
        <v>3126</v>
      </c>
      <c r="C1007" t="s">
        <v>3118</v>
      </c>
      <c r="D1007">
        <v>0.71032968560806897</v>
      </c>
    </row>
    <row r="1008" spans="1:4" x14ac:dyDescent="0.35">
      <c r="A1008" t="s">
        <v>3044</v>
      </c>
      <c r="B1008" t="s">
        <v>3126</v>
      </c>
      <c r="C1008" t="s">
        <v>3119</v>
      </c>
      <c r="D1008">
        <v>0.20524527620539584</v>
      </c>
    </row>
    <row r="1009" spans="1:4" x14ac:dyDescent="0.35">
      <c r="A1009" t="s">
        <v>3044</v>
      </c>
      <c r="B1009" t="s">
        <v>3126</v>
      </c>
      <c r="C1009" t="s">
        <v>3120</v>
      </c>
      <c r="D1009">
        <v>0.61335936038562977</v>
      </c>
    </row>
    <row r="1010" spans="1:4" x14ac:dyDescent="0.35">
      <c r="A1010" t="s">
        <v>3044</v>
      </c>
      <c r="B1010" t="s">
        <v>3127</v>
      </c>
      <c r="C1010" t="s">
        <v>3111</v>
      </c>
      <c r="D1010">
        <v>4.9475292474232875</v>
      </c>
    </row>
    <row r="1011" spans="1:4" x14ac:dyDescent="0.35">
      <c r="A1011" t="s">
        <v>3044</v>
      </c>
      <c r="B1011" t="s">
        <v>3127</v>
      </c>
      <c r="C1011" t="s">
        <v>3112</v>
      </c>
      <c r="D1011">
        <v>13.518165088744903</v>
      </c>
    </row>
    <row r="1012" spans="1:4" x14ac:dyDescent="0.35">
      <c r="A1012" t="s">
        <v>3044</v>
      </c>
      <c r="B1012" t="s">
        <v>3127</v>
      </c>
      <c r="C1012" t="s">
        <v>3113</v>
      </c>
      <c r="D1012">
        <v>180.49037221971034</v>
      </c>
    </row>
    <row r="1013" spans="1:4" x14ac:dyDescent="0.35">
      <c r="A1013" t="s">
        <v>3044</v>
      </c>
      <c r="B1013" t="s">
        <v>3127</v>
      </c>
      <c r="C1013" t="s">
        <v>3114</v>
      </c>
      <c r="D1013">
        <v>211.23912881353206</v>
      </c>
    </row>
    <row r="1014" spans="1:4" x14ac:dyDescent="0.35">
      <c r="A1014" t="s">
        <v>3044</v>
      </c>
      <c r="B1014" t="s">
        <v>3127</v>
      </c>
      <c r="C1014" t="s">
        <v>3115</v>
      </c>
      <c r="D1014">
        <v>104.94935862886352</v>
      </c>
    </row>
    <row r="1015" spans="1:4" x14ac:dyDescent="0.35">
      <c r="A1015" t="s">
        <v>3044</v>
      </c>
      <c r="B1015" t="s">
        <v>3127</v>
      </c>
      <c r="C1015" t="s">
        <v>3116</v>
      </c>
      <c r="D1015">
        <v>15.260714968540015</v>
      </c>
    </row>
    <row r="1016" spans="1:4" x14ac:dyDescent="0.35">
      <c r="A1016" t="s">
        <v>3044</v>
      </c>
      <c r="B1016" t="s">
        <v>3127</v>
      </c>
      <c r="C1016" t="s">
        <v>3117</v>
      </c>
      <c r="D1016">
        <v>6.0618573302700574</v>
      </c>
    </row>
    <row r="1017" spans="1:4" x14ac:dyDescent="0.35">
      <c r="A1017" t="s">
        <v>3044</v>
      </c>
      <c r="B1017" t="s">
        <v>3127</v>
      </c>
      <c r="C1017" t="s">
        <v>3118</v>
      </c>
      <c r="D1017">
        <v>3.7236984283380399</v>
      </c>
    </row>
    <row r="1018" spans="1:4" x14ac:dyDescent="0.35">
      <c r="A1018" t="s">
        <v>3044</v>
      </c>
      <c r="B1018" t="s">
        <v>3127</v>
      </c>
      <c r="C1018" t="s">
        <v>3119</v>
      </c>
      <c r="D1018">
        <v>2.0329683845779183</v>
      </c>
    </row>
    <row r="1019" spans="1:4" x14ac:dyDescent="0.35">
      <c r="A1019" t="s">
        <v>3044</v>
      </c>
      <c r="B1019" t="s">
        <v>3127</v>
      </c>
      <c r="C1019" t="s">
        <v>3120</v>
      </c>
      <c r="D1019">
        <v>1.19181158</v>
      </c>
    </row>
    <row r="1020" spans="1:4" x14ac:dyDescent="0.35">
      <c r="A1020" t="s">
        <v>3044</v>
      </c>
      <c r="B1020" t="s">
        <v>3128</v>
      </c>
      <c r="C1020" t="s">
        <v>3111</v>
      </c>
      <c r="D1020">
        <v>7.9666768396759338</v>
      </c>
    </row>
    <row r="1021" spans="1:4" x14ac:dyDescent="0.35">
      <c r="A1021" t="s">
        <v>3044</v>
      </c>
      <c r="B1021" t="s">
        <v>3128</v>
      </c>
      <c r="C1021" t="s">
        <v>3112</v>
      </c>
      <c r="D1021">
        <v>58.522370370741776</v>
      </c>
    </row>
    <row r="1022" spans="1:4" x14ac:dyDescent="0.35">
      <c r="A1022" t="s">
        <v>3044</v>
      </c>
      <c r="B1022" t="s">
        <v>3128</v>
      </c>
      <c r="C1022" t="s">
        <v>3113</v>
      </c>
      <c r="D1022">
        <v>327.11834496239754</v>
      </c>
    </row>
    <row r="1023" spans="1:4" x14ac:dyDescent="0.35">
      <c r="A1023" t="s">
        <v>3044</v>
      </c>
      <c r="B1023" t="s">
        <v>3128</v>
      </c>
      <c r="C1023" t="s">
        <v>3114</v>
      </c>
      <c r="D1023">
        <v>55.793352808698558</v>
      </c>
    </row>
    <row r="1024" spans="1:4" x14ac:dyDescent="0.35">
      <c r="A1024" t="s">
        <v>3044</v>
      </c>
      <c r="B1024" t="s">
        <v>3128</v>
      </c>
      <c r="C1024" t="s">
        <v>3115</v>
      </c>
      <c r="D1024">
        <v>37.529280124227242</v>
      </c>
    </row>
    <row r="1025" spans="1:4" x14ac:dyDescent="0.35">
      <c r="A1025" t="s">
        <v>3044</v>
      </c>
      <c r="B1025" t="s">
        <v>3128</v>
      </c>
      <c r="C1025" t="s">
        <v>3116</v>
      </c>
      <c r="D1025">
        <v>17.711253281985449</v>
      </c>
    </row>
    <row r="1026" spans="1:4" x14ac:dyDescent="0.35">
      <c r="A1026" t="s">
        <v>3044</v>
      </c>
      <c r="B1026" t="s">
        <v>3128</v>
      </c>
      <c r="C1026" t="s">
        <v>3117</v>
      </c>
      <c r="D1026">
        <v>17.711253281985449</v>
      </c>
    </row>
    <row r="1027" spans="1:4" x14ac:dyDescent="0.35">
      <c r="A1027" t="s">
        <v>3044</v>
      </c>
      <c r="B1027" t="s">
        <v>3128</v>
      </c>
      <c r="C1027" t="s">
        <v>3118</v>
      </c>
      <c r="D1027">
        <v>17.711253281985449</v>
      </c>
    </row>
    <row r="1028" spans="1:4" x14ac:dyDescent="0.35">
      <c r="A1028" t="s">
        <v>3044</v>
      </c>
      <c r="B1028" t="s">
        <v>3128</v>
      </c>
      <c r="C1028" t="s">
        <v>3119</v>
      </c>
      <c r="D1028">
        <v>17.701292853029301</v>
      </c>
    </row>
    <row r="1029" spans="1:4" x14ac:dyDescent="0.35">
      <c r="A1029" t="s">
        <v>3044</v>
      </c>
      <c r="B1029" t="s">
        <v>3128</v>
      </c>
      <c r="C1029" t="s">
        <v>3120</v>
      </c>
      <c r="D1029">
        <v>9.2037567652732388</v>
      </c>
    </row>
    <row r="1030" spans="1:4" x14ac:dyDescent="0.35">
      <c r="A1030" t="s">
        <v>3044</v>
      </c>
      <c r="B1030" t="s">
        <v>3129</v>
      </c>
      <c r="C1030" t="s">
        <v>3111</v>
      </c>
      <c r="D1030">
        <v>5.1611471700000005</v>
      </c>
    </row>
    <row r="1031" spans="1:4" x14ac:dyDescent="0.35">
      <c r="A1031" t="s">
        <v>3044</v>
      </c>
      <c r="B1031" t="s">
        <v>3129</v>
      </c>
      <c r="C1031" t="s">
        <v>3112</v>
      </c>
      <c r="D1031">
        <v>3.2986288199999998</v>
      </c>
    </row>
    <row r="1032" spans="1:4" x14ac:dyDescent="0.35">
      <c r="A1032" t="s">
        <v>3044</v>
      </c>
      <c r="B1032" t="s">
        <v>3129</v>
      </c>
      <c r="C1032" t="s">
        <v>3113</v>
      </c>
      <c r="D1032">
        <v>12.844374710144779</v>
      </c>
    </row>
    <row r="1033" spans="1:4" x14ac:dyDescent="0.35">
      <c r="A1033" t="s">
        <v>3044</v>
      </c>
      <c r="B1033" t="s">
        <v>3129</v>
      </c>
      <c r="C1033" t="s">
        <v>3114</v>
      </c>
      <c r="D1033">
        <v>9.1265370798552219</v>
      </c>
    </row>
    <row r="1034" spans="1:4" x14ac:dyDescent="0.35">
      <c r="A1034" t="s">
        <v>3044</v>
      </c>
      <c r="B1034" t="s">
        <v>3129</v>
      </c>
      <c r="C1034" t="s">
        <v>3115</v>
      </c>
      <c r="D1034">
        <v>0</v>
      </c>
    </row>
    <row r="1035" spans="1:4" x14ac:dyDescent="0.35">
      <c r="A1035" t="s">
        <v>3044</v>
      </c>
      <c r="B1035" t="s">
        <v>3129</v>
      </c>
      <c r="C1035" t="s">
        <v>3116</v>
      </c>
      <c r="D1035">
        <v>0</v>
      </c>
    </row>
    <row r="1036" spans="1:4" x14ac:dyDescent="0.35">
      <c r="A1036" t="s">
        <v>3044</v>
      </c>
      <c r="B1036" t="s">
        <v>3129</v>
      </c>
      <c r="C1036" t="s">
        <v>3117</v>
      </c>
      <c r="D1036">
        <v>0</v>
      </c>
    </row>
    <row r="1037" spans="1:4" x14ac:dyDescent="0.35">
      <c r="A1037" t="s">
        <v>3044</v>
      </c>
      <c r="B1037" t="s">
        <v>3129</v>
      </c>
      <c r="C1037" t="s">
        <v>3118</v>
      </c>
      <c r="D1037">
        <v>0</v>
      </c>
    </row>
    <row r="1038" spans="1:4" x14ac:dyDescent="0.35">
      <c r="A1038" t="s">
        <v>3044</v>
      </c>
      <c r="B1038" t="s">
        <v>3129</v>
      </c>
      <c r="C1038" t="s">
        <v>3119</v>
      </c>
      <c r="D1038">
        <v>0</v>
      </c>
    </row>
    <row r="1039" spans="1:4" x14ac:dyDescent="0.35">
      <c r="A1039" t="s">
        <v>3044</v>
      </c>
      <c r="B1039" t="s">
        <v>3129</v>
      </c>
      <c r="C1039" t="s">
        <v>3120</v>
      </c>
      <c r="D1039">
        <v>0</v>
      </c>
    </row>
    <row r="1040" spans="1:4" x14ac:dyDescent="0.35">
      <c r="A1040" t="s">
        <v>3045</v>
      </c>
      <c r="B1040" t="s">
        <v>3110</v>
      </c>
      <c r="C1040" t="s">
        <v>3111</v>
      </c>
      <c r="D1040">
        <v>1.5634510599999998</v>
      </c>
    </row>
    <row r="1041" spans="1:4" x14ac:dyDescent="0.35">
      <c r="A1041" t="s">
        <v>3045</v>
      </c>
      <c r="B1041" t="s">
        <v>3110</v>
      </c>
      <c r="C1041" t="s">
        <v>3112</v>
      </c>
      <c r="D1041">
        <v>3.3304000000000385E-4</v>
      </c>
    </row>
    <row r="1042" spans="1:4" x14ac:dyDescent="0.35">
      <c r="A1042" t="s">
        <v>3045</v>
      </c>
      <c r="B1042" t="s">
        <v>3110</v>
      </c>
      <c r="C1042" t="s">
        <v>3113</v>
      </c>
      <c r="D1042">
        <v>0</v>
      </c>
    </row>
    <row r="1043" spans="1:4" x14ac:dyDescent="0.35">
      <c r="A1043" t="s">
        <v>3045</v>
      </c>
      <c r="B1043" t="s">
        <v>3110</v>
      </c>
      <c r="C1043" t="s">
        <v>3114</v>
      </c>
      <c r="D1043">
        <v>0</v>
      </c>
    </row>
    <row r="1044" spans="1:4" x14ac:dyDescent="0.35">
      <c r="A1044" t="s">
        <v>3045</v>
      </c>
      <c r="B1044" t="s">
        <v>3110</v>
      </c>
      <c r="C1044" t="s">
        <v>3115</v>
      </c>
      <c r="D1044">
        <v>0</v>
      </c>
    </row>
    <row r="1045" spans="1:4" x14ac:dyDescent="0.35">
      <c r="A1045" t="s">
        <v>3045</v>
      </c>
      <c r="B1045" t="s">
        <v>3110</v>
      </c>
      <c r="C1045" t="s">
        <v>3116</v>
      </c>
      <c r="D1045">
        <v>0</v>
      </c>
    </row>
    <row r="1046" spans="1:4" x14ac:dyDescent="0.35">
      <c r="A1046" t="s">
        <v>3045</v>
      </c>
      <c r="B1046" t="s">
        <v>3110</v>
      </c>
      <c r="C1046" t="s">
        <v>3117</v>
      </c>
      <c r="D1046">
        <v>0</v>
      </c>
    </row>
    <row r="1047" spans="1:4" x14ac:dyDescent="0.35">
      <c r="A1047" t="s">
        <v>3045</v>
      </c>
      <c r="B1047" t="s">
        <v>3110</v>
      </c>
      <c r="C1047" t="s">
        <v>3118</v>
      </c>
      <c r="D1047">
        <v>0</v>
      </c>
    </row>
    <row r="1048" spans="1:4" x14ac:dyDescent="0.35">
      <c r="A1048" t="s">
        <v>3045</v>
      </c>
      <c r="B1048" t="s">
        <v>3110</v>
      </c>
      <c r="C1048" t="s">
        <v>3119</v>
      </c>
      <c r="D1048">
        <v>0</v>
      </c>
    </row>
    <row r="1049" spans="1:4" x14ac:dyDescent="0.35">
      <c r="A1049" t="s">
        <v>3045</v>
      </c>
      <c r="B1049" t="s">
        <v>3110</v>
      </c>
      <c r="C1049" t="s">
        <v>3120</v>
      </c>
      <c r="D1049">
        <v>0</v>
      </c>
    </row>
    <row r="1050" spans="1:4" x14ac:dyDescent="0.35">
      <c r="A1050" t="s">
        <v>3045</v>
      </c>
      <c r="B1050" t="s">
        <v>3121</v>
      </c>
      <c r="C1050" t="s">
        <v>3111</v>
      </c>
      <c r="D1050">
        <v>1262.2635449210668</v>
      </c>
    </row>
    <row r="1051" spans="1:4" x14ac:dyDescent="0.35">
      <c r="A1051" t="s">
        <v>3045</v>
      </c>
      <c r="B1051" t="s">
        <v>3121</v>
      </c>
      <c r="C1051" t="s">
        <v>3112</v>
      </c>
      <c r="D1051">
        <v>300.26493320389642</v>
      </c>
    </row>
    <row r="1052" spans="1:4" x14ac:dyDescent="0.35">
      <c r="A1052" t="s">
        <v>3045</v>
      </c>
      <c r="B1052" t="s">
        <v>3121</v>
      </c>
      <c r="C1052" t="s">
        <v>3113</v>
      </c>
      <c r="D1052">
        <v>29.390301353609395</v>
      </c>
    </row>
    <row r="1053" spans="1:4" x14ac:dyDescent="0.35">
      <c r="A1053" t="s">
        <v>3045</v>
      </c>
      <c r="B1053" t="s">
        <v>3121</v>
      </c>
      <c r="C1053" t="s">
        <v>3114</v>
      </c>
      <c r="D1053">
        <v>2.1733941771215006</v>
      </c>
    </row>
    <row r="1054" spans="1:4" x14ac:dyDescent="0.35">
      <c r="A1054" t="s">
        <v>3045</v>
      </c>
      <c r="B1054" t="s">
        <v>3121</v>
      </c>
      <c r="C1054" t="s">
        <v>3115</v>
      </c>
      <c r="D1054">
        <v>1.7695515404584996</v>
      </c>
    </row>
    <row r="1055" spans="1:4" x14ac:dyDescent="0.35">
      <c r="A1055" t="s">
        <v>3045</v>
      </c>
      <c r="B1055" t="s">
        <v>3121</v>
      </c>
      <c r="C1055" t="s">
        <v>3116</v>
      </c>
      <c r="D1055">
        <v>0.8847757702292498</v>
      </c>
    </row>
    <row r="1056" spans="1:4" x14ac:dyDescent="0.35">
      <c r="A1056" t="s">
        <v>3045</v>
      </c>
      <c r="B1056" t="s">
        <v>3121</v>
      </c>
      <c r="C1056" t="s">
        <v>3117</v>
      </c>
      <c r="D1056">
        <v>0.4232225736185109</v>
      </c>
    </row>
    <row r="1057" spans="1:4" x14ac:dyDescent="0.35">
      <c r="A1057" t="s">
        <v>3045</v>
      </c>
      <c r="B1057" t="s">
        <v>3121</v>
      </c>
      <c r="C1057" t="s">
        <v>3118</v>
      </c>
      <c r="D1057">
        <v>0</v>
      </c>
    </row>
    <row r="1058" spans="1:4" x14ac:dyDescent="0.35">
      <c r="A1058" t="s">
        <v>3045</v>
      </c>
      <c r="B1058" t="s">
        <v>3121</v>
      </c>
      <c r="C1058" t="s">
        <v>3119</v>
      </c>
      <c r="D1058">
        <v>0</v>
      </c>
    </row>
    <row r="1059" spans="1:4" x14ac:dyDescent="0.35">
      <c r="A1059" t="s">
        <v>3045</v>
      </c>
      <c r="B1059" t="s">
        <v>3121</v>
      </c>
      <c r="C1059" t="s">
        <v>3120</v>
      </c>
      <c r="D1059">
        <v>0</v>
      </c>
    </row>
    <row r="1060" spans="1:4" x14ac:dyDescent="0.35">
      <c r="A1060" t="s">
        <v>3045</v>
      </c>
      <c r="B1060" t="s">
        <v>3122</v>
      </c>
      <c r="C1060" t="s">
        <v>3111</v>
      </c>
      <c r="D1060">
        <v>50.453799484085444</v>
      </c>
    </row>
    <row r="1061" spans="1:4" x14ac:dyDescent="0.35">
      <c r="A1061" t="s">
        <v>3045</v>
      </c>
      <c r="B1061" t="s">
        <v>3122</v>
      </c>
      <c r="C1061" t="s">
        <v>3112</v>
      </c>
      <c r="D1061">
        <v>4.1101186659144915</v>
      </c>
    </row>
    <row r="1062" spans="1:4" x14ac:dyDescent="0.35">
      <c r="A1062" t="s">
        <v>3045</v>
      </c>
      <c r="B1062" t="s">
        <v>3122</v>
      </c>
      <c r="C1062" t="s">
        <v>3113</v>
      </c>
      <c r="D1062">
        <v>6.4694560000000081E-2</v>
      </c>
    </row>
    <row r="1063" spans="1:4" x14ac:dyDescent="0.35">
      <c r="A1063" t="s">
        <v>3045</v>
      </c>
      <c r="B1063" t="s">
        <v>3122</v>
      </c>
      <c r="C1063" t="s">
        <v>3114</v>
      </c>
      <c r="D1063">
        <v>0</v>
      </c>
    </row>
    <row r="1064" spans="1:4" x14ac:dyDescent="0.35">
      <c r="A1064" t="s">
        <v>3045</v>
      </c>
      <c r="B1064" t="s">
        <v>3122</v>
      </c>
      <c r="C1064" t="s">
        <v>3115</v>
      </c>
      <c r="D1064">
        <v>0</v>
      </c>
    </row>
    <row r="1065" spans="1:4" x14ac:dyDescent="0.35">
      <c r="A1065" t="s">
        <v>3045</v>
      </c>
      <c r="B1065" t="s">
        <v>3122</v>
      </c>
      <c r="C1065" t="s">
        <v>3116</v>
      </c>
      <c r="D1065">
        <v>0</v>
      </c>
    </row>
    <row r="1066" spans="1:4" x14ac:dyDescent="0.35">
      <c r="A1066" t="s">
        <v>3045</v>
      </c>
      <c r="B1066" t="s">
        <v>3122</v>
      </c>
      <c r="C1066" t="s">
        <v>3117</v>
      </c>
      <c r="D1066">
        <v>0</v>
      </c>
    </row>
    <row r="1067" spans="1:4" x14ac:dyDescent="0.35">
      <c r="A1067" t="s">
        <v>3045</v>
      </c>
      <c r="B1067" t="s">
        <v>3122</v>
      </c>
      <c r="C1067" t="s">
        <v>3118</v>
      </c>
      <c r="D1067">
        <v>0</v>
      </c>
    </row>
    <row r="1068" spans="1:4" x14ac:dyDescent="0.35">
      <c r="A1068" t="s">
        <v>3045</v>
      </c>
      <c r="B1068" t="s">
        <v>3122</v>
      </c>
      <c r="C1068" t="s">
        <v>3119</v>
      </c>
      <c r="D1068">
        <v>0</v>
      </c>
    </row>
    <row r="1069" spans="1:4" x14ac:dyDescent="0.35">
      <c r="A1069" t="s">
        <v>3045</v>
      </c>
      <c r="B1069" t="s">
        <v>3122</v>
      </c>
      <c r="C1069" t="s">
        <v>3120</v>
      </c>
      <c r="D1069">
        <v>0</v>
      </c>
    </row>
    <row r="1070" spans="1:4" x14ac:dyDescent="0.35">
      <c r="A1070" t="s">
        <v>3045</v>
      </c>
      <c r="B1070" t="s">
        <v>3123</v>
      </c>
      <c r="C1070" t="s">
        <v>3111</v>
      </c>
      <c r="D1070">
        <v>12.134038271703014</v>
      </c>
    </row>
    <row r="1071" spans="1:4" x14ac:dyDescent="0.35">
      <c r="A1071" t="s">
        <v>3045</v>
      </c>
      <c r="B1071" t="s">
        <v>3123</v>
      </c>
      <c r="C1071" t="s">
        <v>3112</v>
      </c>
      <c r="D1071">
        <v>2.7482057982969836</v>
      </c>
    </row>
    <row r="1072" spans="1:4" x14ac:dyDescent="0.35">
      <c r="A1072" t="s">
        <v>3045</v>
      </c>
      <c r="B1072" t="s">
        <v>3123</v>
      </c>
      <c r="C1072" t="s">
        <v>3113</v>
      </c>
      <c r="D1072">
        <v>0</v>
      </c>
    </row>
    <row r="1073" spans="1:4" x14ac:dyDescent="0.35">
      <c r="A1073" t="s">
        <v>3045</v>
      </c>
      <c r="B1073" t="s">
        <v>3123</v>
      </c>
      <c r="C1073" t="s">
        <v>3114</v>
      </c>
      <c r="D1073">
        <v>0</v>
      </c>
    </row>
    <row r="1074" spans="1:4" x14ac:dyDescent="0.35">
      <c r="A1074" t="s">
        <v>3045</v>
      </c>
      <c r="B1074" t="s">
        <v>3123</v>
      </c>
      <c r="C1074" t="s">
        <v>3115</v>
      </c>
      <c r="D1074">
        <v>0</v>
      </c>
    </row>
    <row r="1075" spans="1:4" x14ac:dyDescent="0.35">
      <c r="A1075" t="s">
        <v>3045</v>
      </c>
      <c r="B1075" t="s">
        <v>3123</v>
      </c>
      <c r="C1075" t="s">
        <v>3116</v>
      </c>
      <c r="D1075">
        <v>0</v>
      </c>
    </row>
    <row r="1076" spans="1:4" x14ac:dyDescent="0.35">
      <c r="A1076" t="s">
        <v>3045</v>
      </c>
      <c r="B1076" t="s">
        <v>3123</v>
      </c>
      <c r="C1076" t="s">
        <v>3117</v>
      </c>
      <c r="D1076">
        <v>0</v>
      </c>
    </row>
    <row r="1077" spans="1:4" x14ac:dyDescent="0.35">
      <c r="A1077" t="s">
        <v>3045</v>
      </c>
      <c r="B1077" t="s">
        <v>3123</v>
      </c>
      <c r="C1077" t="s">
        <v>3118</v>
      </c>
      <c r="D1077">
        <v>0</v>
      </c>
    </row>
    <row r="1078" spans="1:4" x14ac:dyDescent="0.35">
      <c r="A1078" t="s">
        <v>3045</v>
      </c>
      <c r="B1078" t="s">
        <v>3123</v>
      </c>
      <c r="C1078" t="s">
        <v>3119</v>
      </c>
      <c r="D1078">
        <v>0</v>
      </c>
    </row>
    <row r="1079" spans="1:4" x14ac:dyDescent="0.35">
      <c r="A1079" t="s">
        <v>3045</v>
      </c>
      <c r="B1079" t="s">
        <v>3123</v>
      </c>
      <c r="C1079" t="s">
        <v>3120</v>
      </c>
      <c r="D1079">
        <v>0</v>
      </c>
    </row>
    <row r="1080" spans="1:4" x14ac:dyDescent="0.35">
      <c r="A1080" t="s">
        <v>3045</v>
      </c>
      <c r="B1080" t="s">
        <v>3124</v>
      </c>
      <c r="C1080" t="s">
        <v>3111</v>
      </c>
      <c r="D1080">
        <v>99.421478378331983</v>
      </c>
    </row>
    <row r="1081" spans="1:4" x14ac:dyDescent="0.35">
      <c r="A1081" t="s">
        <v>3045</v>
      </c>
      <c r="B1081" t="s">
        <v>3124</v>
      </c>
      <c r="C1081" t="s">
        <v>3112</v>
      </c>
      <c r="D1081">
        <v>82.58395210564909</v>
      </c>
    </row>
    <row r="1082" spans="1:4" x14ac:dyDescent="0.35">
      <c r="A1082" t="s">
        <v>3045</v>
      </c>
      <c r="B1082" t="s">
        <v>3124</v>
      </c>
      <c r="C1082" t="s">
        <v>3113</v>
      </c>
      <c r="D1082">
        <v>59.90104268879108</v>
      </c>
    </row>
    <row r="1083" spans="1:4" x14ac:dyDescent="0.35">
      <c r="A1083" t="s">
        <v>3045</v>
      </c>
      <c r="B1083" t="s">
        <v>3124</v>
      </c>
      <c r="C1083" t="s">
        <v>3114</v>
      </c>
      <c r="D1083">
        <v>0.13965517046202139</v>
      </c>
    </row>
    <row r="1084" spans="1:4" x14ac:dyDescent="0.35">
      <c r="A1084" t="s">
        <v>3045</v>
      </c>
      <c r="B1084" t="s">
        <v>3124</v>
      </c>
      <c r="C1084" t="s">
        <v>3115</v>
      </c>
      <c r="D1084">
        <v>0.13965517046202139</v>
      </c>
    </row>
    <row r="1085" spans="1:4" x14ac:dyDescent="0.35">
      <c r="A1085" t="s">
        <v>3045</v>
      </c>
      <c r="B1085" t="s">
        <v>3124</v>
      </c>
      <c r="C1085" t="s">
        <v>3116</v>
      </c>
      <c r="D1085">
        <v>6.9827585231010694E-2</v>
      </c>
    </row>
    <row r="1086" spans="1:4" x14ac:dyDescent="0.35">
      <c r="A1086" t="s">
        <v>3045</v>
      </c>
      <c r="B1086" t="s">
        <v>3124</v>
      </c>
      <c r="C1086" t="s">
        <v>3117</v>
      </c>
      <c r="D1086">
        <v>6.9827585231010694E-2</v>
      </c>
    </row>
    <row r="1087" spans="1:4" x14ac:dyDescent="0.35">
      <c r="A1087" t="s">
        <v>3045</v>
      </c>
      <c r="B1087" t="s">
        <v>3124</v>
      </c>
      <c r="C1087" t="s">
        <v>3118</v>
      </c>
      <c r="D1087">
        <v>2.6123225841807551E-2</v>
      </c>
    </row>
    <row r="1088" spans="1:4" x14ac:dyDescent="0.35">
      <c r="A1088" t="s">
        <v>3045</v>
      </c>
      <c r="B1088" t="s">
        <v>3124</v>
      </c>
      <c r="C1088" t="s">
        <v>3119</v>
      </c>
      <c r="D1088">
        <v>0</v>
      </c>
    </row>
    <row r="1089" spans="1:4" x14ac:dyDescent="0.35">
      <c r="A1089" t="s">
        <v>3045</v>
      </c>
      <c r="B1089" t="s">
        <v>3124</v>
      </c>
      <c r="C1089" t="s">
        <v>3120</v>
      </c>
      <c r="D1089">
        <v>0</v>
      </c>
    </row>
    <row r="1090" spans="1:4" x14ac:dyDescent="0.35">
      <c r="A1090" t="s">
        <v>3045</v>
      </c>
      <c r="B1090" t="s">
        <v>3126</v>
      </c>
      <c r="C1090" t="s">
        <v>3111</v>
      </c>
      <c r="D1090">
        <v>1282.1632681149895</v>
      </c>
    </row>
    <row r="1091" spans="1:4" x14ac:dyDescent="0.35">
      <c r="A1091" t="s">
        <v>3045</v>
      </c>
      <c r="B1091" t="s">
        <v>3126</v>
      </c>
      <c r="C1091" t="s">
        <v>3112</v>
      </c>
      <c r="D1091">
        <v>287.8525000224239</v>
      </c>
    </row>
    <row r="1092" spans="1:4" x14ac:dyDescent="0.35">
      <c r="A1092" t="s">
        <v>3045</v>
      </c>
      <c r="B1092" t="s">
        <v>3126</v>
      </c>
      <c r="C1092" t="s">
        <v>3113</v>
      </c>
      <c r="D1092">
        <v>21.157424426590058</v>
      </c>
    </row>
    <row r="1093" spans="1:4" x14ac:dyDescent="0.35">
      <c r="A1093" t="s">
        <v>3045</v>
      </c>
      <c r="B1093" t="s">
        <v>3126</v>
      </c>
      <c r="C1093" t="s">
        <v>3114</v>
      </c>
      <c r="D1093">
        <v>1.5801591606666672</v>
      </c>
    </row>
    <row r="1094" spans="1:4" x14ac:dyDescent="0.35">
      <c r="A1094" t="s">
        <v>3045</v>
      </c>
      <c r="B1094" t="s">
        <v>3126</v>
      </c>
      <c r="C1094" t="s">
        <v>3115</v>
      </c>
      <c r="D1094">
        <v>0.70673737066666664</v>
      </c>
    </row>
    <row r="1095" spans="1:4" x14ac:dyDescent="0.35">
      <c r="A1095" t="s">
        <v>3045</v>
      </c>
      <c r="B1095" t="s">
        <v>3126</v>
      </c>
      <c r="C1095" t="s">
        <v>3116</v>
      </c>
      <c r="D1095">
        <v>0.26796790033333334</v>
      </c>
    </row>
    <row r="1096" spans="1:4" x14ac:dyDescent="0.35">
      <c r="A1096" t="s">
        <v>3045</v>
      </c>
      <c r="B1096" t="s">
        <v>3126</v>
      </c>
      <c r="C1096" t="s">
        <v>3117</v>
      </c>
      <c r="D1096">
        <v>0.15167939033333336</v>
      </c>
    </row>
    <row r="1097" spans="1:4" x14ac:dyDescent="0.35">
      <c r="A1097" t="s">
        <v>3045</v>
      </c>
      <c r="B1097" t="s">
        <v>3126</v>
      </c>
      <c r="C1097" t="s">
        <v>3118</v>
      </c>
      <c r="D1097">
        <v>9.8063200333333392E-2</v>
      </c>
    </row>
    <row r="1098" spans="1:4" x14ac:dyDescent="0.35">
      <c r="A1098" t="s">
        <v>3045</v>
      </c>
      <c r="B1098" t="s">
        <v>3126</v>
      </c>
      <c r="C1098" t="s">
        <v>3119</v>
      </c>
      <c r="D1098">
        <v>7.516687033333333E-2</v>
      </c>
    </row>
    <row r="1099" spans="1:4" x14ac:dyDescent="0.35">
      <c r="A1099" t="s">
        <v>3045</v>
      </c>
      <c r="B1099" t="s">
        <v>3126</v>
      </c>
      <c r="C1099" t="s">
        <v>3120</v>
      </c>
      <c r="D1099">
        <v>0.31052950333333329</v>
      </c>
    </row>
    <row r="1100" spans="1:4" x14ac:dyDescent="0.35">
      <c r="A1100" t="s">
        <v>3045</v>
      </c>
      <c r="B1100" t="s">
        <v>3127</v>
      </c>
      <c r="C1100" t="s">
        <v>3111</v>
      </c>
      <c r="D1100">
        <v>27.977345974024765</v>
      </c>
    </row>
    <row r="1101" spans="1:4" x14ac:dyDescent="0.35">
      <c r="A1101" t="s">
        <v>3045</v>
      </c>
      <c r="B1101" t="s">
        <v>3127</v>
      </c>
      <c r="C1101" t="s">
        <v>3112</v>
      </c>
      <c r="D1101">
        <v>17.78851503970311</v>
      </c>
    </row>
    <row r="1102" spans="1:4" x14ac:dyDescent="0.35">
      <c r="A1102" t="s">
        <v>3045</v>
      </c>
      <c r="B1102" t="s">
        <v>3127</v>
      </c>
      <c r="C1102" t="s">
        <v>3113</v>
      </c>
      <c r="D1102">
        <v>14.425426679280109</v>
      </c>
    </row>
    <row r="1103" spans="1:4" x14ac:dyDescent="0.35">
      <c r="A1103" t="s">
        <v>3045</v>
      </c>
      <c r="B1103" t="s">
        <v>3127</v>
      </c>
      <c r="C1103" t="s">
        <v>3114</v>
      </c>
      <c r="D1103">
        <v>4.2848267321679971</v>
      </c>
    </row>
    <row r="1104" spans="1:4" x14ac:dyDescent="0.35">
      <c r="A1104" t="s">
        <v>3045</v>
      </c>
      <c r="B1104" t="s">
        <v>3127</v>
      </c>
      <c r="C1104" t="s">
        <v>3115</v>
      </c>
      <c r="D1104">
        <v>4.2832774848240254</v>
      </c>
    </row>
    <row r="1105" spans="1:4" x14ac:dyDescent="0.35">
      <c r="A1105" t="s">
        <v>3045</v>
      </c>
      <c r="B1105" t="s">
        <v>3127</v>
      </c>
      <c r="C1105" t="s">
        <v>3116</v>
      </c>
      <c r="D1105">
        <v>2.1275000000000004</v>
      </c>
    </row>
    <row r="1106" spans="1:4" x14ac:dyDescent="0.35">
      <c r="A1106" t="s">
        <v>3045</v>
      </c>
      <c r="B1106" t="s">
        <v>3127</v>
      </c>
      <c r="C1106" t="s">
        <v>3117</v>
      </c>
      <c r="D1106">
        <v>2.1275000000000004</v>
      </c>
    </row>
    <row r="1107" spans="1:4" x14ac:dyDescent="0.35">
      <c r="A1107" t="s">
        <v>3045</v>
      </c>
      <c r="B1107" t="s">
        <v>3127</v>
      </c>
      <c r="C1107" t="s">
        <v>3118</v>
      </c>
      <c r="D1107">
        <v>0.69499999999999895</v>
      </c>
    </row>
    <row r="1108" spans="1:4" x14ac:dyDescent="0.35">
      <c r="A1108" t="s">
        <v>3045</v>
      </c>
      <c r="B1108" t="s">
        <v>3127</v>
      </c>
      <c r="C1108" t="s">
        <v>3119</v>
      </c>
      <c r="D1108">
        <v>0</v>
      </c>
    </row>
    <row r="1109" spans="1:4" x14ac:dyDescent="0.35">
      <c r="A1109" t="s">
        <v>3045</v>
      </c>
      <c r="B1109" t="s">
        <v>3127</v>
      </c>
      <c r="C1109" t="s">
        <v>3120</v>
      </c>
      <c r="D1109">
        <v>0</v>
      </c>
    </row>
    <row r="1110" spans="1:4" x14ac:dyDescent="0.35">
      <c r="A1110" t="s">
        <v>3045</v>
      </c>
      <c r="B1110" t="s">
        <v>3128</v>
      </c>
      <c r="C1110" t="s">
        <v>3111</v>
      </c>
      <c r="D1110">
        <v>1190.8991524847604</v>
      </c>
    </row>
    <row r="1111" spans="1:4" x14ac:dyDescent="0.35">
      <c r="A1111" t="s">
        <v>3045</v>
      </c>
      <c r="B1111" t="s">
        <v>3128</v>
      </c>
      <c r="C1111" t="s">
        <v>3112</v>
      </c>
      <c r="D1111">
        <v>658.7482214701871</v>
      </c>
    </row>
    <row r="1112" spans="1:4" x14ac:dyDescent="0.35">
      <c r="A1112" t="s">
        <v>3045</v>
      </c>
      <c r="B1112" t="s">
        <v>3128</v>
      </c>
      <c r="C1112" t="s">
        <v>3113</v>
      </c>
      <c r="D1112">
        <v>303.67247899218421</v>
      </c>
    </row>
    <row r="1113" spans="1:4" x14ac:dyDescent="0.35">
      <c r="A1113" t="s">
        <v>3045</v>
      </c>
      <c r="B1113" t="s">
        <v>3128</v>
      </c>
      <c r="C1113" t="s">
        <v>3114</v>
      </c>
      <c r="D1113">
        <v>82.703193687550936</v>
      </c>
    </row>
    <row r="1114" spans="1:4" x14ac:dyDescent="0.35">
      <c r="A1114" t="s">
        <v>3045</v>
      </c>
      <c r="B1114" t="s">
        <v>3128</v>
      </c>
      <c r="C1114" t="s">
        <v>3115</v>
      </c>
      <c r="D1114">
        <v>40.926782426788641</v>
      </c>
    </row>
    <row r="1115" spans="1:4" x14ac:dyDescent="0.35">
      <c r="A1115" t="s">
        <v>3045</v>
      </c>
      <c r="B1115" t="s">
        <v>3128</v>
      </c>
      <c r="C1115" t="s">
        <v>3116</v>
      </c>
      <c r="D1115">
        <v>15.241454429500752</v>
      </c>
    </row>
    <row r="1116" spans="1:4" x14ac:dyDescent="0.35">
      <c r="A1116" t="s">
        <v>3045</v>
      </c>
      <c r="B1116" t="s">
        <v>3128</v>
      </c>
      <c r="C1116" t="s">
        <v>3117</v>
      </c>
      <c r="D1116">
        <v>14.289788673689076</v>
      </c>
    </row>
    <row r="1117" spans="1:4" x14ac:dyDescent="0.35">
      <c r="A1117" t="s">
        <v>3045</v>
      </c>
      <c r="B1117" t="s">
        <v>3128</v>
      </c>
      <c r="C1117" t="s">
        <v>3118</v>
      </c>
      <c r="D1117">
        <v>13.421837389295458</v>
      </c>
    </row>
    <row r="1118" spans="1:4" x14ac:dyDescent="0.35">
      <c r="A1118" t="s">
        <v>3045</v>
      </c>
      <c r="B1118" t="s">
        <v>3128</v>
      </c>
      <c r="C1118" t="s">
        <v>3119</v>
      </c>
      <c r="D1118">
        <v>9.5009848580873317</v>
      </c>
    </row>
    <row r="1119" spans="1:4" x14ac:dyDescent="0.35">
      <c r="A1119" t="s">
        <v>3045</v>
      </c>
      <c r="B1119" t="s">
        <v>3128</v>
      </c>
      <c r="C1119" t="s">
        <v>3120</v>
      </c>
      <c r="D1119">
        <v>38.879900997955176</v>
      </c>
    </row>
    <row r="1120" spans="1:4" x14ac:dyDescent="0.35">
      <c r="A1120" t="s">
        <v>3045</v>
      </c>
      <c r="B1120" t="s">
        <v>3129</v>
      </c>
      <c r="C1120" t="s">
        <v>3111</v>
      </c>
      <c r="D1120">
        <v>40789.115869610636</v>
      </c>
    </row>
    <row r="1121" spans="1:4" x14ac:dyDescent="0.35">
      <c r="A1121" t="s">
        <v>3045</v>
      </c>
      <c r="B1121" t="s">
        <v>3129</v>
      </c>
      <c r="C1121" t="s">
        <v>3112</v>
      </c>
      <c r="D1121">
        <v>9123.1552763133859</v>
      </c>
    </row>
    <row r="1122" spans="1:4" x14ac:dyDescent="0.35">
      <c r="A1122" t="s">
        <v>3045</v>
      </c>
      <c r="B1122" t="s">
        <v>3129</v>
      </c>
      <c r="C1122" t="s">
        <v>3113</v>
      </c>
      <c r="D1122">
        <v>4585.4189361532317</v>
      </c>
    </row>
    <row r="1123" spans="1:4" x14ac:dyDescent="0.35">
      <c r="A1123" t="s">
        <v>3045</v>
      </c>
      <c r="B1123" t="s">
        <v>3129</v>
      </c>
      <c r="C1123" t="s">
        <v>3114</v>
      </c>
      <c r="D1123">
        <v>1776.2959044756269</v>
      </c>
    </row>
    <row r="1124" spans="1:4" x14ac:dyDescent="0.35">
      <c r="A1124" t="s">
        <v>3045</v>
      </c>
      <c r="B1124" t="s">
        <v>3129</v>
      </c>
      <c r="C1124" t="s">
        <v>3115</v>
      </c>
      <c r="D1124">
        <v>1333.1720626114779</v>
      </c>
    </row>
    <row r="1125" spans="1:4" x14ac:dyDescent="0.35">
      <c r="A1125" t="s">
        <v>3045</v>
      </c>
      <c r="B1125" t="s">
        <v>3129</v>
      </c>
      <c r="C1125" t="s">
        <v>3116</v>
      </c>
      <c r="D1125">
        <v>590.04678403064588</v>
      </c>
    </row>
    <row r="1126" spans="1:4" x14ac:dyDescent="0.35">
      <c r="A1126" t="s">
        <v>3045</v>
      </c>
      <c r="B1126" t="s">
        <v>3129</v>
      </c>
      <c r="C1126" t="s">
        <v>3117</v>
      </c>
      <c r="D1126">
        <v>530.50829834826732</v>
      </c>
    </row>
    <row r="1127" spans="1:4" x14ac:dyDescent="0.35">
      <c r="A1127" t="s">
        <v>3045</v>
      </c>
      <c r="B1127" t="s">
        <v>3129</v>
      </c>
      <c r="C1127" t="s">
        <v>3118</v>
      </c>
      <c r="D1127">
        <v>488.1560155214317</v>
      </c>
    </row>
    <row r="1128" spans="1:4" x14ac:dyDescent="0.35">
      <c r="A1128" t="s">
        <v>3045</v>
      </c>
      <c r="B1128" t="s">
        <v>3129</v>
      </c>
      <c r="C1128" t="s">
        <v>3119</v>
      </c>
      <c r="D1128">
        <v>480.50251159729089</v>
      </c>
    </row>
    <row r="1129" spans="1:4" x14ac:dyDescent="0.35">
      <c r="A1129" t="s">
        <v>3045</v>
      </c>
      <c r="B1129" t="s">
        <v>3129</v>
      </c>
      <c r="C1129" t="s">
        <v>3120</v>
      </c>
      <c r="D1129">
        <v>2262.7477763782344</v>
      </c>
    </row>
    <row r="1130" spans="1:4" x14ac:dyDescent="0.35">
      <c r="A1130" t="s">
        <v>3040</v>
      </c>
      <c r="B1130" t="s">
        <v>3130</v>
      </c>
      <c r="C1130" t="s">
        <v>3111</v>
      </c>
      <c r="D1130">
        <v>85.808317599999953</v>
      </c>
    </row>
    <row r="1131" spans="1:4" x14ac:dyDescent="0.35">
      <c r="A1131" t="s">
        <v>3040</v>
      </c>
      <c r="B1131" t="s">
        <v>3130</v>
      </c>
      <c r="C1131" t="s">
        <v>3112</v>
      </c>
      <c r="D1131">
        <v>15.823905999999999</v>
      </c>
    </row>
    <row r="1132" spans="1:4" x14ac:dyDescent="0.35">
      <c r="A1132" t="s">
        <v>3040</v>
      </c>
      <c r="B1132" t="s">
        <v>3130</v>
      </c>
      <c r="C1132" t="s">
        <v>3113</v>
      </c>
      <c r="D1132">
        <v>1.81579311</v>
      </c>
    </row>
    <row r="1133" spans="1:4" x14ac:dyDescent="0.35">
      <c r="A1133" t="s">
        <v>3040</v>
      </c>
      <c r="B1133" t="s">
        <v>3131</v>
      </c>
      <c r="C1133" t="s">
        <v>3111</v>
      </c>
      <c r="D1133">
        <v>103.03340103999997</v>
      </c>
    </row>
    <row r="1134" spans="1:4" x14ac:dyDescent="0.35">
      <c r="A1134" t="s">
        <v>3040</v>
      </c>
      <c r="B1134" t="s">
        <v>3131</v>
      </c>
      <c r="C1134" t="s">
        <v>3120</v>
      </c>
      <c r="D1134">
        <v>19.100000000000001</v>
      </c>
    </row>
    <row r="1135" spans="1:4" x14ac:dyDescent="0.35">
      <c r="A1135" t="s">
        <v>3040</v>
      </c>
      <c r="B1135" t="s">
        <v>3131</v>
      </c>
      <c r="C1135" t="s">
        <v>3112</v>
      </c>
      <c r="D1135">
        <v>215.15423482</v>
      </c>
    </row>
    <row r="1136" spans="1:4" x14ac:dyDescent="0.35">
      <c r="A1136" t="s">
        <v>3040</v>
      </c>
      <c r="B1136" t="s">
        <v>3131</v>
      </c>
      <c r="C1136" t="s">
        <v>3113</v>
      </c>
      <c r="D1136">
        <v>146.25002059999997</v>
      </c>
    </row>
    <row r="1137" spans="1:4" x14ac:dyDescent="0.35">
      <c r="A1137" t="s">
        <v>3040</v>
      </c>
      <c r="B1137" t="s">
        <v>3131</v>
      </c>
      <c r="C1137" t="s">
        <v>3114</v>
      </c>
      <c r="D1137">
        <v>101.23099999999999</v>
      </c>
    </row>
    <row r="1138" spans="1:4" x14ac:dyDescent="0.35">
      <c r="A1138" t="s">
        <v>3040</v>
      </c>
      <c r="B1138" t="s">
        <v>3131</v>
      </c>
      <c r="C1138" t="s">
        <v>3115</v>
      </c>
      <c r="D1138">
        <v>38.578451100000002</v>
      </c>
    </row>
    <row r="1139" spans="1:4" x14ac:dyDescent="0.35">
      <c r="A1139" t="s">
        <v>3040</v>
      </c>
      <c r="B1139" t="s">
        <v>3131</v>
      </c>
      <c r="C1139" t="s">
        <v>3116</v>
      </c>
      <c r="D1139">
        <v>37.118000000000002</v>
      </c>
    </row>
    <row r="1140" spans="1:4" x14ac:dyDescent="0.35">
      <c r="A1140" t="s">
        <v>3040</v>
      </c>
      <c r="B1140" t="s">
        <v>3131</v>
      </c>
      <c r="C1140" t="s">
        <v>3117</v>
      </c>
      <c r="D1140">
        <v>3.0649999999999999</v>
      </c>
    </row>
    <row r="1141" spans="1:4" x14ac:dyDescent="0.35">
      <c r="A1141" t="s">
        <v>3040</v>
      </c>
      <c r="B1141" t="s">
        <v>3131</v>
      </c>
      <c r="C1141" t="s">
        <v>3118</v>
      </c>
      <c r="D1141">
        <v>4.915</v>
      </c>
    </row>
    <row r="1142" spans="1:4" x14ac:dyDescent="0.35">
      <c r="A1142" t="s">
        <v>3040</v>
      </c>
      <c r="B1142" t="s">
        <v>3131</v>
      </c>
      <c r="C1142" t="s">
        <v>3119</v>
      </c>
      <c r="D1142">
        <v>8.9710000000000001</v>
      </c>
    </row>
    <row r="1143" spans="1:4" x14ac:dyDescent="0.35">
      <c r="A1143" t="s">
        <v>3040</v>
      </c>
      <c r="B1143" t="s">
        <v>3132</v>
      </c>
      <c r="C1143" t="s">
        <v>3111</v>
      </c>
      <c r="D1143">
        <v>59.198690079999992</v>
      </c>
    </row>
    <row r="1144" spans="1:4" x14ac:dyDescent="0.35">
      <c r="A1144" t="s">
        <v>3040</v>
      </c>
      <c r="B1144" t="s">
        <v>3132</v>
      </c>
      <c r="C1144" t="s">
        <v>3120</v>
      </c>
      <c r="D1144">
        <v>0.78713191000000005</v>
      </c>
    </row>
    <row r="1145" spans="1:4" x14ac:dyDescent="0.35">
      <c r="A1145" t="s">
        <v>3040</v>
      </c>
      <c r="B1145" t="s">
        <v>3132</v>
      </c>
      <c r="C1145" t="s">
        <v>3112</v>
      </c>
      <c r="D1145">
        <v>67.74120542</v>
      </c>
    </row>
    <row r="1146" spans="1:4" x14ac:dyDescent="0.35">
      <c r="A1146" t="s">
        <v>3040</v>
      </c>
      <c r="B1146" t="s">
        <v>3132</v>
      </c>
      <c r="C1146" t="s">
        <v>3113</v>
      </c>
      <c r="D1146">
        <v>11.471742929999996</v>
      </c>
    </row>
    <row r="1147" spans="1:4" x14ac:dyDescent="0.35">
      <c r="A1147" t="s">
        <v>3040</v>
      </c>
      <c r="B1147" t="s">
        <v>3132</v>
      </c>
      <c r="C1147" t="s">
        <v>3114</v>
      </c>
      <c r="D1147">
        <v>0.26929367999999998</v>
      </c>
    </row>
    <row r="1148" spans="1:4" x14ac:dyDescent="0.35">
      <c r="A1148" t="s">
        <v>3040</v>
      </c>
      <c r="B1148" t="s">
        <v>3132</v>
      </c>
      <c r="C1148" t="s">
        <v>3115</v>
      </c>
      <c r="D1148">
        <v>0.32848232999999999</v>
      </c>
    </row>
    <row r="1149" spans="1:4" x14ac:dyDescent="0.35">
      <c r="A1149" t="s">
        <v>3040</v>
      </c>
      <c r="B1149" t="s">
        <v>3133</v>
      </c>
      <c r="C1149" t="s">
        <v>3111</v>
      </c>
      <c r="D1149">
        <v>23.475188410000005</v>
      </c>
    </row>
    <row r="1150" spans="1:4" x14ac:dyDescent="0.35">
      <c r="A1150" t="s">
        <v>3040</v>
      </c>
      <c r="B1150" t="s">
        <v>3133</v>
      </c>
      <c r="C1150" t="s">
        <v>3112</v>
      </c>
      <c r="D1150">
        <v>1336.4475944400003</v>
      </c>
    </row>
    <row r="1151" spans="1:4" x14ac:dyDescent="0.35">
      <c r="A1151" t="s">
        <v>3040</v>
      </c>
      <c r="B1151" t="s">
        <v>3133</v>
      </c>
      <c r="C1151" t="s">
        <v>3113</v>
      </c>
      <c r="D1151">
        <v>1080.3351817</v>
      </c>
    </row>
    <row r="1152" spans="1:4" x14ac:dyDescent="0.35">
      <c r="A1152" t="s">
        <v>3040</v>
      </c>
      <c r="B1152" t="s">
        <v>3133</v>
      </c>
      <c r="C1152" t="s">
        <v>3115</v>
      </c>
      <c r="D1152">
        <v>649</v>
      </c>
    </row>
    <row r="1153" spans="1:4" x14ac:dyDescent="0.35">
      <c r="A1153" t="s">
        <v>3040</v>
      </c>
      <c r="B1153" t="s">
        <v>3134</v>
      </c>
      <c r="C1153" t="s">
        <v>3111</v>
      </c>
      <c r="D1153">
        <v>47.736286749999977</v>
      </c>
    </row>
    <row r="1154" spans="1:4" x14ac:dyDescent="0.35">
      <c r="A1154" t="s">
        <v>3040</v>
      </c>
      <c r="B1154" t="s">
        <v>3134</v>
      </c>
      <c r="C1154" t="s">
        <v>3120</v>
      </c>
      <c r="D1154">
        <v>16.985995320000001</v>
      </c>
    </row>
    <row r="1155" spans="1:4" x14ac:dyDescent="0.35">
      <c r="A1155" t="s">
        <v>3040</v>
      </c>
      <c r="B1155" t="s">
        <v>3134</v>
      </c>
      <c r="C1155" t="s">
        <v>3112</v>
      </c>
      <c r="D1155">
        <v>68.12878111000002</v>
      </c>
    </row>
    <row r="1156" spans="1:4" x14ac:dyDescent="0.35">
      <c r="A1156" t="s">
        <v>3040</v>
      </c>
      <c r="B1156" t="s">
        <v>3134</v>
      </c>
      <c r="C1156" t="s">
        <v>3113</v>
      </c>
      <c r="D1156">
        <v>6.8350774400000009</v>
      </c>
    </row>
    <row r="1157" spans="1:4" x14ac:dyDescent="0.35">
      <c r="A1157" t="s">
        <v>3040</v>
      </c>
      <c r="B1157" t="s">
        <v>3134</v>
      </c>
      <c r="C1157" t="s">
        <v>3114</v>
      </c>
      <c r="D1157">
        <v>1.0725545999999999</v>
      </c>
    </row>
    <row r="1158" spans="1:4" x14ac:dyDescent="0.35">
      <c r="A1158" t="s">
        <v>3040</v>
      </c>
      <c r="B1158" t="s">
        <v>3135</v>
      </c>
      <c r="C1158" t="s">
        <v>3111</v>
      </c>
      <c r="D1158">
        <v>4.5028514800000004</v>
      </c>
    </row>
    <row r="1159" spans="1:4" x14ac:dyDescent="0.35">
      <c r="A1159" t="s">
        <v>3040</v>
      </c>
      <c r="B1159" t="s">
        <v>3136</v>
      </c>
      <c r="C1159" t="s">
        <v>3111</v>
      </c>
      <c r="D1159">
        <v>940.64071420999971</v>
      </c>
    </row>
    <row r="1160" spans="1:4" x14ac:dyDescent="0.35">
      <c r="A1160" t="s">
        <v>3040</v>
      </c>
      <c r="B1160" t="s">
        <v>3136</v>
      </c>
      <c r="C1160" t="s">
        <v>3120</v>
      </c>
      <c r="D1160">
        <v>28.960093679999986</v>
      </c>
    </row>
    <row r="1161" spans="1:4" x14ac:dyDescent="0.35">
      <c r="A1161" t="s">
        <v>3040</v>
      </c>
      <c r="B1161" t="s">
        <v>3136</v>
      </c>
      <c r="C1161" t="s">
        <v>3112</v>
      </c>
      <c r="D1161">
        <v>1621.4508447000073</v>
      </c>
    </row>
    <row r="1162" spans="1:4" x14ac:dyDescent="0.35">
      <c r="A1162" t="s">
        <v>3040</v>
      </c>
      <c r="B1162" t="s">
        <v>3136</v>
      </c>
      <c r="C1162" t="s">
        <v>3113</v>
      </c>
      <c r="D1162">
        <v>636.80074348999972</v>
      </c>
    </row>
    <row r="1163" spans="1:4" x14ac:dyDescent="0.35">
      <c r="A1163" t="s">
        <v>3040</v>
      </c>
      <c r="B1163" t="s">
        <v>3136</v>
      </c>
      <c r="C1163" t="s">
        <v>3114</v>
      </c>
      <c r="D1163">
        <v>88.099956519999964</v>
      </c>
    </row>
    <row r="1164" spans="1:4" x14ac:dyDescent="0.35">
      <c r="A1164" t="s">
        <v>3040</v>
      </c>
      <c r="B1164" t="s">
        <v>3136</v>
      </c>
      <c r="C1164" t="s">
        <v>3115</v>
      </c>
      <c r="D1164">
        <v>32.107084279999988</v>
      </c>
    </row>
    <row r="1165" spans="1:4" x14ac:dyDescent="0.35">
      <c r="A1165" t="s">
        <v>3040</v>
      </c>
      <c r="B1165" t="s">
        <v>3136</v>
      </c>
      <c r="C1165" t="s">
        <v>3116</v>
      </c>
      <c r="D1165">
        <v>15.301874210000001</v>
      </c>
    </row>
    <row r="1166" spans="1:4" x14ac:dyDescent="0.35">
      <c r="A1166" t="s">
        <v>3040</v>
      </c>
      <c r="B1166" t="s">
        <v>3136</v>
      </c>
      <c r="C1166" t="s">
        <v>3117</v>
      </c>
      <c r="D1166">
        <v>12.919302220000001</v>
      </c>
    </row>
    <row r="1167" spans="1:4" x14ac:dyDescent="0.35">
      <c r="A1167" t="s">
        <v>3040</v>
      </c>
      <c r="B1167" t="s">
        <v>3136</v>
      </c>
      <c r="C1167" t="s">
        <v>3118</v>
      </c>
      <c r="D1167">
        <v>4.6090169199999984</v>
      </c>
    </row>
    <row r="1168" spans="1:4" x14ac:dyDescent="0.35">
      <c r="A1168" t="s">
        <v>3040</v>
      </c>
      <c r="B1168" t="s">
        <v>3136</v>
      </c>
      <c r="C1168" t="s">
        <v>3119</v>
      </c>
      <c r="D1168">
        <v>4.4050598900000004</v>
      </c>
    </row>
    <row r="1169" spans="1:4" x14ac:dyDescent="0.35">
      <c r="A1169" t="s">
        <v>3040</v>
      </c>
      <c r="B1169" t="s">
        <v>3137</v>
      </c>
      <c r="C1169" t="s">
        <v>3111</v>
      </c>
      <c r="D1169">
        <v>49.844004119999987</v>
      </c>
    </row>
    <row r="1170" spans="1:4" x14ac:dyDescent="0.35">
      <c r="A1170" t="s">
        <v>3040</v>
      </c>
      <c r="B1170" t="s">
        <v>3137</v>
      </c>
      <c r="C1170" t="s">
        <v>3120</v>
      </c>
      <c r="D1170">
        <v>2.6593087</v>
      </c>
    </row>
    <row r="1171" spans="1:4" x14ac:dyDescent="0.35">
      <c r="A1171" t="s">
        <v>3040</v>
      </c>
      <c r="B1171" t="s">
        <v>3137</v>
      </c>
      <c r="C1171" t="s">
        <v>3112</v>
      </c>
      <c r="D1171">
        <v>62.198223559999995</v>
      </c>
    </row>
    <row r="1172" spans="1:4" x14ac:dyDescent="0.35">
      <c r="A1172" t="s">
        <v>3040</v>
      </c>
      <c r="B1172" t="s">
        <v>3137</v>
      </c>
      <c r="C1172" t="s">
        <v>3113</v>
      </c>
      <c r="D1172">
        <v>41.084580819999992</v>
      </c>
    </row>
    <row r="1173" spans="1:4" x14ac:dyDescent="0.35">
      <c r="A1173" t="s">
        <v>3040</v>
      </c>
      <c r="B1173" t="s">
        <v>3137</v>
      </c>
      <c r="C1173" t="s">
        <v>3114</v>
      </c>
      <c r="D1173">
        <v>28.294087900000001</v>
      </c>
    </row>
    <row r="1174" spans="1:4" x14ac:dyDescent="0.35">
      <c r="A1174" t="s">
        <v>3040</v>
      </c>
      <c r="B1174" t="s">
        <v>3137</v>
      </c>
      <c r="C1174" t="s">
        <v>3115</v>
      </c>
      <c r="D1174">
        <v>0.92494432999999998</v>
      </c>
    </row>
    <row r="1175" spans="1:4" x14ac:dyDescent="0.35">
      <c r="A1175" t="s">
        <v>3040</v>
      </c>
      <c r="B1175" t="s">
        <v>3137</v>
      </c>
      <c r="C1175" t="s">
        <v>3116</v>
      </c>
      <c r="D1175">
        <v>3.7447319700000006</v>
      </c>
    </row>
    <row r="1176" spans="1:4" x14ac:dyDescent="0.35">
      <c r="A1176" t="s">
        <v>3040</v>
      </c>
      <c r="B1176" t="s">
        <v>3137</v>
      </c>
      <c r="C1176" t="s">
        <v>3117</v>
      </c>
      <c r="D1176">
        <v>2.3192404199999999</v>
      </c>
    </row>
    <row r="1177" spans="1:4" x14ac:dyDescent="0.35">
      <c r="A1177" t="s">
        <v>3040</v>
      </c>
      <c r="B1177" t="s">
        <v>3138</v>
      </c>
      <c r="C1177" t="s">
        <v>3111</v>
      </c>
      <c r="D1177">
        <v>27.539955870000011</v>
      </c>
    </row>
    <row r="1178" spans="1:4" x14ac:dyDescent="0.35">
      <c r="A1178" t="s">
        <v>3040</v>
      </c>
      <c r="B1178" t="s">
        <v>3138</v>
      </c>
      <c r="C1178" t="s">
        <v>3120</v>
      </c>
      <c r="D1178">
        <v>2.1810543600000001</v>
      </c>
    </row>
    <row r="1179" spans="1:4" x14ac:dyDescent="0.35">
      <c r="A1179" t="s">
        <v>3040</v>
      </c>
      <c r="B1179" t="s">
        <v>3138</v>
      </c>
      <c r="C1179" t="s">
        <v>3112</v>
      </c>
      <c r="D1179">
        <v>61.684588680000026</v>
      </c>
    </row>
    <row r="1180" spans="1:4" x14ac:dyDescent="0.35">
      <c r="A1180" t="s">
        <v>3040</v>
      </c>
      <c r="B1180" t="s">
        <v>3138</v>
      </c>
      <c r="C1180" t="s">
        <v>3113</v>
      </c>
      <c r="D1180">
        <v>3.07198583</v>
      </c>
    </row>
    <row r="1181" spans="1:4" x14ac:dyDescent="0.35">
      <c r="A1181" t="s">
        <v>3040</v>
      </c>
      <c r="B1181" t="s">
        <v>3138</v>
      </c>
      <c r="C1181" t="s">
        <v>3119</v>
      </c>
      <c r="D1181">
        <v>2.4105816200000003</v>
      </c>
    </row>
    <row r="1182" spans="1:4" x14ac:dyDescent="0.35">
      <c r="A1182" t="s">
        <v>3040</v>
      </c>
      <c r="B1182" t="s">
        <v>3139</v>
      </c>
      <c r="C1182" t="s">
        <v>3111</v>
      </c>
      <c r="D1182">
        <v>78.726039180000015</v>
      </c>
    </row>
    <row r="1183" spans="1:4" x14ac:dyDescent="0.35">
      <c r="A1183" t="s">
        <v>3040</v>
      </c>
      <c r="B1183" t="s">
        <v>3139</v>
      </c>
      <c r="C1183" t="s">
        <v>3120</v>
      </c>
      <c r="D1183">
        <v>0.53552937</v>
      </c>
    </row>
    <row r="1184" spans="1:4" x14ac:dyDescent="0.35">
      <c r="A1184" t="s">
        <v>3040</v>
      </c>
      <c r="B1184" t="s">
        <v>3139</v>
      </c>
      <c r="C1184" t="s">
        <v>3112</v>
      </c>
      <c r="D1184">
        <v>16.54752147</v>
      </c>
    </row>
    <row r="1185" spans="1:4" x14ac:dyDescent="0.35">
      <c r="A1185" t="s">
        <v>3040</v>
      </c>
      <c r="B1185" t="s">
        <v>3139</v>
      </c>
      <c r="C1185" t="s">
        <v>3113</v>
      </c>
      <c r="D1185">
        <v>14.457695050000005</v>
      </c>
    </row>
    <row r="1186" spans="1:4" x14ac:dyDescent="0.35">
      <c r="A1186" t="s">
        <v>3040</v>
      </c>
      <c r="B1186" t="s">
        <v>3139</v>
      </c>
      <c r="C1186" t="s">
        <v>3114</v>
      </c>
      <c r="D1186">
        <v>4.2692181700000011</v>
      </c>
    </row>
    <row r="1187" spans="1:4" x14ac:dyDescent="0.35">
      <c r="A1187" t="s">
        <v>3040</v>
      </c>
      <c r="B1187" t="s">
        <v>3139</v>
      </c>
      <c r="C1187" t="s">
        <v>3115</v>
      </c>
      <c r="D1187">
        <v>2.7761205800000002</v>
      </c>
    </row>
    <row r="1188" spans="1:4" x14ac:dyDescent="0.35">
      <c r="A1188" t="s">
        <v>3040</v>
      </c>
      <c r="B1188" t="s">
        <v>3139</v>
      </c>
      <c r="C1188" t="s">
        <v>3116</v>
      </c>
      <c r="D1188">
        <v>0.86997937000000014</v>
      </c>
    </row>
    <row r="1189" spans="1:4" x14ac:dyDescent="0.35">
      <c r="A1189" t="s">
        <v>3040</v>
      </c>
      <c r="B1189" t="s">
        <v>3139</v>
      </c>
      <c r="C1189" t="s">
        <v>3117</v>
      </c>
      <c r="D1189">
        <v>0.30722537999999999</v>
      </c>
    </row>
    <row r="1190" spans="1:4" x14ac:dyDescent="0.35">
      <c r="A1190" t="s">
        <v>3040</v>
      </c>
      <c r="B1190" t="s">
        <v>3139</v>
      </c>
      <c r="C1190" t="s">
        <v>3119</v>
      </c>
      <c r="D1190">
        <v>0.87906506000000006</v>
      </c>
    </row>
    <row r="1191" spans="1:4" x14ac:dyDescent="0.35">
      <c r="A1191" t="s">
        <v>3041</v>
      </c>
      <c r="B1191" t="s">
        <v>3130</v>
      </c>
      <c r="C1191" t="s">
        <v>3111</v>
      </c>
      <c r="D1191">
        <v>1440.2624545399992</v>
      </c>
    </row>
    <row r="1192" spans="1:4" x14ac:dyDescent="0.35">
      <c r="A1192" t="s">
        <v>3041</v>
      </c>
      <c r="B1192" t="s">
        <v>3130</v>
      </c>
      <c r="C1192" t="s">
        <v>3112</v>
      </c>
      <c r="D1192">
        <v>2140.5953844200003</v>
      </c>
    </row>
    <row r="1193" spans="1:4" x14ac:dyDescent="0.35">
      <c r="A1193" t="s">
        <v>3041</v>
      </c>
      <c r="B1193" t="s">
        <v>3130</v>
      </c>
      <c r="C1193" t="s">
        <v>3113</v>
      </c>
      <c r="D1193">
        <v>1189.1257028100008</v>
      </c>
    </row>
    <row r="1194" spans="1:4" x14ac:dyDescent="0.35">
      <c r="A1194" t="s">
        <v>3041</v>
      </c>
      <c r="B1194" t="s">
        <v>3130</v>
      </c>
      <c r="C1194" t="s">
        <v>3114</v>
      </c>
      <c r="D1194">
        <v>111.91554455999999</v>
      </c>
    </row>
    <row r="1195" spans="1:4" x14ac:dyDescent="0.35">
      <c r="A1195" t="s">
        <v>3041</v>
      </c>
      <c r="B1195" t="s">
        <v>3130</v>
      </c>
      <c r="C1195" t="s">
        <v>3115</v>
      </c>
      <c r="D1195">
        <v>20.235678119999999</v>
      </c>
    </row>
    <row r="1196" spans="1:4" x14ac:dyDescent="0.35">
      <c r="A1196" t="s">
        <v>3041</v>
      </c>
      <c r="B1196" t="s">
        <v>3130</v>
      </c>
      <c r="C1196" t="s">
        <v>3117</v>
      </c>
      <c r="D1196">
        <v>5.0359999999999996</v>
      </c>
    </row>
    <row r="1197" spans="1:4" x14ac:dyDescent="0.35">
      <c r="A1197" t="s">
        <v>3041</v>
      </c>
      <c r="B1197" t="s">
        <v>3130</v>
      </c>
      <c r="C1197" t="s">
        <v>3118</v>
      </c>
      <c r="D1197">
        <v>6.1210000000000004</v>
      </c>
    </row>
    <row r="1198" spans="1:4" x14ac:dyDescent="0.35">
      <c r="A1198" t="s">
        <v>3041</v>
      </c>
      <c r="B1198" t="s">
        <v>3130</v>
      </c>
      <c r="C1198" t="s">
        <v>3119</v>
      </c>
      <c r="D1198">
        <v>1.0019258100000001</v>
      </c>
    </row>
    <row r="1199" spans="1:4" x14ac:dyDescent="0.35">
      <c r="A1199" t="s">
        <v>3041</v>
      </c>
      <c r="B1199" t="s">
        <v>3131</v>
      </c>
      <c r="C1199" t="s">
        <v>3111</v>
      </c>
      <c r="D1199">
        <v>6607.1779503799999</v>
      </c>
    </row>
    <row r="1200" spans="1:4" x14ac:dyDescent="0.35">
      <c r="A1200" t="s">
        <v>3041</v>
      </c>
      <c r="B1200" t="s">
        <v>3131</v>
      </c>
      <c r="C1200" t="s">
        <v>3120</v>
      </c>
      <c r="D1200">
        <v>43.048000000000002</v>
      </c>
    </row>
    <row r="1201" spans="1:4" x14ac:dyDescent="0.35">
      <c r="A1201" t="s">
        <v>3041</v>
      </c>
      <c r="B1201" t="s">
        <v>3131</v>
      </c>
      <c r="C1201" t="s">
        <v>3112</v>
      </c>
      <c r="D1201">
        <v>6870.7737624900155</v>
      </c>
    </row>
    <row r="1202" spans="1:4" x14ac:dyDescent="0.35">
      <c r="A1202" t="s">
        <v>3041</v>
      </c>
      <c r="B1202" t="s">
        <v>3131</v>
      </c>
      <c r="C1202" t="s">
        <v>3113</v>
      </c>
      <c r="D1202">
        <v>4222.3595918899955</v>
      </c>
    </row>
    <row r="1203" spans="1:4" x14ac:dyDescent="0.35">
      <c r="A1203" t="s">
        <v>3041</v>
      </c>
      <c r="B1203" t="s">
        <v>3131</v>
      </c>
      <c r="C1203" t="s">
        <v>3114</v>
      </c>
      <c r="D1203">
        <v>1514.8687898500002</v>
      </c>
    </row>
    <row r="1204" spans="1:4" x14ac:dyDescent="0.35">
      <c r="A1204" t="s">
        <v>3041</v>
      </c>
      <c r="B1204" t="s">
        <v>3131</v>
      </c>
      <c r="C1204" t="s">
        <v>3115</v>
      </c>
      <c r="D1204">
        <v>478.81429319000023</v>
      </c>
    </row>
    <row r="1205" spans="1:4" x14ac:dyDescent="0.35">
      <c r="A1205" t="s">
        <v>3041</v>
      </c>
      <c r="B1205" t="s">
        <v>3131</v>
      </c>
      <c r="C1205" t="s">
        <v>3116</v>
      </c>
      <c r="D1205">
        <v>108.44070907</v>
      </c>
    </row>
    <row r="1206" spans="1:4" x14ac:dyDescent="0.35">
      <c r="A1206" t="s">
        <v>3041</v>
      </c>
      <c r="B1206" t="s">
        <v>3131</v>
      </c>
      <c r="C1206" t="s">
        <v>3117</v>
      </c>
      <c r="D1206">
        <v>33.884587119999999</v>
      </c>
    </row>
    <row r="1207" spans="1:4" x14ac:dyDescent="0.35">
      <c r="A1207" t="s">
        <v>3041</v>
      </c>
      <c r="B1207" t="s">
        <v>3131</v>
      </c>
      <c r="C1207" t="s">
        <v>3118</v>
      </c>
      <c r="D1207">
        <v>1.91225873</v>
      </c>
    </row>
    <row r="1208" spans="1:4" x14ac:dyDescent="0.35">
      <c r="A1208" t="s">
        <v>3041</v>
      </c>
      <c r="B1208" t="s">
        <v>3131</v>
      </c>
      <c r="C1208" t="s">
        <v>3119</v>
      </c>
      <c r="D1208">
        <v>20.519999999999996</v>
      </c>
    </row>
    <row r="1209" spans="1:4" x14ac:dyDescent="0.35">
      <c r="A1209" t="s">
        <v>3041</v>
      </c>
      <c r="B1209" t="s">
        <v>3132</v>
      </c>
      <c r="C1209" t="s">
        <v>3111</v>
      </c>
      <c r="D1209">
        <v>805.67681841000001</v>
      </c>
    </row>
    <row r="1210" spans="1:4" x14ac:dyDescent="0.35">
      <c r="A1210" t="s">
        <v>3041</v>
      </c>
      <c r="B1210" t="s">
        <v>3132</v>
      </c>
      <c r="C1210" t="s">
        <v>3120</v>
      </c>
      <c r="D1210">
        <v>7.5207982099999997</v>
      </c>
    </row>
    <row r="1211" spans="1:4" x14ac:dyDescent="0.35">
      <c r="A1211" t="s">
        <v>3041</v>
      </c>
      <c r="B1211" t="s">
        <v>3132</v>
      </c>
      <c r="C1211" t="s">
        <v>3112</v>
      </c>
      <c r="D1211">
        <v>5448.5826829899997</v>
      </c>
    </row>
    <row r="1212" spans="1:4" x14ac:dyDescent="0.35">
      <c r="A1212" t="s">
        <v>3041</v>
      </c>
      <c r="B1212" t="s">
        <v>3132</v>
      </c>
      <c r="C1212" t="s">
        <v>3113</v>
      </c>
      <c r="D1212">
        <v>7942.4316401500046</v>
      </c>
    </row>
    <row r="1213" spans="1:4" x14ac:dyDescent="0.35">
      <c r="A1213" t="s">
        <v>3041</v>
      </c>
      <c r="B1213" t="s">
        <v>3132</v>
      </c>
      <c r="C1213" t="s">
        <v>3114</v>
      </c>
      <c r="D1213">
        <v>3606.6029670099961</v>
      </c>
    </row>
    <row r="1214" spans="1:4" x14ac:dyDescent="0.35">
      <c r="A1214" t="s">
        <v>3041</v>
      </c>
      <c r="B1214" t="s">
        <v>3132</v>
      </c>
      <c r="C1214" t="s">
        <v>3115</v>
      </c>
      <c r="D1214">
        <v>3620.8758151600077</v>
      </c>
    </row>
    <row r="1215" spans="1:4" x14ac:dyDescent="0.35">
      <c r="A1215" t="s">
        <v>3041</v>
      </c>
      <c r="B1215" t="s">
        <v>3132</v>
      </c>
      <c r="C1215" t="s">
        <v>3116</v>
      </c>
      <c r="D1215">
        <v>41.554088660000005</v>
      </c>
    </row>
    <row r="1216" spans="1:4" x14ac:dyDescent="0.35">
      <c r="A1216" t="s">
        <v>3041</v>
      </c>
      <c r="B1216" t="s">
        <v>3132</v>
      </c>
      <c r="C1216" t="s">
        <v>3117</v>
      </c>
      <c r="D1216">
        <v>8.3655520400000007</v>
      </c>
    </row>
    <row r="1217" spans="1:4" x14ac:dyDescent="0.35">
      <c r="A1217" t="s">
        <v>3041</v>
      </c>
      <c r="B1217" t="s">
        <v>3132</v>
      </c>
      <c r="C1217" t="s">
        <v>3118</v>
      </c>
      <c r="D1217">
        <v>4.1919704900000001</v>
      </c>
    </row>
    <row r="1218" spans="1:4" x14ac:dyDescent="0.35">
      <c r="A1218" t="s">
        <v>3041</v>
      </c>
      <c r="B1218" t="s">
        <v>3132</v>
      </c>
      <c r="C1218" t="s">
        <v>3119</v>
      </c>
      <c r="D1218">
        <v>2.8302010599999998</v>
      </c>
    </row>
    <row r="1219" spans="1:4" x14ac:dyDescent="0.35">
      <c r="A1219" t="s">
        <v>3041</v>
      </c>
      <c r="B1219" t="s">
        <v>3133</v>
      </c>
      <c r="C1219" t="s">
        <v>3111</v>
      </c>
      <c r="D1219">
        <v>247.38696381</v>
      </c>
    </row>
    <row r="1220" spans="1:4" x14ac:dyDescent="0.35">
      <c r="A1220" t="s">
        <v>3041</v>
      </c>
      <c r="B1220" t="s">
        <v>3133</v>
      </c>
      <c r="C1220" t="s">
        <v>3120</v>
      </c>
      <c r="D1220">
        <v>19.791529090000001</v>
      </c>
    </row>
    <row r="1221" spans="1:4" x14ac:dyDescent="0.35">
      <c r="A1221" t="s">
        <v>3041</v>
      </c>
      <c r="B1221" t="s">
        <v>3133</v>
      </c>
      <c r="C1221" t="s">
        <v>3112</v>
      </c>
      <c r="D1221">
        <v>877.36056683999993</v>
      </c>
    </row>
    <row r="1222" spans="1:4" x14ac:dyDescent="0.35">
      <c r="A1222" t="s">
        <v>3041</v>
      </c>
      <c r="B1222" t="s">
        <v>3133</v>
      </c>
      <c r="C1222" t="s">
        <v>3113</v>
      </c>
      <c r="D1222">
        <v>1610.3380486500018</v>
      </c>
    </row>
    <row r="1223" spans="1:4" x14ac:dyDescent="0.35">
      <c r="A1223" t="s">
        <v>3041</v>
      </c>
      <c r="B1223" t="s">
        <v>3133</v>
      </c>
      <c r="C1223" t="s">
        <v>3114</v>
      </c>
      <c r="D1223">
        <v>115.10950592</v>
      </c>
    </row>
    <row r="1224" spans="1:4" x14ac:dyDescent="0.35">
      <c r="A1224" t="s">
        <v>3041</v>
      </c>
      <c r="B1224" t="s">
        <v>3133</v>
      </c>
      <c r="C1224" t="s">
        <v>3115</v>
      </c>
      <c r="D1224">
        <v>2.32288038</v>
      </c>
    </row>
    <row r="1225" spans="1:4" x14ac:dyDescent="0.35">
      <c r="A1225" t="s">
        <v>3041</v>
      </c>
      <c r="B1225" t="s">
        <v>3133</v>
      </c>
      <c r="C1225" t="s">
        <v>3116</v>
      </c>
      <c r="D1225">
        <v>2.1898958300000002</v>
      </c>
    </row>
    <row r="1226" spans="1:4" x14ac:dyDescent="0.35">
      <c r="A1226" t="s">
        <v>3041</v>
      </c>
      <c r="B1226" t="s">
        <v>3133</v>
      </c>
      <c r="C1226" t="s">
        <v>3119</v>
      </c>
      <c r="D1226">
        <v>21.902754390000002</v>
      </c>
    </row>
    <row r="1227" spans="1:4" x14ac:dyDescent="0.35">
      <c r="A1227" t="s">
        <v>3041</v>
      </c>
      <c r="B1227" t="s">
        <v>3134</v>
      </c>
      <c r="C1227" t="s">
        <v>3111</v>
      </c>
      <c r="D1227">
        <v>2757.5443216599974</v>
      </c>
    </row>
    <row r="1228" spans="1:4" x14ac:dyDescent="0.35">
      <c r="A1228" t="s">
        <v>3041</v>
      </c>
      <c r="B1228" t="s">
        <v>3134</v>
      </c>
      <c r="C1228" t="s">
        <v>3120</v>
      </c>
      <c r="D1228">
        <v>81.638398839999994</v>
      </c>
    </row>
    <row r="1229" spans="1:4" x14ac:dyDescent="0.35">
      <c r="A1229" t="s">
        <v>3041</v>
      </c>
      <c r="B1229" t="s">
        <v>3134</v>
      </c>
      <c r="C1229" t="s">
        <v>3112</v>
      </c>
      <c r="D1229">
        <v>7107.4090040300116</v>
      </c>
    </row>
    <row r="1230" spans="1:4" x14ac:dyDescent="0.35">
      <c r="A1230" t="s">
        <v>3041</v>
      </c>
      <c r="B1230" t="s">
        <v>3134</v>
      </c>
      <c r="C1230" t="s">
        <v>3113</v>
      </c>
      <c r="D1230">
        <v>9512.9500212399962</v>
      </c>
    </row>
    <row r="1231" spans="1:4" x14ac:dyDescent="0.35">
      <c r="A1231" t="s">
        <v>3041</v>
      </c>
      <c r="B1231" t="s">
        <v>3134</v>
      </c>
      <c r="C1231" t="s">
        <v>3114</v>
      </c>
      <c r="D1231">
        <v>279.98683186999995</v>
      </c>
    </row>
    <row r="1232" spans="1:4" x14ac:dyDescent="0.35">
      <c r="A1232" t="s">
        <v>3041</v>
      </c>
      <c r="B1232" t="s">
        <v>3134</v>
      </c>
      <c r="C1232" t="s">
        <v>3115</v>
      </c>
      <c r="D1232">
        <v>64.84437131</v>
      </c>
    </row>
    <row r="1233" spans="1:4" x14ac:dyDescent="0.35">
      <c r="A1233" t="s">
        <v>3041</v>
      </c>
      <c r="B1233" t="s">
        <v>3134</v>
      </c>
      <c r="C1233" t="s">
        <v>3116</v>
      </c>
      <c r="D1233">
        <v>15.278339420000002</v>
      </c>
    </row>
    <row r="1234" spans="1:4" x14ac:dyDescent="0.35">
      <c r="A1234" t="s">
        <v>3041</v>
      </c>
      <c r="B1234" t="s">
        <v>3134</v>
      </c>
      <c r="C1234" t="s">
        <v>3117</v>
      </c>
      <c r="D1234">
        <v>1.9600375300000001</v>
      </c>
    </row>
    <row r="1235" spans="1:4" x14ac:dyDescent="0.35">
      <c r="A1235" t="s">
        <v>3041</v>
      </c>
      <c r="B1235" t="s">
        <v>3134</v>
      </c>
      <c r="C1235" t="s">
        <v>3118</v>
      </c>
      <c r="D1235">
        <v>6.290142910000001</v>
      </c>
    </row>
    <row r="1236" spans="1:4" x14ac:dyDescent="0.35">
      <c r="A1236" t="s">
        <v>3041</v>
      </c>
      <c r="B1236" t="s">
        <v>3135</v>
      </c>
      <c r="C1236" t="s">
        <v>3111</v>
      </c>
      <c r="D1236">
        <v>997.98867109999981</v>
      </c>
    </row>
    <row r="1237" spans="1:4" x14ac:dyDescent="0.35">
      <c r="A1237" t="s">
        <v>3041</v>
      </c>
      <c r="B1237" t="s">
        <v>3135</v>
      </c>
      <c r="C1237" t="s">
        <v>3120</v>
      </c>
      <c r="D1237">
        <v>852.92836265999995</v>
      </c>
    </row>
    <row r="1238" spans="1:4" x14ac:dyDescent="0.35">
      <c r="A1238" t="s">
        <v>3041</v>
      </c>
      <c r="B1238" t="s">
        <v>3135</v>
      </c>
      <c r="C1238" t="s">
        <v>3112</v>
      </c>
      <c r="D1238">
        <v>1012.3828823699994</v>
      </c>
    </row>
    <row r="1239" spans="1:4" x14ac:dyDescent="0.35">
      <c r="A1239" t="s">
        <v>3041</v>
      </c>
      <c r="B1239" t="s">
        <v>3135</v>
      </c>
      <c r="C1239" t="s">
        <v>3113</v>
      </c>
      <c r="D1239">
        <v>2095.90795458</v>
      </c>
    </row>
    <row r="1240" spans="1:4" x14ac:dyDescent="0.35">
      <c r="A1240" t="s">
        <v>3041</v>
      </c>
      <c r="B1240" t="s">
        <v>3135</v>
      </c>
      <c r="C1240" t="s">
        <v>3114</v>
      </c>
      <c r="D1240">
        <v>607.17238789999988</v>
      </c>
    </row>
    <row r="1241" spans="1:4" x14ac:dyDescent="0.35">
      <c r="A1241" t="s">
        <v>3041</v>
      </c>
      <c r="B1241" t="s">
        <v>3135</v>
      </c>
      <c r="C1241" t="s">
        <v>3115</v>
      </c>
      <c r="D1241">
        <v>300.10905948000004</v>
      </c>
    </row>
    <row r="1242" spans="1:4" x14ac:dyDescent="0.35">
      <c r="A1242" t="s">
        <v>3041</v>
      </c>
      <c r="B1242" t="s">
        <v>3135</v>
      </c>
      <c r="C1242" t="s">
        <v>3116</v>
      </c>
      <c r="D1242">
        <v>2.2377223900000001</v>
      </c>
    </row>
    <row r="1243" spans="1:4" x14ac:dyDescent="0.35">
      <c r="A1243" t="s">
        <v>3041</v>
      </c>
      <c r="B1243" t="s">
        <v>3135</v>
      </c>
      <c r="C1243" t="s">
        <v>3118</v>
      </c>
      <c r="D1243">
        <v>224.86101288</v>
      </c>
    </row>
    <row r="1244" spans="1:4" x14ac:dyDescent="0.35">
      <c r="A1244" t="s">
        <v>3041</v>
      </c>
      <c r="B1244" t="s">
        <v>3135</v>
      </c>
      <c r="C1244" t="s">
        <v>3119</v>
      </c>
      <c r="D1244">
        <v>72.548665720000002</v>
      </c>
    </row>
    <row r="1245" spans="1:4" x14ac:dyDescent="0.35">
      <c r="A1245" t="s">
        <v>3041</v>
      </c>
      <c r="B1245" t="s">
        <v>3136</v>
      </c>
      <c r="C1245" t="s">
        <v>3111</v>
      </c>
      <c r="D1245">
        <v>9397.4058419100347</v>
      </c>
    </row>
    <row r="1246" spans="1:4" x14ac:dyDescent="0.35">
      <c r="A1246" t="s">
        <v>3041</v>
      </c>
      <c r="B1246" t="s">
        <v>3136</v>
      </c>
      <c r="C1246" t="s">
        <v>3120</v>
      </c>
      <c r="D1246">
        <v>586.92052562000049</v>
      </c>
    </row>
    <row r="1247" spans="1:4" x14ac:dyDescent="0.35">
      <c r="A1247" t="s">
        <v>3041</v>
      </c>
      <c r="B1247" t="s">
        <v>3136</v>
      </c>
      <c r="C1247" t="s">
        <v>3112</v>
      </c>
      <c r="D1247">
        <v>55250.56530293994</v>
      </c>
    </row>
    <row r="1248" spans="1:4" x14ac:dyDescent="0.35">
      <c r="A1248" t="s">
        <v>3041</v>
      </c>
      <c r="B1248" t="s">
        <v>3136</v>
      </c>
      <c r="C1248" t="s">
        <v>3113</v>
      </c>
      <c r="D1248">
        <v>136829.09944965979</v>
      </c>
    </row>
    <row r="1249" spans="1:4" x14ac:dyDescent="0.35">
      <c r="A1249" t="s">
        <v>3041</v>
      </c>
      <c r="B1249" t="s">
        <v>3136</v>
      </c>
      <c r="C1249" t="s">
        <v>3114</v>
      </c>
      <c r="D1249">
        <v>78812.742131730207</v>
      </c>
    </row>
    <row r="1250" spans="1:4" x14ac:dyDescent="0.35">
      <c r="A1250" t="s">
        <v>3041</v>
      </c>
      <c r="B1250" t="s">
        <v>3136</v>
      </c>
      <c r="C1250" t="s">
        <v>3115</v>
      </c>
      <c r="D1250">
        <v>94479.048941871355</v>
      </c>
    </row>
    <row r="1251" spans="1:4" x14ac:dyDescent="0.35">
      <c r="A1251" t="s">
        <v>3041</v>
      </c>
      <c r="B1251" t="s">
        <v>3136</v>
      </c>
      <c r="C1251" t="s">
        <v>3116</v>
      </c>
      <c r="D1251">
        <v>36406.258610740122</v>
      </c>
    </row>
    <row r="1252" spans="1:4" x14ac:dyDescent="0.35">
      <c r="A1252" t="s">
        <v>3041</v>
      </c>
      <c r="B1252" t="s">
        <v>3136</v>
      </c>
      <c r="C1252" t="s">
        <v>3117</v>
      </c>
      <c r="D1252">
        <v>3415.7955595700018</v>
      </c>
    </row>
    <row r="1253" spans="1:4" x14ac:dyDescent="0.35">
      <c r="A1253" t="s">
        <v>3041</v>
      </c>
      <c r="B1253" t="s">
        <v>3136</v>
      </c>
      <c r="C1253" t="s">
        <v>3118</v>
      </c>
      <c r="D1253">
        <v>800.80470001999902</v>
      </c>
    </row>
    <row r="1254" spans="1:4" x14ac:dyDescent="0.35">
      <c r="A1254" t="s">
        <v>3041</v>
      </c>
      <c r="B1254" t="s">
        <v>3136</v>
      </c>
      <c r="C1254" t="s">
        <v>3119</v>
      </c>
      <c r="D1254">
        <v>309.52145087999997</v>
      </c>
    </row>
    <row r="1255" spans="1:4" x14ac:dyDescent="0.35">
      <c r="A1255" t="s">
        <v>3041</v>
      </c>
      <c r="B1255" t="s">
        <v>3137</v>
      </c>
      <c r="C1255" t="s">
        <v>3111</v>
      </c>
      <c r="D1255">
        <v>2359.9746880899993</v>
      </c>
    </row>
    <row r="1256" spans="1:4" x14ac:dyDescent="0.35">
      <c r="A1256" t="s">
        <v>3041</v>
      </c>
      <c r="B1256" t="s">
        <v>3137</v>
      </c>
      <c r="C1256" t="s">
        <v>3120</v>
      </c>
      <c r="D1256">
        <v>96.919461070000011</v>
      </c>
    </row>
    <row r="1257" spans="1:4" x14ac:dyDescent="0.35">
      <c r="A1257" t="s">
        <v>3041</v>
      </c>
      <c r="B1257" t="s">
        <v>3137</v>
      </c>
      <c r="C1257" t="s">
        <v>3112</v>
      </c>
      <c r="D1257">
        <v>7143.4320608799972</v>
      </c>
    </row>
    <row r="1258" spans="1:4" x14ac:dyDescent="0.35">
      <c r="A1258" t="s">
        <v>3041</v>
      </c>
      <c r="B1258" t="s">
        <v>3137</v>
      </c>
      <c r="C1258" t="s">
        <v>3113</v>
      </c>
      <c r="D1258">
        <v>9667.8756281399801</v>
      </c>
    </row>
    <row r="1259" spans="1:4" x14ac:dyDescent="0.35">
      <c r="A1259" t="s">
        <v>3041</v>
      </c>
      <c r="B1259" t="s">
        <v>3137</v>
      </c>
      <c r="C1259" t="s">
        <v>3114</v>
      </c>
      <c r="D1259">
        <v>5045.3251505600028</v>
      </c>
    </row>
    <row r="1260" spans="1:4" x14ac:dyDescent="0.35">
      <c r="A1260" t="s">
        <v>3041</v>
      </c>
      <c r="B1260" t="s">
        <v>3137</v>
      </c>
      <c r="C1260" t="s">
        <v>3115</v>
      </c>
      <c r="D1260">
        <v>1284.2045969099979</v>
      </c>
    </row>
    <row r="1261" spans="1:4" x14ac:dyDescent="0.35">
      <c r="A1261" t="s">
        <v>3041</v>
      </c>
      <c r="B1261" t="s">
        <v>3137</v>
      </c>
      <c r="C1261" t="s">
        <v>3116</v>
      </c>
      <c r="D1261">
        <v>198.46782219999986</v>
      </c>
    </row>
    <row r="1262" spans="1:4" x14ac:dyDescent="0.35">
      <c r="A1262" t="s">
        <v>3041</v>
      </c>
      <c r="B1262" t="s">
        <v>3137</v>
      </c>
      <c r="C1262" t="s">
        <v>3117</v>
      </c>
      <c r="D1262">
        <v>57.613052209999999</v>
      </c>
    </row>
    <row r="1263" spans="1:4" x14ac:dyDescent="0.35">
      <c r="A1263" t="s">
        <v>3041</v>
      </c>
      <c r="B1263" t="s">
        <v>3137</v>
      </c>
      <c r="C1263" t="s">
        <v>3118</v>
      </c>
      <c r="D1263">
        <v>16.250411490000005</v>
      </c>
    </row>
    <row r="1264" spans="1:4" x14ac:dyDescent="0.35">
      <c r="A1264" t="s">
        <v>3041</v>
      </c>
      <c r="B1264" t="s">
        <v>3137</v>
      </c>
      <c r="C1264" t="s">
        <v>3119</v>
      </c>
      <c r="D1264">
        <v>31.860041640000002</v>
      </c>
    </row>
    <row r="1265" spans="1:4" x14ac:dyDescent="0.35">
      <c r="A1265" t="s">
        <v>3041</v>
      </c>
      <c r="B1265" t="s">
        <v>3138</v>
      </c>
      <c r="C1265" t="s">
        <v>3111</v>
      </c>
      <c r="D1265">
        <v>1135.6968400199987</v>
      </c>
    </row>
    <row r="1266" spans="1:4" x14ac:dyDescent="0.35">
      <c r="A1266" t="s">
        <v>3041</v>
      </c>
      <c r="B1266" t="s">
        <v>3138</v>
      </c>
      <c r="C1266" t="s">
        <v>3120</v>
      </c>
      <c r="D1266">
        <v>50.856392659999997</v>
      </c>
    </row>
    <row r="1267" spans="1:4" x14ac:dyDescent="0.35">
      <c r="A1267" t="s">
        <v>3041</v>
      </c>
      <c r="B1267" t="s">
        <v>3138</v>
      </c>
      <c r="C1267" t="s">
        <v>3112</v>
      </c>
      <c r="D1267">
        <v>2121.5875842399992</v>
      </c>
    </row>
    <row r="1268" spans="1:4" x14ac:dyDescent="0.35">
      <c r="A1268" t="s">
        <v>3041</v>
      </c>
      <c r="B1268" t="s">
        <v>3138</v>
      </c>
      <c r="C1268" t="s">
        <v>3113</v>
      </c>
      <c r="D1268">
        <v>1531.2173517899994</v>
      </c>
    </row>
    <row r="1269" spans="1:4" x14ac:dyDescent="0.35">
      <c r="A1269" t="s">
        <v>3041</v>
      </c>
      <c r="B1269" t="s">
        <v>3138</v>
      </c>
      <c r="C1269" t="s">
        <v>3114</v>
      </c>
      <c r="D1269">
        <v>26.40893427</v>
      </c>
    </row>
    <row r="1270" spans="1:4" x14ac:dyDescent="0.35">
      <c r="A1270" t="s">
        <v>3041</v>
      </c>
      <c r="B1270" t="s">
        <v>3138</v>
      </c>
      <c r="C1270" t="s">
        <v>3115</v>
      </c>
      <c r="D1270">
        <v>34.237758200000002</v>
      </c>
    </row>
    <row r="1271" spans="1:4" x14ac:dyDescent="0.35">
      <c r="A1271" t="s">
        <v>3041</v>
      </c>
      <c r="B1271" t="s">
        <v>3138</v>
      </c>
      <c r="C1271" t="s">
        <v>3116</v>
      </c>
      <c r="D1271">
        <v>1.1549506199999999</v>
      </c>
    </row>
    <row r="1272" spans="1:4" x14ac:dyDescent="0.35">
      <c r="A1272" t="s">
        <v>3041</v>
      </c>
      <c r="B1272" t="s">
        <v>3138</v>
      </c>
      <c r="C1272" t="s">
        <v>3118</v>
      </c>
      <c r="D1272">
        <v>7.25502044</v>
      </c>
    </row>
    <row r="1273" spans="1:4" x14ac:dyDescent="0.35">
      <c r="A1273" t="s">
        <v>3041</v>
      </c>
      <c r="B1273" t="s">
        <v>3138</v>
      </c>
      <c r="C1273" t="s">
        <v>3119</v>
      </c>
      <c r="D1273">
        <v>0.21086083999999999</v>
      </c>
    </row>
    <row r="1274" spans="1:4" x14ac:dyDescent="0.35">
      <c r="A1274" t="s">
        <v>3041</v>
      </c>
      <c r="B1274" t="s">
        <v>3139</v>
      </c>
      <c r="C1274" t="s">
        <v>3111</v>
      </c>
      <c r="D1274">
        <v>7703.9513669300022</v>
      </c>
    </row>
    <row r="1275" spans="1:4" x14ac:dyDescent="0.35">
      <c r="A1275" t="s">
        <v>3041</v>
      </c>
      <c r="B1275" t="s">
        <v>3139</v>
      </c>
      <c r="C1275" t="s">
        <v>3120</v>
      </c>
      <c r="D1275">
        <v>2309.9711144899993</v>
      </c>
    </row>
    <row r="1276" spans="1:4" x14ac:dyDescent="0.35">
      <c r="A1276" t="s">
        <v>3041</v>
      </c>
      <c r="B1276" t="s">
        <v>3139</v>
      </c>
      <c r="C1276" t="s">
        <v>3112</v>
      </c>
      <c r="D1276">
        <v>5992.1727479900037</v>
      </c>
    </row>
    <row r="1277" spans="1:4" x14ac:dyDescent="0.35">
      <c r="A1277" t="s">
        <v>3041</v>
      </c>
      <c r="B1277" t="s">
        <v>3139</v>
      </c>
      <c r="C1277" t="s">
        <v>3113</v>
      </c>
      <c r="D1277">
        <v>3820.0063428100011</v>
      </c>
    </row>
    <row r="1278" spans="1:4" x14ac:dyDescent="0.35">
      <c r="A1278" t="s">
        <v>3041</v>
      </c>
      <c r="B1278" t="s">
        <v>3139</v>
      </c>
      <c r="C1278" t="s">
        <v>3114</v>
      </c>
      <c r="D1278">
        <v>814.57062438999992</v>
      </c>
    </row>
    <row r="1279" spans="1:4" x14ac:dyDescent="0.35">
      <c r="A1279" t="s">
        <v>3041</v>
      </c>
      <c r="B1279" t="s">
        <v>3139</v>
      </c>
      <c r="C1279" t="s">
        <v>3115</v>
      </c>
      <c r="D1279">
        <v>548.00901426000019</v>
      </c>
    </row>
    <row r="1280" spans="1:4" x14ac:dyDescent="0.35">
      <c r="A1280" t="s">
        <v>3041</v>
      </c>
      <c r="B1280" t="s">
        <v>3139</v>
      </c>
      <c r="C1280" t="s">
        <v>3116</v>
      </c>
      <c r="D1280">
        <v>71.594540319999993</v>
      </c>
    </row>
    <row r="1281" spans="1:4" x14ac:dyDescent="0.35">
      <c r="A1281" t="s">
        <v>3041</v>
      </c>
      <c r="B1281" t="s">
        <v>3139</v>
      </c>
      <c r="C1281" t="s">
        <v>3117</v>
      </c>
      <c r="D1281">
        <v>65.408346680000008</v>
      </c>
    </row>
    <row r="1282" spans="1:4" x14ac:dyDescent="0.35">
      <c r="A1282" t="s">
        <v>3041</v>
      </c>
      <c r="B1282" t="s">
        <v>3139</v>
      </c>
      <c r="C1282" t="s">
        <v>3118</v>
      </c>
      <c r="D1282">
        <v>109.14431242999997</v>
      </c>
    </row>
    <row r="1283" spans="1:4" x14ac:dyDescent="0.35">
      <c r="A1283" t="s">
        <v>3041</v>
      </c>
      <c r="B1283" t="s">
        <v>3139</v>
      </c>
      <c r="C1283" t="s">
        <v>3119</v>
      </c>
      <c r="D1283">
        <v>98.433213830000042</v>
      </c>
    </row>
    <row r="1284" spans="1:4" x14ac:dyDescent="0.35">
      <c r="A1284" t="s">
        <v>3042</v>
      </c>
      <c r="B1284" t="s">
        <v>3130</v>
      </c>
      <c r="C1284" t="s">
        <v>3111</v>
      </c>
      <c r="D1284">
        <v>78.975527480000011</v>
      </c>
    </row>
    <row r="1285" spans="1:4" x14ac:dyDescent="0.35">
      <c r="A1285" t="s">
        <v>3042</v>
      </c>
      <c r="B1285" t="s">
        <v>3130</v>
      </c>
      <c r="C1285" t="s">
        <v>3120</v>
      </c>
      <c r="D1285">
        <v>114.79841372999999</v>
      </c>
    </row>
    <row r="1286" spans="1:4" x14ac:dyDescent="0.35">
      <c r="A1286" t="s">
        <v>3042</v>
      </c>
      <c r="B1286" t="s">
        <v>3130</v>
      </c>
      <c r="C1286" t="s">
        <v>3112</v>
      </c>
      <c r="D1286">
        <v>474.58281134000015</v>
      </c>
    </row>
    <row r="1287" spans="1:4" x14ac:dyDescent="0.35">
      <c r="A1287" t="s">
        <v>3042</v>
      </c>
      <c r="B1287" t="s">
        <v>3130</v>
      </c>
      <c r="C1287" t="s">
        <v>3113</v>
      </c>
      <c r="D1287">
        <v>6715.665166690017</v>
      </c>
    </row>
    <row r="1288" spans="1:4" x14ac:dyDescent="0.35">
      <c r="A1288" t="s">
        <v>3042</v>
      </c>
      <c r="B1288" t="s">
        <v>3130</v>
      </c>
      <c r="C1288" t="s">
        <v>3114</v>
      </c>
      <c r="D1288">
        <v>8587.6063024299965</v>
      </c>
    </row>
    <row r="1289" spans="1:4" x14ac:dyDescent="0.35">
      <c r="A1289" t="s">
        <v>3042</v>
      </c>
      <c r="B1289" t="s">
        <v>3130</v>
      </c>
      <c r="C1289" t="s">
        <v>3115</v>
      </c>
      <c r="D1289">
        <v>598.57530533000045</v>
      </c>
    </row>
    <row r="1290" spans="1:4" x14ac:dyDescent="0.35">
      <c r="A1290" t="s">
        <v>3042</v>
      </c>
      <c r="B1290" t="s">
        <v>3130</v>
      </c>
      <c r="C1290" t="s">
        <v>3116</v>
      </c>
      <c r="D1290">
        <v>122.91732123999998</v>
      </c>
    </row>
    <row r="1291" spans="1:4" x14ac:dyDescent="0.35">
      <c r="A1291" t="s">
        <v>3042</v>
      </c>
      <c r="B1291" t="s">
        <v>3130</v>
      </c>
      <c r="C1291" t="s">
        <v>3117</v>
      </c>
      <c r="D1291">
        <v>63.534537360000009</v>
      </c>
    </row>
    <row r="1292" spans="1:4" x14ac:dyDescent="0.35">
      <c r="A1292" t="s">
        <v>3042</v>
      </c>
      <c r="B1292" t="s">
        <v>3130</v>
      </c>
      <c r="C1292" t="s">
        <v>3118</v>
      </c>
      <c r="D1292">
        <v>45.222565240000009</v>
      </c>
    </row>
    <row r="1293" spans="1:4" x14ac:dyDescent="0.35">
      <c r="A1293" t="s">
        <v>3042</v>
      </c>
      <c r="B1293" t="s">
        <v>3130</v>
      </c>
      <c r="C1293" t="s">
        <v>3119</v>
      </c>
      <c r="D1293">
        <v>16.812366620000002</v>
      </c>
    </row>
    <row r="1294" spans="1:4" x14ac:dyDescent="0.35">
      <c r="A1294" t="s">
        <v>3042</v>
      </c>
      <c r="B1294" t="s">
        <v>3131</v>
      </c>
      <c r="C1294" t="s">
        <v>3111</v>
      </c>
      <c r="D1294">
        <v>93.845038849999995</v>
      </c>
    </row>
    <row r="1295" spans="1:4" x14ac:dyDescent="0.35">
      <c r="A1295" t="s">
        <v>3042</v>
      </c>
      <c r="B1295" t="s">
        <v>3131</v>
      </c>
      <c r="C1295" t="s">
        <v>3120</v>
      </c>
      <c r="D1295">
        <v>143.30648341</v>
      </c>
    </row>
    <row r="1296" spans="1:4" x14ac:dyDescent="0.35">
      <c r="A1296" t="s">
        <v>3042</v>
      </c>
      <c r="B1296" t="s">
        <v>3131</v>
      </c>
      <c r="C1296" t="s">
        <v>3112</v>
      </c>
      <c r="D1296">
        <v>221.07495215</v>
      </c>
    </row>
    <row r="1297" spans="1:4" x14ac:dyDescent="0.35">
      <c r="A1297" t="s">
        <v>3042</v>
      </c>
      <c r="B1297" t="s">
        <v>3131</v>
      </c>
      <c r="C1297" t="s">
        <v>3113</v>
      </c>
      <c r="D1297">
        <v>816.71132308000006</v>
      </c>
    </row>
    <row r="1298" spans="1:4" x14ac:dyDescent="0.35">
      <c r="A1298" t="s">
        <v>3042</v>
      </c>
      <c r="B1298" t="s">
        <v>3131</v>
      </c>
      <c r="C1298" t="s">
        <v>3114</v>
      </c>
      <c r="D1298">
        <v>509.73756440999989</v>
      </c>
    </row>
    <row r="1299" spans="1:4" x14ac:dyDescent="0.35">
      <c r="A1299" t="s">
        <v>3042</v>
      </c>
      <c r="B1299" t="s">
        <v>3131</v>
      </c>
      <c r="C1299" t="s">
        <v>3115</v>
      </c>
      <c r="D1299">
        <v>431.99722089999977</v>
      </c>
    </row>
    <row r="1300" spans="1:4" x14ac:dyDescent="0.35">
      <c r="A1300" t="s">
        <v>3042</v>
      </c>
      <c r="B1300" t="s">
        <v>3131</v>
      </c>
      <c r="C1300" t="s">
        <v>3116</v>
      </c>
      <c r="D1300">
        <v>167.86103279999998</v>
      </c>
    </row>
    <row r="1301" spans="1:4" x14ac:dyDescent="0.35">
      <c r="A1301" t="s">
        <v>3042</v>
      </c>
      <c r="B1301" t="s">
        <v>3131</v>
      </c>
      <c r="C1301" t="s">
        <v>3117</v>
      </c>
      <c r="D1301">
        <v>143.36727901</v>
      </c>
    </row>
    <row r="1302" spans="1:4" x14ac:dyDescent="0.35">
      <c r="A1302" t="s">
        <v>3042</v>
      </c>
      <c r="B1302" t="s">
        <v>3131</v>
      </c>
      <c r="C1302" t="s">
        <v>3118</v>
      </c>
      <c r="D1302">
        <v>46.352261060000004</v>
      </c>
    </row>
    <row r="1303" spans="1:4" x14ac:dyDescent="0.35">
      <c r="A1303" t="s">
        <v>3042</v>
      </c>
      <c r="B1303" t="s">
        <v>3131</v>
      </c>
      <c r="C1303" t="s">
        <v>3119</v>
      </c>
      <c r="D1303">
        <v>128.09118654</v>
      </c>
    </row>
    <row r="1304" spans="1:4" x14ac:dyDescent="0.35">
      <c r="A1304" t="s">
        <v>3042</v>
      </c>
      <c r="B1304" t="s">
        <v>3132</v>
      </c>
      <c r="C1304" t="s">
        <v>3111</v>
      </c>
      <c r="D1304">
        <v>1.2980689900000002</v>
      </c>
    </row>
    <row r="1305" spans="1:4" x14ac:dyDescent="0.35">
      <c r="A1305" t="s">
        <v>3042</v>
      </c>
      <c r="B1305" t="s">
        <v>3132</v>
      </c>
      <c r="C1305" t="s">
        <v>3112</v>
      </c>
      <c r="D1305">
        <v>2.1209431100000002</v>
      </c>
    </row>
    <row r="1306" spans="1:4" x14ac:dyDescent="0.35">
      <c r="A1306" t="s">
        <v>3042</v>
      </c>
      <c r="B1306" t="s">
        <v>3132</v>
      </c>
      <c r="C1306" t="s">
        <v>3113</v>
      </c>
      <c r="D1306">
        <v>0.36634875</v>
      </c>
    </row>
    <row r="1307" spans="1:4" x14ac:dyDescent="0.35">
      <c r="A1307" t="s">
        <v>3042</v>
      </c>
      <c r="B1307" t="s">
        <v>3133</v>
      </c>
      <c r="C1307" t="s">
        <v>3111</v>
      </c>
      <c r="D1307">
        <v>205.57121115000004</v>
      </c>
    </row>
    <row r="1308" spans="1:4" x14ac:dyDescent="0.35">
      <c r="A1308" t="s">
        <v>3042</v>
      </c>
      <c r="B1308" t="s">
        <v>3133</v>
      </c>
      <c r="C1308" t="s">
        <v>3120</v>
      </c>
      <c r="D1308">
        <v>142.82490124999998</v>
      </c>
    </row>
    <row r="1309" spans="1:4" x14ac:dyDescent="0.35">
      <c r="A1309" t="s">
        <v>3042</v>
      </c>
      <c r="B1309" t="s">
        <v>3133</v>
      </c>
      <c r="C1309" t="s">
        <v>3112</v>
      </c>
      <c r="D1309">
        <v>1341.2666702799993</v>
      </c>
    </row>
    <row r="1310" spans="1:4" x14ac:dyDescent="0.35">
      <c r="A1310" t="s">
        <v>3042</v>
      </c>
      <c r="B1310" t="s">
        <v>3133</v>
      </c>
      <c r="C1310" t="s">
        <v>3113</v>
      </c>
      <c r="D1310">
        <v>5008.1488409700014</v>
      </c>
    </row>
    <row r="1311" spans="1:4" x14ac:dyDescent="0.35">
      <c r="A1311" t="s">
        <v>3042</v>
      </c>
      <c r="B1311" t="s">
        <v>3133</v>
      </c>
      <c r="C1311" t="s">
        <v>3114</v>
      </c>
      <c r="D1311">
        <v>58.097437279999994</v>
      </c>
    </row>
    <row r="1312" spans="1:4" x14ac:dyDescent="0.35">
      <c r="A1312" t="s">
        <v>3042</v>
      </c>
      <c r="B1312" t="s">
        <v>3133</v>
      </c>
      <c r="C1312" t="s">
        <v>3115</v>
      </c>
      <c r="D1312">
        <v>112.94765211999999</v>
      </c>
    </row>
    <row r="1313" spans="1:4" x14ac:dyDescent="0.35">
      <c r="A1313" t="s">
        <v>3042</v>
      </c>
      <c r="B1313" t="s">
        <v>3133</v>
      </c>
      <c r="C1313" t="s">
        <v>3117</v>
      </c>
      <c r="D1313">
        <v>0.88597679000000007</v>
      </c>
    </row>
    <row r="1314" spans="1:4" x14ac:dyDescent="0.35">
      <c r="A1314" t="s">
        <v>3042</v>
      </c>
      <c r="B1314" t="s">
        <v>3133</v>
      </c>
      <c r="C1314" t="s">
        <v>3118</v>
      </c>
      <c r="D1314">
        <v>14.29377178</v>
      </c>
    </row>
    <row r="1315" spans="1:4" x14ac:dyDescent="0.35">
      <c r="A1315" t="s">
        <v>3042</v>
      </c>
      <c r="B1315" t="s">
        <v>3133</v>
      </c>
      <c r="C1315" t="s">
        <v>3119</v>
      </c>
      <c r="D1315">
        <v>29.996790699999998</v>
      </c>
    </row>
    <row r="1316" spans="1:4" x14ac:dyDescent="0.35">
      <c r="A1316" t="s">
        <v>3042</v>
      </c>
      <c r="B1316" t="s">
        <v>3134</v>
      </c>
      <c r="C1316" t="s">
        <v>3111</v>
      </c>
      <c r="D1316">
        <v>405.97911711999984</v>
      </c>
    </row>
    <row r="1317" spans="1:4" x14ac:dyDescent="0.35">
      <c r="A1317" t="s">
        <v>3042</v>
      </c>
      <c r="B1317" t="s">
        <v>3134</v>
      </c>
      <c r="C1317" t="s">
        <v>3120</v>
      </c>
      <c r="D1317">
        <v>123.84546205000004</v>
      </c>
    </row>
    <row r="1318" spans="1:4" x14ac:dyDescent="0.35">
      <c r="A1318" t="s">
        <v>3042</v>
      </c>
      <c r="B1318" t="s">
        <v>3134</v>
      </c>
      <c r="C1318" t="s">
        <v>3112</v>
      </c>
      <c r="D1318">
        <v>1593.4211457700014</v>
      </c>
    </row>
    <row r="1319" spans="1:4" x14ac:dyDescent="0.35">
      <c r="A1319" t="s">
        <v>3042</v>
      </c>
      <c r="B1319" t="s">
        <v>3134</v>
      </c>
      <c r="C1319" t="s">
        <v>3113</v>
      </c>
      <c r="D1319">
        <v>10685.699939360004</v>
      </c>
    </row>
    <row r="1320" spans="1:4" x14ac:dyDescent="0.35">
      <c r="A1320" t="s">
        <v>3042</v>
      </c>
      <c r="B1320" t="s">
        <v>3134</v>
      </c>
      <c r="C1320" t="s">
        <v>3114</v>
      </c>
      <c r="D1320">
        <v>2654.7444130400008</v>
      </c>
    </row>
    <row r="1321" spans="1:4" x14ac:dyDescent="0.35">
      <c r="A1321" t="s">
        <v>3042</v>
      </c>
      <c r="B1321" t="s">
        <v>3134</v>
      </c>
      <c r="C1321" t="s">
        <v>3115</v>
      </c>
      <c r="D1321">
        <v>349.56865549999986</v>
      </c>
    </row>
    <row r="1322" spans="1:4" x14ac:dyDescent="0.35">
      <c r="A1322" t="s">
        <v>3042</v>
      </c>
      <c r="B1322" t="s">
        <v>3134</v>
      </c>
      <c r="C1322" t="s">
        <v>3116</v>
      </c>
      <c r="D1322">
        <v>173.49142925000001</v>
      </c>
    </row>
    <row r="1323" spans="1:4" x14ac:dyDescent="0.35">
      <c r="A1323" t="s">
        <v>3042</v>
      </c>
      <c r="B1323" t="s">
        <v>3134</v>
      </c>
      <c r="C1323" t="s">
        <v>3117</v>
      </c>
      <c r="D1323">
        <v>21.107356630000002</v>
      </c>
    </row>
    <row r="1324" spans="1:4" x14ac:dyDescent="0.35">
      <c r="A1324" t="s">
        <v>3042</v>
      </c>
      <c r="B1324" t="s">
        <v>3134</v>
      </c>
      <c r="C1324" t="s">
        <v>3118</v>
      </c>
      <c r="D1324">
        <v>16.164147639999999</v>
      </c>
    </row>
    <row r="1325" spans="1:4" x14ac:dyDescent="0.35">
      <c r="A1325" t="s">
        <v>3042</v>
      </c>
      <c r="B1325" t="s">
        <v>3134</v>
      </c>
      <c r="C1325" t="s">
        <v>3119</v>
      </c>
      <c r="D1325">
        <v>48.613252989999992</v>
      </c>
    </row>
    <row r="1326" spans="1:4" x14ac:dyDescent="0.35">
      <c r="A1326" t="s">
        <v>3042</v>
      </c>
      <c r="B1326" t="s">
        <v>3135</v>
      </c>
      <c r="C1326" t="s">
        <v>3111</v>
      </c>
      <c r="D1326">
        <v>198.34940384000006</v>
      </c>
    </row>
    <row r="1327" spans="1:4" x14ac:dyDescent="0.35">
      <c r="A1327" t="s">
        <v>3042</v>
      </c>
      <c r="B1327" t="s">
        <v>3135</v>
      </c>
      <c r="C1327" t="s">
        <v>3120</v>
      </c>
      <c r="D1327">
        <v>2.8926494899999997</v>
      </c>
    </row>
    <row r="1328" spans="1:4" x14ac:dyDescent="0.35">
      <c r="A1328" t="s">
        <v>3042</v>
      </c>
      <c r="B1328" t="s">
        <v>3135</v>
      </c>
      <c r="C1328" t="s">
        <v>3112</v>
      </c>
      <c r="D1328">
        <v>137.09172342000002</v>
      </c>
    </row>
    <row r="1329" spans="1:4" x14ac:dyDescent="0.35">
      <c r="A1329" t="s">
        <v>3042</v>
      </c>
      <c r="B1329" t="s">
        <v>3135</v>
      </c>
      <c r="C1329" t="s">
        <v>3113</v>
      </c>
      <c r="D1329">
        <v>348.77510974000023</v>
      </c>
    </row>
    <row r="1330" spans="1:4" x14ac:dyDescent="0.35">
      <c r="A1330" t="s">
        <v>3042</v>
      </c>
      <c r="B1330" t="s">
        <v>3135</v>
      </c>
      <c r="C1330" t="s">
        <v>3114</v>
      </c>
      <c r="D1330">
        <v>65.142713489999991</v>
      </c>
    </row>
    <row r="1331" spans="1:4" x14ac:dyDescent="0.35">
      <c r="A1331" t="s">
        <v>3042</v>
      </c>
      <c r="B1331" t="s">
        <v>3135</v>
      </c>
      <c r="C1331" t="s">
        <v>3115</v>
      </c>
      <c r="D1331">
        <v>7.8978913000000004</v>
      </c>
    </row>
    <row r="1332" spans="1:4" x14ac:dyDescent="0.35">
      <c r="A1332" t="s">
        <v>3042</v>
      </c>
      <c r="B1332" t="s">
        <v>3135</v>
      </c>
      <c r="C1332" t="s">
        <v>3118</v>
      </c>
      <c r="D1332">
        <v>1.9862108399999998</v>
      </c>
    </row>
    <row r="1333" spans="1:4" x14ac:dyDescent="0.35">
      <c r="A1333" t="s">
        <v>3042</v>
      </c>
      <c r="B1333" t="s">
        <v>3136</v>
      </c>
      <c r="C1333" t="s">
        <v>3111</v>
      </c>
      <c r="D1333">
        <v>19.156983859999997</v>
      </c>
    </row>
    <row r="1334" spans="1:4" x14ac:dyDescent="0.35">
      <c r="A1334" t="s">
        <v>3042</v>
      </c>
      <c r="B1334" t="s">
        <v>3136</v>
      </c>
      <c r="C1334" t="s">
        <v>3120</v>
      </c>
      <c r="D1334">
        <v>5.4181722400000005</v>
      </c>
    </row>
    <row r="1335" spans="1:4" x14ac:dyDescent="0.35">
      <c r="A1335" t="s">
        <v>3042</v>
      </c>
      <c r="B1335" t="s">
        <v>3136</v>
      </c>
      <c r="C1335" t="s">
        <v>3112</v>
      </c>
      <c r="D1335">
        <v>59.839647669999962</v>
      </c>
    </row>
    <row r="1336" spans="1:4" x14ac:dyDescent="0.35">
      <c r="A1336" t="s">
        <v>3042</v>
      </c>
      <c r="B1336" t="s">
        <v>3136</v>
      </c>
      <c r="C1336" t="s">
        <v>3113</v>
      </c>
      <c r="D1336">
        <v>236.46350313999994</v>
      </c>
    </row>
    <row r="1337" spans="1:4" x14ac:dyDescent="0.35">
      <c r="A1337" t="s">
        <v>3042</v>
      </c>
      <c r="B1337" t="s">
        <v>3136</v>
      </c>
      <c r="C1337" t="s">
        <v>3114</v>
      </c>
      <c r="D1337">
        <v>214.73272147</v>
      </c>
    </row>
    <row r="1338" spans="1:4" x14ac:dyDescent="0.35">
      <c r="A1338" t="s">
        <v>3042</v>
      </c>
      <c r="B1338" t="s">
        <v>3136</v>
      </c>
      <c r="C1338" t="s">
        <v>3115</v>
      </c>
      <c r="D1338">
        <v>31.570248549999999</v>
      </c>
    </row>
    <row r="1339" spans="1:4" x14ac:dyDescent="0.35">
      <c r="A1339" t="s">
        <v>3042</v>
      </c>
      <c r="B1339" t="s">
        <v>3136</v>
      </c>
      <c r="C1339" t="s">
        <v>3116</v>
      </c>
      <c r="D1339">
        <v>3.2564626699999994</v>
      </c>
    </row>
    <row r="1340" spans="1:4" x14ac:dyDescent="0.35">
      <c r="A1340" t="s">
        <v>3042</v>
      </c>
      <c r="B1340" t="s">
        <v>3136</v>
      </c>
      <c r="C1340" t="s">
        <v>3117</v>
      </c>
      <c r="D1340">
        <v>1.3678129800000001</v>
      </c>
    </row>
    <row r="1341" spans="1:4" x14ac:dyDescent="0.35">
      <c r="A1341" t="s">
        <v>3042</v>
      </c>
      <c r="B1341" t="s">
        <v>3136</v>
      </c>
      <c r="C1341" t="s">
        <v>3119</v>
      </c>
      <c r="D1341">
        <v>0.89068561999999996</v>
      </c>
    </row>
    <row r="1342" spans="1:4" x14ac:dyDescent="0.35">
      <c r="A1342" t="s">
        <v>3042</v>
      </c>
      <c r="B1342" t="s">
        <v>3137</v>
      </c>
      <c r="C1342" t="s">
        <v>3111</v>
      </c>
      <c r="D1342">
        <v>108.05977120999997</v>
      </c>
    </row>
    <row r="1343" spans="1:4" x14ac:dyDescent="0.35">
      <c r="A1343" t="s">
        <v>3042</v>
      </c>
      <c r="B1343" t="s">
        <v>3137</v>
      </c>
      <c r="C1343" t="s">
        <v>3120</v>
      </c>
      <c r="D1343">
        <v>128.68139621</v>
      </c>
    </row>
    <row r="1344" spans="1:4" x14ac:dyDescent="0.35">
      <c r="A1344" t="s">
        <v>3042</v>
      </c>
      <c r="B1344" t="s">
        <v>3137</v>
      </c>
      <c r="C1344" t="s">
        <v>3112</v>
      </c>
      <c r="D1344">
        <v>549.00743281999974</v>
      </c>
    </row>
    <row r="1345" spans="1:4" x14ac:dyDescent="0.35">
      <c r="A1345" t="s">
        <v>3042</v>
      </c>
      <c r="B1345" t="s">
        <v>3137</v>
      </c>
      <c r="C1345" t="s">
        <v>3113</v>
      </c>
      <c r="D1345">
        <v>2385.2609768600009</v>
      </c>
    </row>
    <row r="1346" spans="1:4" x14ac:dyDescent="0.35">
      <c r="A1346" t="s">
        <v>3042</v>
      </c>
      <c r="B1346" t="s">
        <v>3137</v>
      </c>
      <c r="C1346" t="s">
        <v>3114</v>
      </c>
      <c r="D1346">
        <v>4623.5062261800122</v>
      </c>
    </row>
    <row r="1347" spans="1:4" x14ac:dyDescent="0.35">
      <c r="A1347" t="s">
        <v>3042</v>
      </c>
      <c r="B1347" t="s">
        <v>3137</v>
      </c>
      <c r="C1347" t="s">
        <v>3115</v>
      </c>
      <c r="D1347">
        <v>4022.3222728199994</v>
      </c>
    </row>
    <row r="1348" spans="1:4" x14ac:dyDescent="0.35">
      <c r="A1348" t="s">
        <v>3042</v>
      </c>
      <c r="B1348" t="s">
        <v>3137</v>
      </c>
      <c r="C1348" t="s">
        <v>3116</v>
      </c>
      <c r="D1348">
        <v>541.37334927000006</v>
      </c>
    </row>
    <row r="1349" spans="1:4" x14ac:dyDescent="0.35">
      <c r="A1349" t="s">
        <v>3042</v>
      </c>
      <c r="B1349" t="s">
        <v>3137</v>
      </c>
      <c r="C1349" t="s">
        <v>3117</v>
      </c>
      <c r="D1349">
        <v>188.52318574</v>
      </c>
    </row>
    <row r="1350" spans="1:4" x14ac:dyDescent="0.35">
      <c r="A1350" t="s">
        <v>3042</v>
      </c>
      <c r="B1350" t="s">
        <v>3137</v>
      </c>
      <c r="C1350" t="s">
        <v>3118</v>
      </c>
      <c r="D1350">
        <v>69.551817350000007</v>
      </c>
    </row>
    <row r="1351" spans="1:4" x14ac:dyDescent="0.35">
      <c r="A1351" t="s">
        <v>3042</v>
      </c>
      <c r="B1351" t="s">
        <v>3137</v>
      </c>
      <c r="C1351" t="s">
        <v>3119</v>
      </c>
      <c r="D1351">
        <v>8.2663640899999997</v>
      </c>
    </row>
    <row r="1352" spans="1:4" x14ac:dyDescent="0.35">
      <c r="A1352" t="s">
        <v>3042</v>
      </c>
      <c r="B1352" t="s">
        <v>3138</v>
      </c>
      <c r="C1352" t="s">
        <v>3111</v>
      </c>
      <c r="D1352">
        <v>89.149645909999975</v>
      </c>
    </row>
    <row r="1353" spans="1:4" x14ac:dyDescent="0.35">
      <c r="A1353" t="s">
        <v>3042</v>
      </c>
      <c r="B1353" t="s">
        <v>3138</v>
      </c>
      <c r="C1353" t="s">
        <v>3120</v>
      </c>
      <c r="D1353">
        <v>23.476841459999999</v>
      </c>
    </row>
    <row r="1354" spans="1:4" x14ac:dyDescent="0.35">
      <c r="A1354" t="s">
        <v>3042</v>
      </c>
      <c r="B1354" t="s">
        <v>3138</v>
      </c>
      <c r="C1354" t="s">
        <v>3112</v>
      </c>
      <c r="D1354">
        <v>784.38182068000003</v>
      </c>
    </row>
    <row r="1355" spans="1:4" x14ac:dyDescent="0.35">
      <c r="A1355" t="s">
        <v>3042</v>
      </c>
      <c r="B1355" t="s">
        <v>3138</v>
      </c>
      <c r="C1355" t="s">
        <v>3113</v>
      </c>
      <c r="D1355">
        <v>808.6386384800004</v>
      </c>
    </row>
    <row r="1356" spans="1:4" x14ac:dyDescent="0.35">
      <c r="A1356" t="s">
        <v>3042</v>
      </c>
      <c r="B1356" t="s">
        <v>3138</v>
      </c>
      <c r="C1356" t="s">
        <v>3114</v>
      </c>
      <c r="D1356">
        <v>578.07392648999996</v>
      </c>
    </row>
    <row r="1357" spans="1:4" x14ac:dyDescent="0.35">
      <c r="A1357" t="s">
        <v>3042</v>
      </c>
      <c r="B1357" t="s">
        <v>3138</v>
      </c>
      <c r="C1357" t="s">
        <v>3115</v>
      </c>
      <c r="D1357">
        <v>522.6779683200001</v>
      </c>
    </row>
    <row r="1358" spans="1:4" x14ac:dyDescent="0.35">
      <c r="A1358" t="s">
        <v>3042</v>
      </c>
      <c r="B1358" t="s">
        <v>3138</v>
      </c>
      <c r="C1358" t="s">
        <v>3116</v>
      </c>
      <c r="D1358">
        <v>6.9758565499999996</v>
      </c>
    </row>
    <row r="1359" spans="1:4" x14ac:dyDescent="0.35">
      <c r="A1359" t="s">
        <v>3042</v>
      </c>
      <c r="B1359" t="s">
        <v>3138</v>
      </c>
      <c r="C1359" t="s">
        <v>3117</v>
      </c>
      <c r="D1359">
        <v>12.00857918</v>
      </c>
    </row>
    <row r="1360" spans="1:4" x14ac:dyDescent="0.35">
      <c r="A1360" t="s">
        <v>3042</v>
      </c>
      <c r="B1360" t="s">
        <v>3138</v>
      </c>
      <c r="C1360" t="s">
        <v>3119</v>
      </c>
      <c r="D1360">
        <v>2.0457949800000002</v>
      </c>
    </row>
    <row r="1361" spans="1:4" x14ac:dyDescent="0.35">
      <c r="A1361" t="s">
        <v>3042</v>
      </c>
      <c r="B1361" t="s">
        <v>3139</v>
      </c>
      <c r="C1361" t="s">
        <v>3111</v>
      </c>
      <c r="D1361">
        <v>25.315123509999999</v>
      </c>
    </row>
    <row r="1362" spans="1:4" x14ac:dyDescent="0.35">
      <c r="A1362" t="s">
        <v>3042</v>
      </c>
      <c r="B1362" t="s">
        <v>3139</v>
      </c>
      <c r="C1362" t="s">
        <v>3112</v>
      </c>
      <c r="D1362">
        <v>14.495834590000001</v>
      </c>
    </row>
    <row r="1363" spans="1:4" x14ac:dyDescent="0.35">
      <c r="A1363" t="s">
        <v>3042</v>
      </c>
      <c r="B1363" t="s">
        <v>3139</v>
      </c>
      <c r="C1363" t="s">
        <v>3113</v>
      </c>
      <c r="D1363">
        <v>2.6814168899999999</v>
      </c>
    </row>
    <row r="1364" spans="1:4" x14ac:dyDescent="0.35">
      <c r="A1364" t="s">
        <v>3042</v>
      </c>
      <c r="B1364" t="s">
        <v>3139</v>
      </c>
      <c r="C1364" t="s">
        <v>3114</v>
      </c>
      <c r="D1364">
        <v>10.194960040000002</v>
      </c>
    </row>
    <row r="1365" spans="1:4" x14ac:dyDescent="0.35">
      <c r="A1365" t="s">
        <v>3042</v>
      </c>
      <c r="B1365" t="s">
        <v>3139</v>
      </c>
      <c r="C1365" t="s">
        <v>3115</v>
      </c>
      <c r="D1365">
        <v>8.4167082699999991</v>
      </c>
    </row>
    <row r="1366" spans="1:4" x14ac:dyDescent="0.35">
      <c r="A1366" t="s">
        <v>3042</v>
      </c>
      <c r="B1366" t="s">
        <v>3139</v>
      </c>
      <c r="C1366" t="s">
        <v>3116</v>
      </c>
      <c r="D1366">
        <v>6.9888876600000005</v>
      </c>
    </row>
    <row r="1367" spans="1:4" x14ac:dyDescent="0.35">
      <c r="A1367" t="s">
        <v>3043</v>
      </c>
      <c r="B1367" t="s">
        <v>3130</v>
      </c>
      <c r="C1367" t="s">
        <v>3111</v>
      </c>
      <c r="D1367">
        <v>1354.3435043399975</v>
      </c>
    </row>
    <row r="1368" spans="1:4" x14ac:dyDescent="0.35">
      <c r="A1368" t="s">
        <v>3043</v>
      </c>
      <c r="B1368" t="s">
        <v>3130</v>
      </c>
      <c r="C1368" t="s">
        <v>3120</v>
      </c>
      <c r="D1368">
        <v>180.10377203000004</v>
      </c>
    </row>
    <row r="1369" spans="1:4" x14ac:dyDescent="0.35">
      <c r="A1369" t="s">
        <v>3043</v>
      </c>
      <c r="B1369" t="s">
        <v>3130</v>
      </c>
      <c r="C1369" t="s">
        <v>3112</v>
      </c>
      <c r="D1369">
        <v>17455.189147909925</v>
      </c>
    </row>
    <row r="1370" spans="1:4" x14ac:dyDescent="0.35">
      <c r="A1370" t="s">
        <v>3043</v>
      </c>
      <c r="B1370" t="s">
        <v>3130</v>
      </c>
      <c r="C1370" t="s">
        <v>3113</v>
      </c>
      <c r="D1370">
        <v>32378.43698608004</v>
      </c>
    </row>
    <row r="1371" spans="1:4" x14ac:dyDescent="0.35">
      <c r="A1371" t="s">
        <v>3043</v>
      </c>
      <c r="B1371" t="s">
        <v>3130</v>
      </c>
      <c r="C1371" t="s">
        <v>3114</v>
      </c>
      <c r="D1371">
        <v>1280.2958155899996</v>
      </c>
    </row>
    <row r="1372" spans="1:4" x14ac:dyDescent="0.35">
      <c r="A1372" t="s">
        <v>3043</v>
      </c>
      <c r="B1372" t="s">
        <v>3130</v>
      </c>
      <c r="C1372" t="s">
        <v>3115</v>
      </c>
      <c r="D1372">
        <v>282.71223624999976</v>
      </c>
    </row>
    <row r="1373" spans="1:4" x14ac:dyDescent="0.35">
      <c r="A1373" t="s">
        <v>3043</v>
      </c>
      <c r="B1373" t="s">
        <v>3130</v>
      </c>
      <c r="C1373" t="s">
        <v>3116</v>
      </c>
      <c r="D1373">
        <v>157.62114744000002</v>
      </c>
    </row>
    <row r="1374" spans="1:4" x14ac:dyDescent="0.35">
      <c r="A1374" t="s">
        <v>3043</v>
      </c>
      <c r="B1374" t="s">
        <v>3130</v>
      </c>
      <c r="C1374" t="s">
        <v>3117</v>
      </c>
      <c r="D1374">
        <v>48.059122439999996</v>
      </c>
    </row>
    <row r="1375" spans="1:4" x14ac:dyDescent="0.35">
      <c r="A1375" t="s">
        <v>3043</v>
      </c>
      <c r="B1375" t="s">
        <v>3130</v>
      </c>
      <c r="C1375" t="s">
        <v>3118</v>
      </c>
      <c r="D1375">
        <v>4.6777940999999998</v>
      </c>
    </row>
    <row r="1376" spans="1:4" x14ac:dyDescent="0.35">
      <c r="A1376" t="s">
        <v>3043</v>
      </c>
      <c r="B1376" t="s">
        <v>3130</v>
      </c>
      <c r="C1376" t="s">
        <v>3119</v>
      </c>
      <c r="D1376">
        <v>20.622561949999998</v>
      </c>
    </row>
    <row r="1377" spans="1:4" x14ac:dyDescent="0.35">
      <c r="A1377" t="s">
        <v>3043</v>
      </c>
      <c r="B1377" t="s">
        <v>3131</v>
      </c>
      <c r="C1377" t="s">
        <v>3111</v>
      </c>
      <c r="D1377">
        <v>894.54977324000038</v>
      </c>
    </row>
    <row r="1378" spans="1:4" x14ac:dyDescent="0.35">
      <c r="A1378" t="s">
        <v>3043</v>
      </c>
      <c r="B1378" t="s">
        <v>3131</v>
      </c>
      <c r="C1378" t="s">
        <v>3120</v>
      </c>
      <c r="D1378">
        <v>47.230133360000004</v>
      </c>
    </row>
    <row r="1379" spans="1:4" x14ac:dyDescent="0.35">
      <c r="A1379" t="s">
        <v>3043</v>
      </c>
      <c r="B1379" t="s">
        <v>3131</v>
      </c>
      <c r="C1379" t="s">
        <v>3112</v>
      </c>
      <c r="D1379">
        <v>2240.7757254000026</v>
      </c>
    </row>
    <row r="1380" spans="1:4" x14ac:dyDescent="0.35">
      <c r="A1380" t="s">
        <v>3043</v>
      </c>
      <c r="B1380" t="s">
        <v>3131</v>
      </c>
      <c r="C1380" t="s">
        <v>3113</v>
      </c>
      <c r="D1380">
        <v>3981.9823384000033</v>
      </c>
    </row>
    <row r="1381" spans="1:4" x14ac:dyDescent="0.35">
      <c r="A1381" t="s">
        <v>3043</v>
      </c>
      <c r="B1381" t="s">
        <v>3131</v>
      </c>
      <c r="C1381" t="s">
        <v>3114</v>
      </c>
      <c r="D1381">
        <v>1669.9739401799993</v>
      </c>
    </row>
    <row r="1382" spans="1:4" x14ac:dyDescent="0.35">
      <c r="A1382" t="s">
        <v>3043</v>
      </c>
      <c r="B1382" t="s">
        <v>3131</v>
      </c>
      <c r="C1382" t="s">
        <v>3115</v>
      </c>
      <c r="D1382">
        <v>468.22618858000004</v>
      </c>
    </row>
    <row r="1383" spans="1:4" x14ac:dyDescent="0.35">
      <c r="A1383" t="s">
        <v>3043</v>
      </c>
      <c r="B1383" t="s">
        <v>3131</v>
      </c>
      <c r="C1383" t="s">
        <v>3116</v>
      </c>
      <c r="D1383">
        <v>336.36016651000017</v>
      </c>
    </row>
    <row r="1384" spans="1:4" x14ac:dyDescent="0.35">
      <c r="A1384" t="s">
        <v>3043</v>
      </c>
      <c r="B1384" t="s">
        <v>3131</v>
      </c>
      <c r="C1384" t="s">
        <v>3117</v>
      </c>
      <c r="D1384">
        <v>93.658265340000014</v>
      </c>
    </row>
    <row r="1385" spans="1:4" x14ac:dyDescent="0.35">
      <c r="A1385" t="s">
        <v>3043</v>
      </c>
      <c r="B1385" t="s">
        <v>3131</v>
      </c>
      <c r="C1385" t="s">
        <v>3118</v>
      </c>
      <c r="D1385">
        <v>102.43726016000001</v>
      </c>
    </row>
    <row r="1386" spans="1:4" x14ac:dyDescent="0.35">
      <c r="A1386" t="s">
        <v>3043</v>
      </c>
      <c r="B1386" t="s">
        <v>3131</v>
      </c>
      <c r="C1386" t="s">
        <v>3119</v>
      </c>
      <c r="D1386">
        <v>69.69979149000001</v>
      </c>
    </row>
    <row r="1387" spans="1:4" x14ac:dyDescent="0.35">
      <c r="A1387" t="s">
        <v>3043</v>
      </c>
      <c r="B1387" t="s">
        <v>3132</v>
      </c>
      <c r="C1387" t="s">
        <v>3111</v>
      </c>
      <c r="D1387">
        <v>892.14589549000129</v>
      </c>
    </row>
    <row r="1388" spans="1:4" x14ac:dyDescent="0.35">
      <c r="A1388" t="s">
        <v>3043</v>
      </c>
      <c r="B1388" t="s">
        <v>3132</v>
      </c>
      <c r="C1388" t="s">
        <v>3120</v>
      </c>
      <c r="D1388">
        <v>36.449132470000002</v>
      </c>
    </row>
    <row r="1389" spans="1:4" x14ac:dyDescent="0.35">
      <c r="A1389" t="s">
        <v>3043</v>
      </c>
      <c r="B1389" t="s">
        <v>3132</v>
      </c>
      <c r="C1389" t="s">
        <v>3112</v>
      </c>
      <c r="D1389">
        <v>8096.8215725700084</v>
      </c>
    </row>
    <row r="1390" spans="1:4" x14ac:dyDescent="0.35">
      <c r="A1390" t="s">
        <v>3043</v>
      </c>
      <c r="B1390" t="s">
        <v>3132</v>
      </c>
      <c r="C1390" t="s">
        <v>3113</v>
      </c>
      <c r="D1390">
        <v>12917.181599920073</v>
      </c>
    </row>
    <row r="1391" spans="1:4" x14ac:dyDescent="0.35">
      <c r="A1391" t="s">
        <v>3043</v>
      </c>
      <c r="B1391" t="s">
        <v>3132</v>
      </c>
      <c r="C1391" t="s">
        <v>3114</v>
      </c>
      <c r="D1391">
        <v>5406.7551401800047</v>
      </c>
    </row>
    <row r="1392" spans="1:4" x14ac:dyDescent="0.35">
      <c r="A1392" t="s">
        <v>3043</v>
      </c>
      <c r="B1392" t="s">
        <v>3132</v>
      </c>
      <c r="C1392" t="s">
        <v>3115</v>
      </c>
      <c r="D1392">
        <v>4891.7707146899893</v>
      </c>
    </row>
    <row r="1393" spans="1:4" x14ac:dyDescent="0.35">
      <c r="A1393" t="s">
        <v>3043</v>
      </c>
      <c r="B1393" t="s">
        <v>3132</v>
      </c>
      <c r="C1393" t="s">
        <v>3116</v>
      </c>
      <c r="D1393">
        <v>24.044478650000006</v>
      </c>
    </row>
    <row r="1394" spans="1:4" x14ac:dyDescent="0.35">
      <c r="A1394" t="s">
        <v>3043</v>
      </c>
      <c r="B1394" t="s">
        <v>3132</v>
      </c>
      <c r="C1394" t="s">
        <v>3117</v>
      </c>
      <c r="D1394">
        <v>11.391626949999997</v>
      </c>
    </row>
    <row r="1395" spans="1:4" x14ac:dyDescent="0.35">
      <c r="A1395" t="s">
        <v>3043</v>
      </c>
      <c r="B1395" t="s">
        <v>3132</v>
      </c>
      <c r="C1395" t="s">
        <v>3118</v>
      </c>
      <c r="D1395">
        <v>3.65380992</v>
      </c>
    </row>
    <row r="1396" spans="1:4" x14ac:dyDescent="0.35">
      <c r="A1396" t="s">
        <v>3043</v>
      </c>
      <c r="B1396" t="s">
        <v>3132</v>
      </c>
      <c r="C1396" t="s">
        <v>3119</v>
      </c>
      <c r="D1396">
        <v>3.7710489200000001</v>
      </c>
    </row>
    <row r="1397" spans="1:4" x14ac:dyDescent="0.35">
      <c r="A1397" t="s">
        <v>3043</v>
      </c>
      <c r="B1397" t="s">
        <v>3133</v>
      </c>
      <c r="C1397" t="s">
        <v>3111</v>
      </c>
      <c r="D1397">
        <v>1777.4403638000003</v>
      </c>
    </row>
    <row r="1398" spans="1:4" x14ac:dyDescent="0.35">
      <c r="A1398" t="s">
        <v>3043</v>
      </c>
      <c r="B1398" t="s">
        <v>3133</v>
      </c>
      <c r="C1398" t="s">
        <v>3120</v>
      </c>
      <c r="D1398">
        <v>26.97970385</v>
      </c>
    </row>
    <row r="1399" spans="1:4" x14ac:dyDescent="0.35">
      <c r="A1399" t="s">
        <v>3043</v>
      </c>
      <c r="B1399" t="s">
        <v>3133</v>
      </c>
      <c r="C1399" t="s">
        <v>3112</v>
      </c>
      <c r="D1399">
        <v>4212.0870608400046</v>
      </c>
    </row>
    <row r="1400" spans="1:4" x14ac:dyDescent="0.35">
      <c r="A1400" t="s">
        <v>3043</v>
      </c>
      <c r="B1400" t="s">
        <v>3133</v>
      </c>
      <c r="C1400" t="s">
        <v>3113</v>
      </c>
      <c r="D1400">
        <v>12505.561750539982</v>
      </c>
    </row>
    <row r="1401" spans="1:4" x14ac:dyDescent="0.35">
      <c r="A1401" t="s">
        <v>3043</v>
      </c>
      <c r="B1401" t="s">
        <v>3133</v>
      </c>
      <c r="C1401" t="s">
        <v>3114</v>
      </c>
      <c r="D1401">
        <v>93.636372759999986</v>
      </c>
    </row>
    <row r="1402" spans="1:4" x14ac:dyDescent="0.35">
      <c r="A1402" t="s">
        <v>3043</v>
      </c>
      <c r="B1402" t="s">
        <v>3133</v>
      </c>
      <c r="C1402" t="s">
        <v>3115</v>
      </c>
      <c r="D1402">
        <v>6.5792468399999997</v>
      </c>
    </row>
    <row r="1403" spans="1:4" x14ac:dyDescent="0.35">
      <c r="A1403" t="s">
        <v>3043</v>
      </c>
      <c r="B1403" t="s">
        <v>3133</v>
      </c>
      <c r="C1403" t="s">
        <v>3117</v>
      </c>
      <c r="D1403">
        <v>4.7022202099999992</v>
      </c>
    </row>
    <row r="1404" spans="1:4" x14ac:dyDescent="0.35">
      <c r="A1404" t="s">
        <v>3043</v>
      </c>
      <c r="B1404" t="s">
        <v>3134</v>
      </c>
      <c r="C1404" t="s">
        <v>3111</v>
      </c>
      <c r="D1404">
        <v>6339.2378960500218</v>
      </c>
    </row>
    <row r="1405" spans="1:4" x14ac:dyDescent="0.35">
      <c r="A1405" t="s">
        <v>3043</v>
      </c>
      <c r="B1405" t="s">
        <v>3134</v>
      </c>
      <c r="C1405" t="s">
        <v>3120</v>
      </c>
      <c r="D1405">
        <v>137.35541919000002</v>
      </c>
    </row>
    <row r="1406" spans="1:4" x14ac:dyDescent="0.35">
      <c r="A1406" t="s">
        <v>3043</v>
      </c>
      <c r="B1406" t="s">
        <v>3134</v>
      </c>
      <c r="C1406" t="s">
        <v>3112</v>
      </c>
      <c r="D1406">
        <v>25302.973288539957</v>
      </c>
    </row>
    <row r="1407" spans="1:4" x14ac:dyDescent="0.35">
      <c r="A1407" t="s">
        <v>3043</v>
      </c>
      <c r="B1407" t="s">
        <v>3134</v>
      </c>
      <c r="C1407" t="s">
        <v>3113</v>
      </c>
      <c r="D1407">
        <v>68376.790913900244</v>
      </c>
    </row>
    <row r="1408" spans="1:4" x14ac:dyDescent="0.35">
      <c r="A1408" t="s">
        <v>3043</v>
      </c>
      <c r="B1408" t="s">
        <v>3134</v>
      </c>
      <c r="C1408" t="s">
        <v>3114</v>
      </c>
      <c r="D1408">
        <v>3640.3864209000035</v>
      </c>
    </row>
    <row r="1409" spans="1:4" x14ac:dyDescent="0.35">
      <c r="A1409" t="s">
        <v>3043</v>
      </c>
      <c r="B1409" t="s">
        <v>3134</v>
      </c>
      <c r="C1409" t="s">
        <v>3115</v>
      </c>
      <c r="D1409">
        <v>295.04489285000005</v>
      </c>
    </row>
    <row r="1410" spans="1:4" x14ac:dyDescent="0.35">
      <c r="A1410" t="s">
        <v>3043</v>
      </c>
      <c r="B1410" t="s">
        <v>3134</v>
      </c>
      <c r="C1410" t="s">
        <v>3116</v>
      </c>
      <c r="D1410">
        <v>281.68557730999999</v>
      </c>
    </row>
    <row r="1411" spans="1:4" x14ac:dyDescent="0.35">
      <c r="A1411" t="s">
        <v>3043</v>
      </c>
      <c r="B1411" t="s">
        <v>3134</v>
      </c>
      <c r="C1411" t="s">
        <v>3117</v>
      </c>
      <c r="D1411">
        <v>18.18293663</v>
      </c>
    </row>
    <row r="1412" spans="1:4" x14ac:dyDescent="0.35">
      <c r="A1412" t="s">
        <v>3043</v>
      </c>
      <c r="B1412" t="s">
        <v>3134</v>
      </c>
      <c r="C1412" t="s">
        <v>3118</v>
      </c>
      <c r="D1412">
        <v>17.065786579999997</v>
      </c>
    </row>
    <row r="1413" spans="1:4" x14ac:dyDescent="0.35">
      <c r="A1413" t="s">
        <v>3043</v>
      </c>
      <c r="B1413" t="s">
        <v>3134</v>
      </c>
      <c r="C1413" t="s">
        <v>3119</v>
      </c>
      <c r="D1413">
        <v>580.21413704000008</v>
      </c>
    </row>
    <row r="1414" spans="1:4" x14ac:dyDescent="0.35">
      <c r="A1414" t="s">
        <v>3043</v>
      </c>
      <c r="B1414" t="s">
        <v>3135</v>
      </c>
      <c r="C1414" t="s">
        <v>3111</v>
      </c>
      <c r="D1414">
        <v>775.87273087999949</v>
      </c>
    </row>
    <row r="1415" spans="1:4" x14ac:dyDescent="0.35">
      <c r="A1415" t="s">
        <v>3043</v>
      </c>
      <c r="B1415" t="s">
        <v>3135</v>
      </c>
      <c r="C1415" t="s">
        <v>3120</v>
      </c>
      <c r="D1415">
        <v>36.708735960000006</v>
      </c>
    </row>
    <row r="1416" spans="1:4" x14ac:dyDescent="0.35">
      <c r="A1416" t="s">
        <v>3043</v>
      </c>
      <c r="B1416" t="s">
        <v>3135</v>
      </c>
      <c r="C1416" t="s">
        <v>3112</v>
      </c>
      <c r="D1416">
        <v>2932.6681127900001</v>
      </c>
    </row>
    <row r="1417" spans="1:4" x14ac:dyDescent="0.35">
      <c r="A1417" t="s">
        <v>3043</v>
      </c>
      <c r="B1417" t="s">
        <v>3135</v>
      </c>
      <c r="C1417" t="s">
        <v>3113</v>
      </c>
      <c r="D1417">
        <v>3819.222167580002</v>
      </c>
    </row>
    <row r="1418" spans="1:4" x14ac:dyDescent="0.35">
      <c r="A1418" t="s">
        <v>3043</v>
      </c>
      <c r="B1418" t="s">
        <v>3135</v>
      </c>
      <c r="C1418" t="s">
        <v>3114</v>
      </c>
      <c r="D1418">
        <v>437.0907538699999</v>
      </c>
    </row>
    <row r="1419" spans="1:4" x14ac:dyDescent="0.35">
      <c r="A1419" t="s">
        <v>3043</v>
      </c>
      <c r="B1419" t="s">
        <v>3135</v>
      </c>
      <c r="C1419" t="s">
        <v>3115</v>
      </c>
      <c r="D1419">
        <v>97.207103239999995</v>
      </c>
    </row>
    <row r="1420" spans="1:4" x14ac:dyDescent="0.35">
      <c r="A1420" t="s">
        <v>3043</v>
      </c>
      <c r="B1420" t="s">
        <v>3135</v>
      </c>
      <c r="C1420" t="s">
        <v>3117</v>
      </c>
      <c r="D1420">
        <v>12.524567110000001</v>
      </c>
    </row>
    <row r="1421" spans="1:4" x14ac:dyDescent="0.35">
      <c r="A1421" t="s">
        <v>3043</v>
      </c>
      <c r="B1421" t="s">
        <v>3135</v>
      </c>
      <c r="C1421" t="s">
        <v>3119</v>
      </c>
      <c r="D1421">
        <v>3.2865048200000002</v>
      </c>
    </row>
    <row r="1422" spans="1:4" x14ac:dyDescent="0.35">
      <c r="A1422" t="s">
        <v>3043</v>
      </c>
      <c r="B1422" t="s">
        <v>3136</v>
      </c>
      <c r="C1422" t="s">
        <v>3111</v>
      </c>
      <c r="D1422">
        <v>7545.8130440199666</v>
      </c>
    </row>
    <row r="1423" spans="1:4" x14ac:dyDescent="0.35">
      <c r="A1423" t="s">
        <v>3043</v>
      </c>
      <c r="B1423" t="s">
        <v>3136</v>
      </c>
      <c r="C1423" t="s">
        <v>3120</v>
      </c>
      <c r="D1423">
        <v>1223.9713147500022</v>
      </c>
    </row>
    <row r="1424" spans="1:4" x14ac:dyDescent="0.35">
      <c r="A1424" t="s">
        <v>3043</v>
      </c>
      <c r="B1424" t="s">
        <v>3136</v>
      </c>
      <c r="C1424" t="s">
        <v>3112</v>
      </c>
      <c r="D1424">
        <v>64263.667153650596</v>
      </c>
    </row>
    <row r="1425" spans="1:4" x14ac:dyDescent="0.35">
      <c r="A1425" t="s">
        <v>3043</v>
      </c>
      <c r="B1425" t="s">
        <v>3136</v>
      </c>
      <c r="C1425" t="s">
        <v>3113</v>
      </c>
      <c r="D1425">
        <v>186922.05622100102</v>
      </c>
    </row>
    <row r="1426" spans="1:4" x14ac:dyDescent="0.35">
      <c r="A1426" t="s">
        <v>3043</v>
      </c>
      <c r="B1426" t="s">
        <v>3136</v>
      </c>
      <c r="C1426" t="s">
        <v>3114</v>
      </c>
      <c r="D1426">
        <v>93461.640612932562</v>
      </c>
    </row>
    <row r="1427" spans="1:4" x14ac:dyDescent="0.35">
      <c r="A1427" t="s">
        <v>3043</v>
      </c>
      <c r="B1427" t="s">
        <v>3136</v>
      </c>
      <c r="C1427" t="s">
        <v>3115</v>
      </c>
      <c r="D1427">
        <v>116974.42114418124</v>
      </c>
    </row>
    <row r="1428" spans="1:4" x14ac:dyDescent="0.35">
      <c r="A1428" t="s">
        <v>3043</v>
      </c>
      <c r="B1428" t="s">
        <v>3136</v>
      </c>
      <c r="C1428" t="s">
        <v>3116</v>
      </c>
      <c r="D1428">
        <v>21838.086578459996</v>
      </c>
    </row>
    <row r="1429" spans="1:4" x14ac:dyDescent="0.35">
      <c r="A1429" t="s">
        <v>3043</v>
      </c>
      <c r="B1429" t="s">
        <v>3136</v>
      </c>
      <c r="C1429" t="s">
        <v>3117</v>
      </c>
      <c r="D1429">
        <v>3400.0960760099993</v>
      </c>
    </row>
    <row r="1430" spans="1:4" x14ac:dyDescent="0.35">
      <c r="A1430" t="s">
        <v>3043</v>
      </c>
      <c r="B1430" t="s">
        <v>3136</v>
      </c>
      <c r="C1430" t="s">
        <v>3118</v>
      </c>
      <c r="D1430">
        <v>1069.2979685399982</v>
      </c>
    </row>
    <row r="1431" spans="1:4" x14ac:dyDescent="0.35">
      <c r="A1431" t="s">
        <v>3043</v>
      </c>
      <c r="B1431" t="s">
        <v>3136</v>
      </c>
      <c r="C1431" t="s">
        <v>3119</v>
      </c>
      <c r="D1431">
        <v>513.4521543200002</v>
      </c>
    </row>
    <row r="1432" spans="1:4" x14ac:dyDescent="0.35">
      <c r="A1432" t="s">
        <v>3043</v>
      </c>
      <c r="B1432" t="s">
        <v>3137</v>
      </c>
      <c r="C1432" t="s">
        <v>3111</v>
      </c>
      <c r="D1432">
        <v>2249.9319189199991</v>
      </c>
    </row>
    <row r="1433" spans="1:4" x14ac:dyDescent="0.35">
      <c r="A1433" t="s">
        <v>3043</v>
      </c>
      <c r="B1433" t="s">
        <v>3137</v>
      </c>
      <c r="C1433" t="s">
        <v>3120</v>
      </c>
      <c r="D1433">
        <v>674.15104731000088</v>
      </c>
    </row>
    <row r="1434" spans="1:4" x14ac:dyDescent="0.35">
      <c r="A1434" t="s">
        <v>3043</v>
      </c>
      <c r="B1434" t="s">
        <v>3137</v>
      </c>
      <c r="C1434" t="s">
        <v>3112</v>
      </c>
      <c r="D1434">
        <v>14002.012791629959</v>
      </c>
    </row>
    <row r="1435" spans="1:4" x14ac:dyDescent="0.35">
      <c r="A1435" t="s">
        <v>3043</v>
      </c>
      <c r="B1435" t="s">
        <v>3137</v>
      </c>
      <c r="C1435" t="s">
        <v>3113</v>
      </c>
      <c r="D1435">
        <v>76429.495544769481</v>
      </c>
    </row>
    <row r="1436" spans="1:4" x14ac:dyDescent="0.35">
      <c r="A1436" t="s">
        <v>3043</v>
      </c>
      <c r="B1436" t="s">
        <v>3137</v>
      </c>
      <c r="C1436" t="s">
        <v>3114</v>
      </c>
      <c r="D1436">
        <v>30730.509525879857</v>
      </c>
    </row>
    <row r="1437" spans="1:4" x14ac:dyDescent="0.35">
      <c r="A1437" t="s">
        <v>3043</v>
      </c>
      <c r="B1437" t="s">
        <v>3137</v>
      </c>
      <c r="C1437" t="s">
        <v>3115</v>
      </c>
      <c r="D1437">
        <v>8407.3664137200049</v>
      </c>
    </row>
    <row r="1438" spans="1:4" x14ac:dyDescent="0.35">
      <c r="A1438" t="s">
        <v>3043</v>
      </c>
      <c r="B1438" t="s">
        <v>3137</v>
      </c>
      <c r="C1438" t="s">
        <v>3116</v>
      </c>
      <c r="D1438">
        <v>800.49052261000043</v>
      </c>
    </row>
    <row r="1439" spans="1:4" x14ac:dyDescent="0.35">
      <c r="A1439" t="s">
        <v>3043</v>
      </c>
      <c r="B1439" t="s">
        <v>3137</v>
      </c>
      <c r="C1439" t="s">
        <v>3117</v>
      </c>
      <c r="D1439">
        <v>731.16458846</v>
      </c>
    </row>
    <row r="1440" spans="1:4" x14ac:dyDescent="0.35">
      <c r="A1440" t="s">
        <v>3043</v>
      </c>
      <c r="B1440" t="s">
        <v>3137</v>
      </c>
      <c r="C1440" t="s">
        <v>3118</v>
      </c>
      <c r="D1440">
        <v>156.98739325999998</v>
      </c>
    </row>
    <row r="1441" spans="1:4" x14ac:dyDescent="0.35">
      <c r="A1441" t="s">
        <v>3043</v>
      </c>
      <c r="B1441" t="s">
        <v>3137</v>
      </c>
      <c r="C1441" t="s">
        <v>3119</v>
      </c>
      <c r="D1441">
        <v>106.92317777000002</v>
      </c>
    </row>
    <row r="1442" spans="1:4" x14ac:dyDescent="0.35">
      <c r="A1442" t="s">
        <v>3043</v>
      </c>
      <c r="B1442" t="s">
        <v>3138</v>
      </c>
      <c r="C1442" t="s">
        <v>3111</v>
      </c>
      <c r="D1442">
        <v>1557.8580023800002</v>
      </c>
    </row>
    <row r="1443" spans="1:4" x14ac:dyDescent="0.35">
      <c r="A1443" t="s">
        <v>3043</v>
      </c>
      <c r="B1443" t="s">
        <v>3138</v>
      </c>
      <c r="C1443" t="s">
        <v>3120</v>
      </c>
      <c r="D1443">
        <v>46.682972490000004</v>
      </c>
    </row>
    <row r="1444" spans="1:4" x14ac:dyDescent="0.35">
      <c r="A1444" t="s">
        <v>3043</v>
      </c>
      <c r="B1444" t="s">
        <v>3138</v>
      </c>
      <c r="C1444" t="s">
        <v>3112</v>
      </c>
      <c r="D1444">
        <v>978.00738980000017</v>
      </c>
    </row>
    <row r="1445" spans="1:4" x14ac:dyDescent="0.35">
      <c r="A1445" t="s">
        <v>3043</v>
      </c>
      <c r="B1445" t="s">
        <v>3138</v>
      </c>
      <c r="C1445" t="s">
        <v>3113</v>
      </c>
      <c r="D1445">
        <v>2220.7111592800006</v>
      </c>
    </row>
    <row r="1446" spans="1:4" x14ac:dyDescent="0.35">
      <c r="A1446" t="s">
        <v>3043</v>
      </c>
      <c r="B1446" t="s">
        <v>3138</v>
      </c>
      <c r="C1446" t="s">
        <v>3114</v>
      </c>
      <c r="D1446">
        <v>148.33595066000001</v>
      </c>
    </row>
    <row r="1447" spans="1:4" x14ac:dyDescent="0.35">
      <c r="A1447" t="s">
        <v>3043</v>
      </c>
      <c r="B1447" t="s">
        <v>3138</v>
      </c>
      <c r="C1447" t="s">
        <v>3115</v>
      </c>
      <c r="D1447">
        <v>54.081710569999991</v>
      </c>
    </row>
    <row r="1448" spans="1:4" x14ac:dyDescent="0.35">
      <c r="A1448" t="s">
        <v>3043</v>
      </c>
      <c r="B1448" t="s">
        <v>3138</v>
      </c>
      <c r="C1448" t="s">
        <v>3117</v>
      </c>
      <c r="D1448">
        <v>12.421569140000001</v>
      </c>
    </row>
    <row r="1449" spans="1:4" x14ac:dyDescent="0.35">
      <c r="A1449" t="s">
        <v>3043</v>
      </c>
      <c r="B1449" t="s">
        <v>3138</v>
      </c>
      <c r="C1449" t="s">
        <v>3118</v>
      </c>
      <c r="D1449">
        <v>122.15384539</v>
      </c>
    </row>
    <row r="1450" spans="1:4" x14ac:dyDescent="0.35">
      <c r="A1450" t="s">
        <v>3043</v>
      </c>
      <c r="B1450" t="s">
        <v>3138</v>
      </c>
      <c r="C1450" t="s">
        <v>3119</v>
      </c>
      <c r="D1450">
        <v>4.2142617200000005</v>
      </c>
    </row>
    <row r="1451" spans="1:4" x14ac:dyDescent="0.35">
      <c r="A1451" t="s">
        <v>3043</v>
      </c>
      <c r="B1451" t="s">
        <v>3139</v>
      </c>
      <c r="C1451" t="s">
        <v>3111</v>
      </c>
      <c r="D1451">
        <v>857.39545982999971</v>
      </c>
    </row>
    <row r="1452" spans="1:4" x14ac:dyDescent="0.35">
      <c r="A1452" t="s">
        <v>3043</v>
      </c>
      <c r="B1452" t="s">
        <v>3139</v>
      </c>
      <c r="C1452" t="s">
        <v>3120</v>
      </c>
      <c r="D1452">
        <v>164.81445163000001</v>
      </c>
    </row>
    <row r="1453" spans="1:4" x14ac:dyDescent="0.35">
      <c r="A1453" t="s">
        <v>3043</v>
      </c>
      <c r="B1453" t="s">
        <v>3139</v>
      </c>
      <c r="C1453" t="s">
        <v>3112</v>
      </c>
      <c r="D1453">
        <v>657.00665843999934</v>
      </c>
    </row>
    <row r="1454" spans="1:4" x14ac:dyDescent="0.35">
      <c r="A1454" t="s">
        <v>3043</v>
      </c>
      <c r="B1454" t="s">
        <v>3139</v>
      </c>
      <c r="C1454" t="s">
        <v>3113</v>
      </c>
      <c r="D1454">
        <v>728.38131565000015</v>
      </c>
    </row>
    <row r="1455" spans="1:4" x14ac:dyDescent="0.35">
      <c r="A1455" t="s">
        <v>3043</v>
      </c>
      <c r="B1455" t="s">
        <v>3139</v>
      </c>
      <c r="C1455" t="s">
        <v>3114</v>
      </c>
      <c r="D1455">
        <v>109.74748762</v>
      </c>
    </row>
    <row r="1456" spans="1:4" x14ac:dyDescent="0.35">
      <c r="A1456" t="s">
        <v>3043</v>
      </c>
      <c r="B1456" t="s">
        <v>3139</v>
      </c>
      <c r="C1456" t="s">
        <v>3115</v>
      </c>
      <c r="D1456">
        <v>7.3861367099999997</v>
      </c>
    </row>
    <row r="1457" spans="1:4" x14ac:dyDescent="0.35">
      <c r="A1457" t="s">
        <v>3043</v>
      </c>
      <c r="B1457" t="s">
        <v>3139</v>
      </c>
      <c r="C1457" t="s">
        <v>3116</v>
      </c>
      <c r="D1457">
        <v>0.18197678</v>
      </c>
    </row>
    <row r="1458" spans="1:4" x14ac:dyDescent="0.35">
      <c r="A1458" t="s">
        <v>3043</v>
      </c>
      <c r="B1458" t="s">
        <v>3139</v>
      </c>
      <c r="C1458" t="s">
        <v>3117</v>
      </c>
      <c r="D1458">
        <v>66.798281889999998</v>
      </c>
    </row>
    <row r="1459" spans="1:4" x14ac:dyDescent="0.35">
      <c r="A1459" t="s">
        <v>3043</v>
      </c>
      <c r="B1459" t="s">
        <v>3139</v>
      </c>
      <c r="C1459" t="s">
        <v>3118</v>
      </c>
      <c r="D1459">
        <v>127.82769542000001</v>
      </c>
    </row>
    <row r="1460" spans="1:4" x14ac:dyDescent="0.35">
      <c r="A1460" t="s">
        <v>3043</v>
      </c>
      <c r="B1460" t="s">
        <v>3139</v>
      </c>
      <c r="C1460" t="s">
        <v>3119</v>
      </c>
      <c r="D1460">
        <v>18.73225321</v>
      </c>
    </row>
    <row r="1461" spans="1:4" x14ac:dyDescent="0.35">
      <c r="A1461" t="s">
        <v>3044</v>
      </c>
      <c r="B1461" t="s">
        <v>3130</v>
      </c>
      <c r="C1461" t="s">
        <v>3120</v>
      </c>
      <c r="D1461">
        <v>3.9270824500000003</v>
      </c>
    </row>
    <row r="1462" spans="1:4" x14ac:dyDescent="0.35">
      <c r="A1462" t="s">
        <v>3044</v>
      </c>
      <c r="B1462" t="s">
        <v>3130</v>
      </c>
      <c r="C1462" t="s">
        <v>3112</v>
      </c>
      <c r="D1462">
        <v>4.9209520900000001</v>
      </c>
    </row>
    <row r="1463" spans="1:4" x14ac:dyDescent="0.35">
      <c r="A1463" t="s">
        <v>3044</v>
      </c>
      <c r="B1463" t="s">
        <v>3130</v>
      </c>
      <c r="C1463" t="s">
        <v>3113</v>
      </c>
      <c r="D1463">
        <v>93.157867409999966</v>
      </c>
    </row>
    <row r="1464" spans="1:4" x14ac:dyDescent="0.35">
      <c r="A1464" t="s">
        <v>3044</v>
      </c>
      <c r="B1464" t="s">
        <v>3130</v>
      </c>
      <c r="C1464" t="s">
        <v>3114</v>
      </c>
      <c r="D1464">
        <v>52.940490109999992</v>
      </c>
    </row>
    <row r="1465" spans="1:4" x14ac:dyDescent="0.35">
      <c r="A1465" t="s">
        <v>3044</v>
      </c>
      <c r="B1465" t="s">
        <v>3130</v>
      </c>
      <c r="C1465" t="s">
        <v>3115</v>
      </c>
      <c r="D1465">
        <v>7.0187472700000004</v>
      </c>
    </row>
    <row r="1466" spans="1:4" x14ac:dyDescent="0.35">
      <c r="A1466" t="s">
        <v>3044</v>
      </c>
      <c r="B1466" t="s">
        <v>3131</v>
      </c>
      <c r="C1466" t="s">
        <v>3111</v>
      </c>
      <c r="D1466">
        <v>1.7086386999999998</v>
      </c>
    </row>
    <row r="1467" spans="1:4" x14ac:dyDescent="0.35">
      <c r="A1467" t="s">
        <v>3044</v>
      </c>
      <c r="B1467" t="s">
        <v>3131</v>
      </c>
      <c r="C1467" t="s">
        <v>3120</v>
      </c>
      <c r="D1467">
        <v>39.588135189999996</v>
      </c>
    </row>
    <row r="1468" spans="1:4" x14ac:dyDescent="0.35">
      <c r="A1468" t="s">
        <v>3044</v>
      </c>
      <c r="B1468" t="s">
        <v>3131</v>
      </c>
      <c r="C1468" t="s">
        <v>3112</v>
      </c>
      <c r="D1468">
        <v>11.1405911</v>
      </c>
    </row>
    <row r="1469" spans="1:4" x14ac:dyDescent="0.35">
      <c r="A1469" t="s">
        <v>3044</v>
      </c>
      <c r="B1469" t="s">
        <v>3131</v>
      </c>
      <c r="C1469" t="s">
        <v>3113</v>
      </c>
      <c r="D1469">
        <v>199.98536145</v>
      </c>
    </row>
    <row r="1470" spans="1:4" x14ac:dyDescent="0.35">
      <c r="A1470" t="s">
        <v>3044</v>
      </c>
      <c r="B1470" t="s">
        <v>3131</v>
      </c>
      <c r="C1470" t="s">
        <v>3114</v>
      </c>
      <c r="D1470">
        <v>207.83818944999999</v>
      </c>
    </row>
    <row r="1471" spans="1:4" x14ac:dyDescent="0.35">
      <c r="A1471" t="s">
        <v>3044</v>
      </c>
      <c r="B1471" t="s">
        <v>3131</v>
      </c>
      <c r="C1471" t="s">
        <v>3115</v>
      </c>
      <c r="D1471">
        <v>288.59716635999985</v>
      </c>
    </row>
    <row r="1472" spans="1:4" x14ac:dyDescent="0.35">
      <c r="A1472" t="s">
        <v>3044</v>
      </c>
      <c r="B1472" t="s">
        <v>3131</v>
      </c>
      <c r="C1472" t="s">
        <v>3116</v>
      </c>
      <c r="D1472">
        <v>79.045568459999998</v>
      </c>
    </row>
    <row r="1473" spans="1:4" x14ac:dyDescent="0.35">
      <c r="A1473" t="s">
        <v>3044</v>
      </c>
      <c r="B1473" t="s">
        <v>3131</v>
      </c>
      <c r="C1473" t="s">
        <v>3117</v>
      </c>
      <c r="D1473">
        <v>33.775066069999994</v>
      </c>
    </row>
    <row r="1474" spans="1:4" x14ac:dyDescent="0.35">
      <c r="A1474" t="s">
        <v>3044</v>
      </c>
      <c r="B1474" t="s">
        <v>3131</v>
      </c>
      <c r="C1474" t="s">
        <v>3118</v>
      </c>
      <c r="D1474">
        <v>27.082896010000002</v>
      </c>
    </row>
    <row r="1475" spans="1:4" x14ac:dyDescent="0.35">
      <c r="A1475" t="s">
        <v>3044</v>
      </c>
      <c r="B1475" t="s">
        <v>3131</v>
      </c>
      <c r="C1475" t="s">
        <v>3119</v>
      </c>
      <c r="D1475">
        <v>13.76770922</v>
      </c>
    </row>
    <row r="1476" spans="1:4" x14ac:dyDescent="0.35">
      <c r="A1476" t="s">
        <v>3044</v>
      </c>
      <c r="B1476" t="s">
        <v>3132</v>
      </c>
      <c r="C1476" t="s">
        <v>3111</v>
      </c>
      <c r="D1476">
        <v>0.34497369</v>
      </c>
    </row>
    <row r="1477" spans="1:4" x14ac:dyDescent="0.35">
      <c r="A1477" t="s">
        <v>3044</v>
      </c>
      <c r="B1477" t="s">
        <v>3132</v>
      </c>
      <c r="C1477" t="s">
        <v>3112</v>
      </c>
      <c r="D1477">
        <v>1.0305830700000003</v>
      </c>
    </row>
    <row r="1478" spans="1:4" x14ac:dyDescent="0.35">
      <c r="A1478" t="s">
        <v>3044</v>
      </c>
      <c r="B1478" t="s">
        <v>3132</v>
      </c>
      <c r="C1478" t="s">
        <v>3113</v>
      </c>
      <c r="D1478">
        <v>0.97494051000000004</v>
      </c>
    </row>
    <row r="1479" spans="1:4" x14ac:dyDescent="0.35">
      <c r="A1479" t="s">
        <v>3044</v>
      </c>
      <c r="B1479" t="s">
        <v>3132</v>
      </c>
      <c r="C1479" t="s">
        <v>3114</v>
      </c>
      <c r="D1479">
        <v>0.18394403000000001</v>
      </c>
    </row>
    <row r="1480" spans="1:4" x14ac:dyDescent="0.35">
      <c r="A1480" t="s">
        <v>3044</v>
      </c>
      <c r="B1480" t="s">
        <v>3133</v>
      </c>
      <c r="C1480" t="s">
        <v>3111</v>
      </c>
      <c r="D1480">
        <v>6.8094059999999998E-2</v>
      </c>
    </row>
    <row r="1481" spans="1:4" x14ac:dyDescent="0.35">
      <c r="A1481" t="s">
        <v>3044</v>
      </c>
      <c r="B1481" t="s">
        <v>3133</v>
      </c>
      <c r="C1481" t="s">
        <v>3112</v>
      </c>
      <c r="D1481">
        <v>19.038113930000002</v>
      </c>
    </row>
    <row r="1482" spans="1:4" x14ac:dyDescent="0.35">
      <c r="A1482" t="s">
        <v>3044</v>
      </c>
      <c r="B1482" t="s">
        <v>3133</v>
      </c>
      <c r="C1482" t="s">
        <v>3113</v>
      </c>
      <c r="D1482">
        <v>48.046190230000001</v>
      </c>
    </row>
    <row r="1483" spans="1:4" x14ac:dyDescent="0.35">
      <c r="A1483" t="s">
        <v>3044</v>
      </c>
      <c r="B1483" t="s">
        <v>3134</v>
      </c>
      <c r="C1483" t="s">
        <v>3111</v>
      </c>
      <c r="D1483">
        <v>0.76325061999999999</v>
      </c>
    </row>
    <row r="1484" spans="1:4" x14ac:dyDescent="0.35">
      <c r="A1484" t="s">
        <v>3044</v>
      </c>
      <c r="B1484" t="s">
        <v>3134</v>
      </c>
      <c r="C1484" t="s">
        <v>3120</v>
      </c>
      <c r="D1484">
        <v>13.812390840000001</v>
      </c>
    </row>
    <row r="1485" spans="1:4" x14ac:dyDescent="0.35">
      <c r="A1485" t="s">
        <v>3044</v>
      </c>
      <c r="B1485" t="s">
        <v>3134</v>
      </c>
      <c r="C1485" t="s">
        <v>3112</v>
      </c>
      <c r="D1485">
        <v>49.616326649999984</v>
      </c>
    </row>
    <row r="1486" spans="1:4" x14ac:dyDescent="0.35">
      <c r="A1486" t="s">
        <v>3044</v>
      </c>
      <c r="B1486" t="s">
        <v>3134</v>
      </c>
      <c r="C1486" t="s">
        <v>3113</v>
      </c>
      <c r="D1486">
        <v>407.6380208499998</v>
      </c>
    </row>
    <row r="1487" spans="1:4" x14ac:dyDescent="0.35">
      <c r="A1487" t="s">
        <v>3044</v>
      </c>
      <c r="B1487" t="s">
        <v>3134</v>
      </c>
      <c r="C1487" t="s">
        <v>3114</v>
      </c>
      <c r="D1487">
        <v>119.86194771000001</v>
      </c>
    </row>
    <row r="1488" spans="1:4" x14ac:dyDescent="0.35">
      <c r="A1488" t="s">
        <v>3044</v>
      </c>
      <c r="B1488" t="s">
        <v>3134</v>
      </c>
      <c r="C1488" t="s">
        <v>3115</v>
      </c>
      <c r="D1488">
        <v>47.623557319999996</v>
      </c>
    </row>
    <row r="1489" spans="1:4" x14ac:dyDescent="0.35">
      <c r="A1489" t="s">
        <v>3044</v>
      </c>
      <c r="B1489" t="s">
        <v>3134</v>
      </c>
      <c r="C1489" t="s">
        <v>3116</v>
      </c>
      <c r="D1489">
        <v>2.0945629499999998</v>
      </c>
    </row>
    <row r="1490" spans="1:4" x14ac:dyDescent="0.35">
      <c r="A1490" t="s">
        <v>3044</v>
      </c>
      <c r="B1490" t="s">
        <v>3134</v>
      </c>
      <c r="C1490" t="s">
        <v>3118</v>
      </c>
      <c r="D1490">
        <v>2.8964451699999998</v>
      </c>
    </row>
    <row r="1491" spans="1:4" x14ac:dyDescent="0.35">
      <c r="A1491" t="s">
        <v>3044</v>
      </c>
      <c r="B1491" t="s">
        <v>3135</v>
      </c>
      <c r="C1491" t="s">
        <v>3113</v>
      </c>
      <c r="D1491">
        <v>1.5644279800000001</v>
      </c>
    </row>
    <row r="1492" spans="1:4" x14ac:dyDescent="0.35">
      <c r="A1492" t="s">
        <v>3044</v>
      </c>
      <c r="B1492" t="s">
        <v>3136</v>
      </c>
      <c r="C1492" t="s">
        <v>3111</v>
      </c>
      <c r="D1492">
        <v>4.4045944500000003</v>
      </c>
    </row>
    <row r="1493" spans="1:4" x14ac:dyDescent="0.35">
      <c r="A1493" t="s">
        <v>3044</v>
      </c>
      <c r="B1493" t="s">
        <v>3136</v>
      </c>
      <c r="C1493" t="s">
        <v>3120</v>
      </c>
      <c r="D1493">
        <v>0.94503656999999996</v>
      </c>
    </row>
    <row r="1494" spans="1:4" x14ac:dyDescent="0.35">
      <c r="A1494" t="s">
        <v>3044</v>
      </c>
      <c r="B1494" t="s">
        <v>3136</v>
      </c>
      <c r="C1494" t="s">
        <v>3112</v>
      </c>
      <c r="D1494">
        <v>15.756716269999998</v>
      </c>
    </row>
    <row r="1495" spans="1:4" x14ac:dyDescent="0.35">
      <c r="A1495" t="s">
        <v>3044</v>
      </c>
      <c r="B1495" t="s">
        <v>3136</v>
      </c>
      <c r="C1495" t="s">
        <v>3113</v>
      </c>
      <c r="D1495">
        <v>49.27962700999997</v>
      </c>
    </row>
    <row r="1496" spans="1:4" x14ac:dyDescent="0.35">
      <c r="A1496" t="s">
        <v>3044</v>
      </c>
      <c r="B1496" t="s">
        <v>3136</v>
      </c>
      <c r="C1496" t="s">
        <v>3114</v>
      </c>
      <c r="D1496">
        <v>26.819624750000003</v>
      </c>
    </row>
    <row r="1497" spans="1:4" x14ac:dyDescent="0.35">
      <c r="A1497" t="s">
        <v>3044</v>
      </c>
      <c r="B1497" t="s">
        <v>3136</v>
      </c>
      <c r="C1497" t="s">
        <v>3115</v>
      </c>
      <c r="D1497">
        <v>15.948874280000002</v>
      </c>
    </row>
    <row r="1498" spans="1:4" x14ac:dyDescent="0.35">
      <c r="A1498" t="s">
        <v>3044</v>
      </c>
      <c r="B1498" t="s">
        <v>3136</v>
      </c>
      <c r="C1498" t="s">
        <v>3116</v>
      </c>
      <c r="D1498">
        <v>1.69960457</v>
      </c>
    </row>
    <row r="1499" spans="1:4" x14ac:dyDescent="0.35">
      <c r="A1499" t="s">
        <v>3044</v>
      </c>
      <c r="B1499" t="s">
        <v>3136</v>
      </c>
      <c r="C1499" t="s">
        <v>3117</v>
      </c>
      <c r="D1499">
        <v>0.86598737000000003</v>
      </c>
    </row>
    <row r="1500" spans="1:4" x14ac:dyDescent="0.35">
      <c r="A1500" t="s">
        <v>3044</v>
      </c>
      <c r="B1500" t="s">
        <v>3136</v>
      </c>
      <c r="C1500" t="s">
        <v>3118</v>
      </c>
      <c r="D1500">
        <v>0.16488665999999999</v>
      </c>
    </row>
    <row r="1501" spans="1:4" x14ac:dyDescent="0.35">
      <c r="A1501" t="s">
        <v>3044</v>
      </c>
      <c r="B1501" t="s">
        <v>3136</v>
      </c>
      <c r="C1501" t="s">
        <v>3119</v>
      </c>
      <c r="D1501">
        <v>8.5410374700000009</v>
      </c>
    </row>
    <row r="1502" spans="1:4" x14ac:dyDescent="0.35">
      <c r="A1502" t="s">
        <v>3044</v>
      </c>
      <c r="B1502" t="s">
        <v>3137</v>
      </c>
      <c r="C1502" t="s">
        <v>3111</v>
      </c>
      <c r="D1502">
        <v>1.5641488199999998</v>
      </c>
    </row>
    <row r="1503" spans="1:4" x14ac:dyDescent="0.35">
      <c r="A1503" t="s">
        <v>3044</v>
      </c>
      <c r="B1503" t="s">
        <v>3137</v>
      </c>
      <c r="C1503" t="s">
        <v>3120</v>
      </c>
      <c r="D1503">
        <v>3.0527384600000005</v>
      </c>
    </row>
    <row r="1504" spans="1:4" x14ac:dyDescent="0.35">
      <c r="A1504" t="s">
        <v>3044</v>
      </c>
      <c r="B1504" t="s">
        <v>3137</v>
      </c>
      <c r="C1504" t="s">
        <v>3112</v>
      </c>
      <c r="D1504">
        <v>6.3901971500000014</v>
      </c>
    </row>
    <row r="1505" spans="1:4" x14ac:dyDescent="0.35">
      <c r="A1505" t="s">
        <v>3044</v>
      </c>
      <c r="B1505" t="s">
        <v>3137</v>
      </c>
      <c r="C1505" t="s">
        <v>3113</v>
      </c>
      <c r="D1505">
        <v>78.153075289999961</v>
      </c>
    </row>
    <row r="1506" spans="1:4" x14ac:dyDescent="0.35">
      <c r="A1506" t="s">
        <v>3044</v>
      </c>
      <c r="B1506" t="s">
        <v>3137</v>
      </c>
      <c r="C1506" t="s">
        <v>3114</v>
      </c>
      <c r="D1506">
        <v>154.29490931000001</v>
      </c>
    </row>
    <row r="1507" spans="1:4" x14ac:dyDescent="0.35">
      <c r="A1507" t="s">
        <v>3044</v>
      </c>
      <c r="B1507" t="s">
        <v>3137</v>
      </c>
      <c r="C1507" t="s">
        <v>3115</v>
      </c>
      <c r="D1507">
        <v>236.07312715999996</v>
      </c>
    </row>
    <row r="1508" spans="1:4" x14ac:dyDescent="0.35">
      <c r="A1508" t="s">
        <v>3044</v>
      </c>
      <c r="B1508" t="s">
        <v>3137</v>
      </c>
      <c r="C1508" t="s">
        <v>3116</v>
      </c>
      <c r="D1508">
        <v>26.831302030000003</v>
      </c>
    </row>
    <row r="1509" spans="1:4" x14ac:dyDescent="0.35">
      <c r="A1509" t="s">
        <v>3044</v>
      </c>
      <c r="B1509" t="s">
        <v>3137</v>
      </c>
      <c r="C1509" t="s">
        <v>3117</v>
      </c>
      <c r="D1509">
        <v>21.517006480000003</v>
      </c>
    </row>
    <row r="1510" spans="1:4" x14ac:dyDescent="0.35">
      <c r="A1510" t="s">
        <v>3044</v>
      </c>
      <c r="B1510" t="s">
        <v>3137</v>
      </c>
      <c r="C1510" t="s">
        <v>3118</v>
      </c>
      <c r="D1510">
        <v>1.9892915000000002</v>
      </c>
    </row>
    <row r="1511" spans="1:4" x14ac:dyDescent="0.35">
      <c r="A1511" t="s">
        <v>3044</v>
      </c>
      <c r="B1511" t="s">
        <v>3137</v>
      </c>
      <c r="C1511" t="s">
        <v>3119</v>
      </c>
      <c r="D1511">
        <v>13.54980849</v>
      </c>
    </row>
    <row r="1512" spans="1:4" x14ac:dyDescent="0.35">
      <c r="A1512" t="s">
        <v>3044</v>
      </c>
      <c r="B1512" t="s">
        <v>3138</v>
      </c>
      <c r="C1512" t="s">
        <v>3111</v>
      </c>
      <c r="D1512">
        <v>6.5516769500000001</v>
      </c>
    </row>
    <row r="1513" spans="1:4" x14ac:dyDescent="0.35">
      <c r="A1513" t="s">
        <v>3044</v>
      </c>
      <c r="B1513" t="s">
        <v>3138</v>
      </c>
      <c r="C1513" t="s">
        <v>3120</v>
      </c>
      <c r="D1513">
        <v>220.62408908999998</v>
      </c>
    </row>
    <row r="1514" spans="1:4" x14ac:dyDescent="0.35">
      <c r="A1514" t="s">
        <v>3044</v>
      </c>
      <c r="B1514" t="s">
        <v>3138</v>
      </c>
      <c r="C1514" t="s">
        <v>3112</v>
      </c>
      <c r="D1514">
        <v>44.627039320000016</v>
      </c>
    </row>
    <row r="1515" spans="1:4" x14ac:dyDescent="0.35">
      <c r="A1515" t="s">
        <v>3044</v>
      </c>
      <c r="B1515" t="s">
        <v>3138</v>
      </c>
      <c r="C1515" t="s">
        <v>3113</v>
      </c>
      <c r="D1515">
        <v>69.139192609999995</v>
      </c>
    </row>
    <row r="1516" spans="1:4" x14ac:dyDescent="0.35">
      <c r="A1516" t="s">
        <v>3044</v>
      </c>
      <c r="B1516" t="s">
        <v>3138</v>
      </c>
      <c r="C1516" t="s">
        <v>3114</v>
      </c>
      <c r="D1516">
        <v>209.73699699999997</v>
      </c>
    </row>
    <row r="1517" spans="1:4" x14ac:dyDescent="0.35">
      <c r="A1517" t="s">
        <v>3044</v>
      </c>
      <c r="B1517" t="s">
        <v>3138</v>
      </c>
      <c r="C1517" t="s">
        <v>3115</v>
      </c>
      <c r="D1517">
        <v>14.551632739999999</v>
      </c>
    </row>
    <row r="1518" spans="1:4" x14ac:dyDescent="0.35">
      <c r="A1518" t="s">
        <v>3044</v>
      </c>
      <c r="B1518" t="s">
        <v>3138</v>
      </c>
      <c r="C1518" t="s">
        <v>3119</v>
      </c>
      <c r="D1518">
        <v>2.81442009</v>
      </c>
    </row>
    <row r="1519" spans="1:4" x14ac:dyDescent="0.35">
      <c r="A1519" t="s">
        <v>3044</v>
      </c>
      <c r="B1519" t="s">
        <v>3139</v>
      </c>
      <c r="C1519" t="s">
        <v>3111</v>
      </c>
      <c r="D1519">
        <v>5.1611471700000005</v>
      </c>
    </row>
    <row r="1520" spans="1:4" x14ac:dyDescent="0.35">
      <c r="A1520" t="s">
        <v>3044</v>
      </c>
      <c r="B1520" t="s">
        <v>3139</v>
      </c>
      <c r="C1520" t="s">
        <v>3112</v>
      </c>
      <c r="D1520">
        <v>3.2986288199999998</v>
      </c>
    </row>
    <row r="1521" spans="1:4" x14ac:dyDescent="0.35">
      <c r="A1521" t="s">
        <v>3044</v>
      </c>
      <c r="B1521" t="s">
        <v>3139</v>
      </c>
      <c r="C1521" t="s">
        <v>3113</v>
      </c>
      <c r="D1521">
        <v>0.56371481000000001</v>
      </c>
    </row>
    <row r="1522" spans="1:4" x14ac:dyDescent="0.35">
      <c r="A1522" t="s">
        <v>3044</v>
      </c>
      <c r="B1522" t="s">
        <v>3139</v>
      </c>
      <c r="C1522" t="s">
        <v>3114</v>
      </c>
      <c r="D1522">
        <v>21.407196979999998</v>
      </c>
    </row>
    <row r="1523" spans="1:4" x14ac:dyDescent="0.35">
      <c r="A1523" t="s">
        <v>3045</v>
      </c>
      <c r="B1523" t="s">
        <v>3130</v>
      </c>
      <c r="C1523" t="s">
        <v>3111</v>
      </c>
      <c r="D1523">
        <v>1.3624510599999999</v>
      </c>
    </row>
    <row r="1524" spans="1:4" x14ac:dyDescent="0.35">
      <c r="A1524" t="s">
        <v>3045</v>
      </c>
      <c r="B1524" t="s">
        <v>3130</v>
      </c>
      <c r="C1524" t="s">
        <v>3112</v>
      </c>
      <c r="D1524">
        <v>0.20133303999999999</v>
      </c>
    </row>
    <row r="1525" spans="1:4" x14ac:dyDescent="0.35">
      <c r="A1525" t="s">
        <v>3045</v>
      </c>
      <c r="B1525" t="s">
        <v>3131</v>
      </c>
      <c r="C1525" t="s">
        <v>3111</v>
      </c>
      <c r="D1525">
        <v>677.90977721000002</v>
      </c>
    </row>
    <row r="1526" spans="1:4" x14ac:dyDescent="0.35">
      <c r="A1526" t="s">
        <v>3045</v>
      </c>
      <c r="B1526" t="s">
        <v>3131</v>
      </c>
      <c r="C1526" t="s">
        <v>3112</v>
      </c>
      <c r="D1526">
        <v>742.60588797999969</v>
      </c>
    </row>
    <row r="1527" spans="1:4" x14ac:dyDescent="0.35">
      <c r="A1527" t="s">
        <v>3045</v>
      </c>
      <c r="B1527" t="s">
        <v>3131</v>
      </c>
      <c r="C1527" t="s">
        <v>3113</v>
      </c>
      <c r="D1527">
        <v>162.75063202999999</v>
      </c>
    </row>
    <row r="1528" spans="1:4" x14ac:dyDescent="0.35">
      <c r="A1528" t="s">
        <v>3045</v>
      </c>
      <c r="B1528" t="s">
        <v>3131</v>
      </c>
      <c r="C1528" t="s">
        <v>3114</v>
      </c>
      <c r="D1528">
        <v>6.0883791600000006</v>
      </c>
    </row>
    <row r="1529" spans="1:4" x14ac:dyDescent="0.35">
      <c r="A1529" t="s">
        <v>3045</v>
      </c>
      <c r="B1529" t="s">
        <v>3131</v>
      </c>
      <c r="C1529" t="s">
        <v>3117</v>
      </c>
      <c r="D1529">
        <v>7.8150471599999998</v>
      </c>
    </row>
    <row r="1530" spans="1:4" x14ac:dyDescent="0.35">
      <c r="A1530" t="s">
        <v>3045</v>
      </c>
      <c r="B1530" t="s">
        <v>3132</v>
      </c>
      <c r="C1530" t="s">
        <v>3111</v>
      </c>
      <c r="D1530">
        <v>32.423835450000006</v>
      </c>
    </row>
    <row r="1531" spans="1:4" x14ac:dyDescent="0.35">
      <c r="A1531" t="s">
        <v>3045</v>
      </c>
      <c r="B1531" t="s">
        <v>3132</v>
      </c>
      <c r="C1531" t="s">
        <v>3112</v>
      </c>
      <c r="D1531">
        <v>21.458082699999988</v>
      </c>
    </row>
    <row r="1532" spans="1:4" x14ac:dyDescent="0.35">
      <c r="A1532" t="s">
        <v>3045</v>
      </c>
      <c r="B1532" t="s">
        <v>3132</v>
      </c>
      <c r="C1532" t="s">
        <v>3113</v>
      </c>
      <c r="D1532">
        <v>0.74669456000000001</v>
      </c>
    </row>
    <row r="1533" spans="1:4" x14ac:dyDescent="0.35">
      <c r="A1533" t="s">
        <v>3045</v>
      </c>
      <c r="B1533" t="s">
        <v>3133</v>
      </c>
      <c r="C1533" t="s">
        <v>3111</v>
      </c>
      <c r="D1533">
        <v>0.11523349999999999</v>
      </c>
    </row>
    <row r="1534" spans="1:4" x14ac:dyDescent="0.35">
      <c r="A1534" t="s">
        <v>3045</v>
      </c>
      <c r="B1534" t="s">
        <v>3133</v>
      </c>
      <c r="C1534" t="s">
        <v>3112</v>
      </c>
      <c r="D1534">
        <v>14.767010570000002</v>
      </c>
    </row>
    <row r="1535" spans="1:4" x14ac:dyDescent="0.35">
      <c r="A1535" t="s">
        <v>3045</v>
      </c>
      <c r="B1535" t="s">
        <v>3134</v>
      </c>
      <c r="C1535" t="s">
        <v>3111</v>
      </c>
      <c r="D1535">
        <v>5.4129886500000017</v>
      </c>
    </row>
    <row r="1536" spans="1:4" x14ac:dyDescent="0.35">
      <c r="A1536" t="s">
        <v>3045</v>
      </c>
      <c r="B1536" t="s">
        <v>3134</v>
      </c>
      <c r="C1536" t="s">
        <v>3112</v>
      </c>
      <c r="D1536">
        <v>24.31822455</v>
      </c>
    </row>
    <row r="1537" spans="1:4" x14ac:dyDescent="0.35">
      <c r="A1537" t="s">
        <v>3045</v>
      </c>
      <c r="B1537" t="s">
        <v>3134</v>
      </c>
      <c r="C1537" t="s">
        <v>3113</v>
      </c>
      <c r="D1537">
        <v>211.33732895</v>
      </c>
    </row>
    <row r="1538" spans="1:4" x14ac:dyDescent="0.35">
      <c r="A1538" t="s">
        <v>3045</v>
      </c>
      <c r="B1538" t="s">
        <v>3134</v>
      </c>
      <c r="C1538" t="s">
        <v>3118</v>
      </c>
      <c r="D1538">
        <v>1.28301976</v>
      </c>
    </row>
    <row r="1539" spans="1:4" x14ac:dyDescent="0.35">
      <c r="A1539" t="s">
        <v>3045</v>
      </c>
      <c r="B1539" t="s">
        <v>3136</v>
      </c>
      <c r="C1539" t="s">
        <v>3111</v>
      </c>
      <c r="D1539">
        <v>541.95542510000007</v>
      </c>
    </row>
    <row r="1540" spans="1:4" x14ac:dyDescent="0.35">
      <c r="A1540" t="s">
        <v>3045</v>
      </c>
      <c r="B1540" t="s">
        <v>3136</v>
      </c>
      <c r="C1540" t="s">
        <v>3120</v>
      </c>
      <c r="D1540">
        <v>1.4475359099999998</v>
      </c>
    </row>
    <row r="1541" spans="1:4" x14ac:dyDescent="0.35">
      <c r="A1541" t="s">
        <v>3045</v>
      </c>
      <c r="B1541" t="s">
        <v>3136</v>
      </c>
      <c r="C1541" t="s">
        <v>3112</v>
      </c>
      <c r="D1541">
        <v>909.75119967000103</v>
      </c>
    </row>
    <row r="1542" spans="1:4" x14ac:dyDescent="0.35">
      <c r="A1542" t="s">
        <v>3045</v>
      </c>
      <c r="B1542" t="s">
        <v>3136</v>
      </c>
      <c r="C1542" t="s">
        <v>3113</v>
      </c>
      <c r="D1542">
        <v>126.40636395000001</v>
      </c>
    </row>
    <row r="1543" spans="1:4" x14ac:dyDescent="0.35">
      <c r="A1543" t="s">
        <v>3045</v>
      </c>
      <c r="B1543" t="s">
        <v>3136</v>
      </c>
      <c r="C1543" t="s">
        <v>3114</v>
      </c>
      <c r="D1543">
        <v>8.7204585200000029</v>
      </c>
    </row>
    <row r="1544" spans="1:4" x14ac:dyDescent="0.35">
      <c r="A1544" t="s">
        <v>3045</v>
      </c>
      <c r="B1544" t="s">
        <v>3136</v>
      </c>
      <c r="C1544" t="s">
        <v>3115</v>
      </c>
      <c r="D1544">
        <v>1.74903673</v>
      </c>
    </row>
    <row r="1545" spans="1:4" x14ac:dyDescent="0.35">
      <c r="A1545" t="s">
        <v>3045</v>
      </c>
      <c r="B1545" t="s">
        <v>3136</v>
      </c>
      <c r="C1545" t="s">
        <v>3116</v>
      </c>
      <c r="D1545">
        <v>2.4408675799999999</v>
      </c>
    </row>
    <row r="1546" spans="1:4" x14ac:dyDescent="0.35">
      <c r="A1546" t="s">
        <v>3045</v>
      </c>
      <c r="B1546" t="s">
        <v>3136</v>
      </c>
      <c r="C1546" t="s">
        <v>3117</v>
      </c>
      <c r="D1546">
        <v>0.89257907000000003</v>
      </c>
    </row>
    <row r="1547" spans="1:4" x14ac:dyDescent="0.35">
      <c r="A1547" t="s">
        <v>3045</v>
      </c>
      <c r="B1547" t="s">
        <v>3136</v>
      </c>
      <c r="C1547" t="s">
        <v>3118</v>
      </c>
      <c r="D1547">
        <v>0.50196288</v>
      </c>
    </row>
    <row r="1548" spans="1:4" x14ac:dyDescent="0.35">
      <c r="A1548" t="s">
        <v>3045</v>
      </c>
      <c r="B1548" t="s">
        <v>3136</v>
      </c>
      <c r="C1548" t="s">
        <v>3119</v>
      </c>
      <c r="D1548">
        <v>0.49806655</v>
      </c>
    </row>
    <row r="1549" spans="1:4" x14ac:dyDescent="0.35">
      <c r="A1549" t="s">
        <v>3045</v>
      </c>
      <c r="B1549" t="s">
        <v>3137</v>
      </c>
      <c r="C1549" t="s">
        <v>3111</v>
      </c>
      <c r="D1549">
        <v>9.7192297500000002</v>
      </c>
    </row>
    <row r="1550" spans="1:4" x14ac:dyDescent="0.35">
      <c r="A1550" t="s">
        <v>3045</v>
      </c>
      <c r="B1550" t="s">
        <v>3137</v>
      </c>
      <c r="C1550" t="s">
        <v>3112</v>
      </c>
      <c r="D1550">
        <v>12.56540412</v>
      </c>
    </row>
    <row r="1551" spans="1:4" x14ac:dyDescent="0.35">
      <c r="A1551" t="s">
        <v>3045</v>
      </c>
      <c r="B1551" t="s">
        <v>3137</v>
      </c>
      <c r="C1551" t="s">
        <v>3113</v>
      </c>
      <c r="D1551">
        <v>12.197693429999999</v>
      </c>
    </row>
    <row r="1552" spans="1:4" x14ac:dyDescent="0.35">
      <c r="A1552" t="s">
        <v>3045</v>
      </c>
      <c r="B1552" t="s">
        <v>3137</v>
      </c>
      <c r="C1552" t="s">
        <v>3115</v>
      </c>
      <c r="D1552">
        <v>0.23706461000000001</v>
      </c>
    </row>
    <row r="1553" spans="1:4" x14ac:dyDescent="0.35">
      <c r="A1553" t="s">
        <v>3045</v>
      </c>
      <c r="B1553" t="s">
        <v>3137</v>
      </c>
      <c r="C1553" t="s">
        <v>3118</v>
      </c>
      <c r="D1553">
        <v>38.99</v>
      </c>
    </row>
    <row r="1554" spans="1:4" x14ac:dyDescent="0.35">
      <c r="A1554" t="s">
        <v>3045</v>
      </c>
      <c r="B1554" t="s">
        <v>3138</v>
      </c>
      <c r="C1554" t="s">
        <v>3111</v>
      </c>
      <c r="D1554">
        <v>330.23844190000028</v>
      </c>
    </row>
    <row r="1555" spans="1:4" x14ac:dyDescent="0.35">
      <c r="A1555" t="s">
        <v>3045</v>
      </c>
      <c r="B1555" t="s">
        <v>3138</v>
      </c>
      <c r="C1555" t="s">
        <v>3120</v>
      </c>
      <c r="D1555">
        <v>161.52139644999997</v>
      </c>
    </row>
    <row r="1556" spans="1:4" x14ac:dyDescent="0.35">
      <c r="A1556" t="s">
        <v>3045</v>
      </c>
      <c r="B1556" t="s">
        <v>3138</v>
      </c>
      <c r="C1556" t="s">
        <v>3112</v>
      </c>
      <c r="D1556">
        <v>613.48357602999977</v>
      </c>
    </row>
    <row r="1557" spans="1:4" x14ac:dyDescent="0.35">
      <c r="A1557" t="s">
        <v>3045</v>
      </c>
      <c r="B1557" t="s">
        <v>3138</v>
      </c>
      <c r="C1557" t="s">
        <v>3113</v>
      </c>
      <c r="D1557">
        <v>655.92734873000006</v>
      </c>
    </row>
    <row r="1558" spans="1:4" x14ac:dyDescent="0.35">
      <c r="A1558" t="s">
        <v>3045</v>
      </c>
      <c r="B1558" t="s">
        <v>3138</v>
      </c>
      <c r="C1558" t="s">
        <v>3114</v>
      </c>
      <c r="D1558">
        <v>150.48621284999999</v>
      </c>
    </row>
    <row r="1559" spans="1:4" x14ac:dyDescent="0.35">
      <c r="A1559" t="s">
        <v>3045</v>
      </c>
      <c r="B1559" t="s">
        <v>3138</v>
      </c>
      <c r="C1559" t="s">
        <v>3115</v>
      </c>
      <c r="D1559">
        <v>286.44200824000001</v>
      </c>
    </row>
    <row r="1560" spans="1:4" x14ac:dyDescent="0.35">
      <c r="A1560" t="s">
        <v>3045</v>
      </c>
      <c r="B1560" t="s">
        <v>3138</v>
      </c>
      <c r="C1560" t="s">
        <v>3116</v>
      </c>
      <c r="D1560">
        <v>20.777163649999999</v>
      </c>
    </row>
    <row r="1561" spans="1:4" x14ac:dyDescent="0.35">
      <c r="A1561" t="s">
        <v>3045</v>
      </c>
      <c r="B1561" t="s">
        <v>3138</v>
      </c>
      <c r="C1561" t="s">
        <v>3117</v>
      </c>
      <c r="D1561">
        <v>3.5988472599999999</v>
      </c>
    </row>
    <row r="1562" spans="1:4" x14ac:dyDescent="0.35">
      <c r="A1562" t="s">
        <v>3045</v>
      </c>
      <c r="B1562" t="s">
        <v>3138</v>
      </c>
      <c r="C1562" t="s">
        <v>3118</v>
      </c>
      <c r="D1562">
        <v>35.745478400000003</v>
      </c>
    </row>
    <row r="1563" spans="1:4" x14ac:dyDescent="0.35">
      <c r="A1563" t="s">
        <v>3045</v>
      </c>
      <c r="B1563" t="s">
        <v>3138</v>
      </c>
      <c r="C1563" t="s">
        <v>3119</v>
      </c>
      <c r="D1563">
        <v>110.06332189999999</v>
      </c>
    </row>
    <row r="1564" spans="1:4" x14ac:dyDescent="0.35">
      <c r="A1564" t="s">
        <v>3045</v>
      </c>
      <c r="B1564" t="s">
        <v>3139</v>
      </c>
      <c r="C1564" t="s">
        <v>3111</v>
      </c>
      <c r="D1564">
        <v>30077.196204649968</v>
      </c>
    </row>
    <row r="1565" spans="1:4" x14ac:dyDescent="0.35">
      <c r="A1565" t="s">
        <v>3045</v>
      </c>
      <c r="B1565" t="s">
        <v>3139</v>
      </c>
      <c r="C1565" t="s">
        <v>3120</v>
      </c>
      <c r="D1565">
        <v>8365.9710237699946</v>
      </c>
    </row>
    <row r="1566" spans="1:4" x14ac:dyDescent="0.35">
      <c r="A1566" t="s">
        <v>3045</v>
      </c>
      <c r="B1566" t="s">
        <v>3139</v>
      </c>
      <c r="C1566" t="s">
        <v>3112</v>
      </c>
      <c r="D1566">
        <v>11017.109284830001</v>
      </c>
    </row>
    <row r="1567" spans="1:4" x14ac:dyDescent="0.35">
      <c r="A1567" t="s">
        <v>3045</v>
      </c>
      <c r="B1567" t="s">
        <v>3139</v>
      </c>
      <c r="C1567" t="s">
        <v>3113</v>
      </c>
      <c r="D1567">
        <v>6277.7677972599859</v>
      </c>
    </row>
    <row r="1568" spans="1:4" x14ac:dyDescent="0.35">
      <c r="A1568" t="s">
        <v>3045</v>
      </c>
      <c r="B1568" t="s">
        <v>3139</v>
      </c>
      <c r="C1568" t="s">
        <v>3114</v>
      </c>
      <c r="D1568">
        <v>2175.0956445600032</v>
      </c>
    </row>
    <row r="1569" spans="1:4" x14ac:dyDescent="0.35">
      <c r="A1569" t="s">
        <v>3045</v>
      </c>
      <c r="B1569" t="s">
        <v>3139</v>
      </c>
      <c r="C1569" t="s">
        <v>3115</v>
      </c>
      <c r="D1569">
        <v>2018.5992354700015</v>
      </c>
    </row>
    <row r="1570" spans="1:4" x14ac:dyDescent="0.35">
      <c r="A1570" t="s">
        <v>3045</v>
      </c>
      <c r="B1570" t="s">
        <v>3139</v>
      </c>
      <c r="C1570" t="s">
        <v>3116</v>
      </c>
      <c r="D1570">
        <v>348.71614145999985</v>
      </c>
    </row>
    <row r="1571" spans="1:4" x14ac:dyDescent="0.35">
      <c r="A1571" t="s">
        <v>3045</v>
      </c>
      <c r="B1571" t="s">
        <v>3139</v>
      </c>
      <c r="C1571" t="s">
        <v>3117</v>
      </c>
      <c r="D1571">
        <v>510.00644763999981</v>
      </c>
    </row>
    <row r="1572" spans="1:4" x14ac:dyDescent="0.35">
      <c r="A1572" t="s">
        <v>3045</v>
      </c>
      <c r="B1572" t="s">
        <v>3139</v>
      </c>
      <c r="C1572" t="s">
        <v>3118</v>
      </c>
      <c r="D1572">
        <v>448.61183116999996</v>
      </c>
    </row>
    <row r="1573" spans="1:4" x14ac:dyDescent="0.35">
      <c r="A1573" t="s">
        <v>3045</v>
      </c>
      <c r="B1573" t="s">
        <v>3139</v>
      </c>
      <c r="C1573" t="s">
        <v>3119</v>
      </c>
      <c r="D1573">
        <v>726.22173484999951</v>
      </c>
    </row>
    <row r="1574" spans="1:4" x14ac:dyDescent="0.35">
      <c r="A1574" t="s">
        <v>3040</v>
      </c>
      <c r="B1574" t="s">
        <v>3130</v>
      </c>
      <c r="C1574" t="s">
        <v>3140</v>
      </c>
      <c r="D1574">
        <v>13.078859250111721</v>
      </c>
    </row>
    <row r="1575" spans="1:4" x14ac:dyDescent="0.35">
      <c r="A1575" t="s">
        <v>3040</v>
      </c>
      <c r="B1575" t="s">
        <v>3131</v>
      </c>
      <c r="C1575" t="s">
        <v>3140</v>
      </c>
      <c r="D1575">
        <v>46.292079587048249</v>
      </c>
    </row>
    <row r="1576" spans="1:4" x14ac:dyDescent="0.35">
      <c r="A1576" t="s">
        <v>3040</v>
      </c>
      <c r="B1576" t="s">
        <v>3132</v>
      </c>
      <c r="C1576" t="s">
        <v>3140</v>
      </c>
      <c r="D1576">
        <v>23.487941807920638</v>
      </c>
    </row>
    <row r="1577" spans="1:4" x14ac:dyDescent="0.35">
      <c r="A1577" t="s">
        <v>3040</v>
      </c>
      <c r="B1577" t="s">
        <v>3133</v>
      </c>
      <c r="C1577" t="s">
        <v>3140</v>
      </c>
      <c r="D1577">
        <v>49.275184334207822</v>
      </c>
    </row>
    <row r="1578" spans="1:4" x14ac:dyDescent="0.35">
      <c r="A1578" t="s">
        <v>3040</v>
      </c>
      <c r="B1578" t="s">
        <v>3134</v>
      </c>
      <c r="C1578" t="s">
        <v>3140</v>
      </c>
      <c r="D1578">
        <v>33.801082573856142</v>
      </c>
    </row>
    <row r="1579" spans="1:4" x14ac:dyDescent="0.35">
      <c r="A1579" t="s">
        <v>3040</v>
      </c>
      <c r="B1579" t="s">
        <v>3135</v>
      </c>
      <c r="C1579" t="s">
        <v>3140</v>
      </c>
      <c r="D1579">
        <v>5.7443571709356505</v>
      </c>
    </row>
    <row r="1580" spans="1:4" x14ac:dyDescent="0.35">
      <c r="A1580" t="s">
        <v>3040</v>
      </c>
      <c r="B1580" t="s">
        <v>3136</v>
      </c>
      <c r="C1580" t="s">
        <v>3140</v>
      </c>
      <c r="D1580">
        <v>31.021260750612342</v>
      </c>
    </row>
    <row r="1581" spans="1:4" x14ac:dyDescent="0.35">
      <c r="A1581" t="s">
        <v>3040</v>
      </c>
      <c r="B1581" t="s">
        <v>3137</v>
      </c>
      <c r="C1581" t="s">
        <v>3140</v>
      </c>
      <c r="D1581">
        <v>37.448316075544689</v>
      </c>
    </row>
    <row r="1582" spans="1:4" x14ac:dyDescent="0.35">
      <c r="A1582" t="s">
        <v>3040</v>
      </c>
      <c r="B1582" t="s">
        <v>3138</v>
      </c>
      <c r="C1582" t="s">
        <v>3140</v>
      </c>
      <c r="D1582">
        <v>28.593960753802872</v>
      </c>
    </row>
    <row r="1583" spans="1:4" x14ac:dyDescent="0.35">
      <c r="A1583" t="s">
        <v>3040</v>
      </c>
      <c r="B1583" t="s">
        <v>3139</v>
      </c>
      <c r="C1583" t="s">
        <v>3140</v>
      </c>
      <c r="D1583">
        <v>19.634279599207659</v>
      </c>
    </row>
    <row r="1584" spans="1:4" x14ac:dyDescent="0.35">
      <c r="A1584" t="s">
        <v>3041</v>
      </c>
      <c r="B1584" t="s">
        <v>3130</v>
      </c>
      <c r="C1584" t="s">
        <v>3140</v>
      </c>
      <c r="D1584">
        <v>29.813383705103174</v>
      </c>
    </row>
    <row r="1585" spans="1:4" x14ac:dyDescent="0.35">
      <c r="A1585" t="s">
        <v>3041</v>
      </c>
      <c r="B1585" t="s">
        <v>3131</v>
      </c>
      <c r="C1585" t="s">
        <v>3140</v>
      </c>
      <c r="D1585">
        <v>32.677254281871285</v>
      </c>
    </row>
    <row r="1586" spans="1:4" x14ac:dyDescent="0.35">
      <c r="A1586" t="s">
        <v>3041</v>
      </c>
      <c r="B1586" t="s">
        <v>3132</v>
      </c>
      <c r="C1586" t="s">
        <v>3140</v>
      </c>
      <c r="D1586">
        <v>50.620409447615891</v>
      </c>
    </row>
    <row r="1587" spans="1:4" x14ac:dyDescent="0.35">
      <c r="A1587" t="s">
        <v>3041</v>
      </c>
      <c r="B1587" t="s">
        <v>3133</v>
      </c>
      <c r="C1587" t="s">
        <v>3140</v>
      </c>
      <c r="D1587">
        <v>41.787788433824069</v>
      </c>
    </row>
    <row r="1588" spans="1:4" x14ac:dyDescent="0.35">
      <c r="A1588" t="s">
        <v>3041</v>
      </c>
      <c r="B1588" t="s">
        <v>3134</v>
      </c>
      <c r="C1588" t="s">
        <v>3140</v>
      </c>
      <c r="D1588">
        <v>38.251345347177867</v>
      </c>
    </row>
    <row r="1589" spans="1:4" x14ac:dyDescent="0.35">
      <c r="A1589" t="s">
        <v>3041</v>
      </c>
      <c r="B1589" t="s">
        <v>3135</v>
      </c>
      <c r="C1589" t="s">
        <v>3140</v>
      </c>
      <c r="D1589">
        <v>57.277104883494388</v>
      </c>
    </row>
    <row r="1590" spans="1:4" x14ac:dyDescent="0.35">
      <c r="A1590" t="s">
        <v>3041</v>
      </c>
      <c r="B1590" t="s">
        <v>3136</v>
      </c>
      <c r="C1590" t="s">
        <v>3140</v>
      </c>
      <c r="D1590">
        <v>58.987500625357676</v>
      </c>
    </row>
    <row r="1591" spans="1:4" x14ac:dyDescent="0.35">
      <c r="A1591" t="s">
        <v>3041</v>
      </c>
      <c r="B1591" t="s">
        <v>3137</v>
      </c>
      <c r="C1591" t="s">
        <v>3140</v>
      </c>
      <c r="D1591">
        <v>46.407977720814969</v>
      </c>
    </row>
    <row r="1592" spans="1:4" x14ac:dyDescent="0.35">
      <c r="A1592" t="s">
        <v>3041</v>
      </c>
      <c r="B1592" t="s">
        <v>3138</v>
      </c>
      <c r="C1592" t="s">
        <v>3140</v>
      </c>
      <c r="D1592">
        <v>32.604675508568953</v>
      </c>
    </row>
    <row r="1593" spans="1:4" x14ac:dyDescent="0.35">
      <c r="A1593" t="s">
        <v>3041</v>
      </c>
      <c r="B1593" t="s">
        <v>3139</v>
      </c>
      <c r="C1593" t="s">
        <v>3140</v>
      </c>
      <c r="D1593">
        <v>40.703295292722778</v>
      </c>
    </row>
    <row r="1594" spans="1:4" x14ac:dyDescent="0.35">
      <c r="A1594" t="s">
        <v>3042</v>
      </c>
      <c r="B1594" t="s">
        <v>3130</v>
      </c>
      <c r="C1594" t="s">
        <v>3140</v>
      </c>
      <c r="D1594">
        <v>60.363635821139979</v>
      </c>
    </row>
    <row r="1595" spans="1:4" x14ac:dyDescent="0.35">
      <c r="A1595" t="s">
        <v>3042</v>
      </c>
      <c r="B1595" t="s">
        <v>3131</v>
      </c>
      <c r="C1595" t="s">
        <v>3140</v>
      </c>
      <c r="D1595">
        <v>64.584184779587019</v>
      </c>
    </row>
    <row r="1596" spans="1:4" x14ac:dyDescent="0.35">
      <c r="A1596" t="s">
        <v>3042</v>
      </c>
      <c r="B1596" t="s">
        <v>3132</v>
      </c>
      <c r="C1596" t="s">
        <v>3140</v>
      </c>
      <c r="D1596">
        <v>25.366043223849104</v>
      </c>
    </row>
    <row r="1597" spans="1:4" x14ac:dyDescent="0.35">
      <c r="A1597" t="s">
        <v>3042</v>
      </c>
      <c r="B1597" t="s">
        <v>3133</v>
      </c>
      <c r="C1597" t="s">
        <v>3140</v>
      </c>
      <c r="D1597">
        <v>51.05441074292029</v>
      </c>
    </row>
    <row r="1598" spans="1:4" x14ac:dyDescent="0.35">
      <c r="A1598" t="s">
        <v>3042</v>
      </c>
      <c r="B1598" t="s">
        <v>3134</v>
      </c>
      <c r="C1598" t="s">
        <v>3140</v>
      </c>
      <c r="D1598">
        <v>53.728687714169396</v>
      </c>
    </row>
    <row r="1599" spans="1:4" x14ac:dyDescent="0.35">
      <c r="A1599" t="s">
        <v>3042</v>
      </c>
      <c r="B1599" t="s">
        <v>3135</v>
      </c>
      <c r="C1599" t="s">
        <v>3140</v>
      </c>
      <c r="D1599">
        <v>39.722878709478465</v>
      </c>
    </row>
    <row r="1600" spans="1:4" x14ac:dyDescent="0.35">
      <c r="A1600" t="s">
        <v>3042</v>
      </c>
      <c r="B1600" t="s">
        <v>3136</v>
      </c>
      <c r="C1600" t="s">
        <v>3140</v>
      </c>
      <c r="D1600">
        <v>56.285683128029589</v>
      </c>
    </row>
    <row r="1601" spans="1:4" x14ac:dyDescent="0.35">
      <c r="A1601" t="s">
        <v>3042</v>
      </c>
      <c r="B1601" t="s">
        <v>3137</v>
      </c>
      <c r="C1601" t="s">
        <v>3140</v>
      </c>
      <c r="D1601">
        <v>66.030634591772852</v>
      </c>
    </row>
    <row r="1602" spans="1:4" x14ac:dyDescent="0.35">
      <c r="A1602" t="s">
        <v>3042</v>
      </c>
      <c r="B1602" t="s">
        <v>3138</v>
      </c>
      <c r="C1602" t="s">
        <v>3140</v>
      </c>
      <c r="D1602">
        <v>50.295518739777599</v>
      </c>
    </row>
    <row r="1603" spans="1:4" x14ac:dyDescent="0.35">
      <c r="A1603" t="s">
        <v>3042</v>
      </c>
      <c r="B1603" t="s">
        <v>3139</v>
      </c>
      <c r="C1603" t="s">
        <v>3140</v>
      </c>
      <c r="D1603">
        <v>38.124303201007784</v>
      </c>
    </row>
    <row r="1604" spans="1:4" x14ac:dyDescent="0.35">
      <c r="A1604" t="s">
        <v>3043</v>
      </c>
      <c r="B1604" t="s">
        <v>3130</v>
      </c>
      <c r="C1604" t="s">
        <v>3140</v>
      </c>
      <c r="D1604">
        <v>43.325499855017888</v>
      </c>
    </row>
    <row r="1605" spans="1:4" x14ac:dyDescent="0.35">
      <c r="A1605" t="s">
        <v>3043</v>
      </c>
      <c r="B1605" t="s">
        <v>3131</v>
      </c>
      <c r="C1605" t="s">
        <v>3140</v>
      </c>
      <c r="D1605">
        <v>48.574183701490767</v>
      </c>
    </row>
    <row r="1606" spans="1:4" x14ac:dyDescent="0.35">
      <c r="A1606" t="s">
        <v>3043</v>
      </c>
      <c r="B1606" t="s">
        <v>3132</v>
      </c>
      <c r="C1606" t="s">
        <v>3140</v>
      </c>
      <c r="D1606">
        <v>51.030873974638112</v>
      </c>
    </row>
    <row r="1607" spans="1:4" x14ac:dyDescent="0.35">
      <c r="A1607" t="s">
        <v>3043</v>
      </c>
      <c r="B1607" t="s">
        <v>3133</v>
      </c>
      <c r="C1607" t="s">
        <v>3140</v>
      </c>
      <c r="D1607">
        <v>41.259905180743701</v>
      </c>
    </row>
    <row r="1608" spans="1:4" x14ac:dyDescent="0.35">
      <c r="A1608" t="s">
        <v>3043</v>
      </c>
      <c r="B1608" t="s">
        <v>3134</v>
      </c>
      <c r="C1608" t="s">
        <v>3140</v>
      </c>
      <c r="D1608">
        <v>44.447577941122375</v>
      </c>
    </row>
    <row r="1609" spans="1:4" x14ac:dyDescent="0.35">
      <c r="A1609" t="s">
        <v>3043</v>
      </c>
      <c r="B1609" t="s">
        <v>3135</v>
      </c>
      <c r="C1609" t="s">
        <v>3140</v>
      </c>
      <c r="D1609">
        <v>39.702769290942648</v>
      </c>
    </row>
    <row r="1610" spans="1:4" x14ac:dyDescent="0.35">
      <c r="A1610" t="s">
        <v>3043</v>
      </c>
      <c r="B1610" t="s">
        <v>3136</v>
      </c>
      <c r="C1610" t="s">
        <v>3140</v>
      </c>
      <c r="D1610">
        <v>58.532635234239748</v>
      </c>
    </row>
    <row r="1611" spans="1:4" x14ac:dyDescent="0.35">
      <c r="A1611" t="s">
        <v>3043</v>
      </c>
      <c r="B1611" t="s">
        <v>3137</v>
      </c>
      <c r="C1611" t="s">
        <v>3140</v>
      </c>
      <c r="D1611">
        <v>54.582319920185775</v>
      </c>
    </row>
    <row r="1612" spans="1:4" x14ac:dyDescent="0.35">
      <c r="A1612" t="s">
        <v>3043</v>
      </c>
      <c r="B1612" t="s">
        <v>3138</v>
      </c>
      <c r="C1612" t="s">
        <v>3140</v>
      </c>
      <c r="D1612">
        <v>38.08046804259812</v>
      </c>
    </row>
    <row r="1613" spans="1:4" x14ac:dyDescent="0.35">
      <c r="A1613" t="s">
        <v>3043</v>
      </c>
      <c r="B1613" t="s">
        <v>3139</v>
      </c>
      <c r="C1613" t="s">
        <v>3140</v>
      </c>
      <c r="D1613">
        <v>39.642257098583251</v>
      </c>
    </row>
    <row r="1614" spans="1:4" x14ac:dyDescent="0.35">
      <c r="A1614" t="s">
        <v>3044</v>
      </c>
      <c r="B1614" t="s">
        <v>3130</v>
      </c>
      <c r="C1614" t="s">
        <v>3140</v>
      </c>
      <c r="D1614">
        <v>58.530137082154184</v>
      </c>
    </row>
    <row r="1615" spans="1:4" x14ac:dyDescent="0.35">
      <c r="A1615" t="s">
        <v>3044</v>
      </c>
      <c r="B1615" t="s">
        <v>3131</v>
      </c>
      <c r="C1615" t="s">
        <v>3140</v>
      </c>
      <c r="D1615">
        <v>70.684157106716967</v>
      </c>
    </row>
    <row r="1616" spans="1:4" x14ac:dyDescent="0.35">
      <c r="A1616" t="s">
        <v>3044</v>
      </c>
      <c r="B1616" t="s">
        <v>3132</v>
      </c>
      <c r="C1616" t="s">
        <v>3140</v>
      </c>
      <c r="D1616">
        <v>35.096870398541213</v>
      </c>
    </row>
    <row r="1617" spans="1:4" x14ac:dyDescent="0.35">
      <c r="A1617" t="s">
        <v>3044</v>
      </c>
      <c r="B1617" t="s">
        <v>3133</v>
      </c>
      <c r="C1617" t="s">
        <v>3140</v>
      </c>
      <c r="D1617">
        <v>43.313276850492151</v>
      </c>
    </row>
    <row r="1618" spans="1:4" x14ac:dyDescent="0.35">
      <c r="A1618" t="s">
        <v>3044</v>
      </c>
      <c r="B1618" t="s">
        <v>3134</v>
      </c>
      <c r="C1618" t="s">
        <v>3140</v>
      </c>
      <c r="D1618">
        <v>53.911727921489806</v>
      </c>
    </row>
    <row r="1619" spans="1:4" x14ac:dyDescent="0.35">
      <c r="A1619" t="s">
        <v>3044</v>
      </c>
      <c r="B1619" t="s">
        <v>3135</v>
      </c>
      <c r="C1619" t="s">
        <v>3140</v>
      </c>
      <c r="D1619">
        <v>42.637596421052635</v>
      </c>
    </row>
    <row r="1620" spans="1:4" x14ac:dyDescent="0.35">
      <c r="A1620" t="s">
        <v>3044</v>
      </c>
      <c r="B1620" t="s">
        <v>3136</v>
      </c>
      <c r="C1620" t="s">
        <v>3140</v>
      </c>
      <c r="D1620">
        <v>58.264733066817868</v>
      </c>
    </row>
    <row r="1621" spans="1:4" x14ac:dyDescent="0.35">
      <c r="A1621" t="s">
        <v>3044</v>
      </c>
      <c r="B1621" t="s">
        <v>3137</v>
      </c>
      <c r="C1621" t="s">
        <v>3140</v>
      </c>
      <c r="D1621">
        <v>69.729484220990969</v>
      </c>
    </row>
    <row r="1622" spans="1:4" x14ac:dyDescent="0.35">
      <c r="A1622" t="s">
        <v>3044</v>
      </c>
      <c r="B1622" t="s">
        <v>3138</v>
      </c>
      <c r="C1622" t="s">
        <v>3140</v>
      </c>
      <c r="D1622">
        <v>73.890674548854363</v>
      </c>
    </row>
    <row r="1623" spans="1:4" x14ac:dyDescent="0.35">
      <c r="A1623" t="s">
        <v>3044</v>
      </c>
      <c r="B1623" t="s">
        <v>3139</v>
      </c>
      <c r="C1623" t="s">
        <v>3140</v>
      </c>
      <c r="D1623">
        <v>50.645998444951843</v>
      </c>
    </row>
    <row r="1624" spans="1:4" x14ac:dyDescent="0.35">
      <c r="A1624" t="s">
        <v>3045</v>
      </c>
      <c r="B1624" t="s">
        <v>3130</v>
      </c>
      <c r="C1624" t="s">
        <v>3140</v>
      </c>
      <c r="D1624">
        <v>5.478052644133891</v>
      </c>
    </row>
    <row r="1625" spans="1:4" x14ac:dyDescent="0.35">
      <c r="A1625" t="s">
        <v>3045</v>
      </c>
      <c r="B1625" t="s">
        <v>3131</v>
      </c>
      <c r="C1625" t="s">
        <v>3140</v>
      </c>
      <c r="D1625">
        <v>25.176138182569431</v>
      </c>
    </row>
    <row r="1626" spans="1:4" x14ac:dyDescent="0.35">
      <c r="A1626" t="s">
        <v>3045</v>
      </c>
      <c r="B1626" t="s">
        <v>3132</v>
      </c>
      <c r="C1626" t="s">
        <v>3140</v>
      </c>
      <c r="D1626">
        <v>19.026008045590327</v>
      </c>
    </row>
    <row r="1627" spans="1:4" x14ac:dyDescent="0.35">
      <c r="A1627" t="s">
        <v>3045</v>
      </c>
      <c r="B1627" t="s">
        <v>3133</v>
      </c>
      <c r="C1627" t="s">
        <v>3140</v>
      </c>
      <c r="D1627">
        <v>24.602363817029904</v>
      </c>
    </row>
    <row r="1628" spans="1:4" x14ac:dyDescent="0.35">
      <c r="A1628" t="s">
        <v>3045</v>
      </c>
      <c r="B1628" t="s">
        <v>3134</v>
      </c>
      <c r="C1628" t="s">
        <v>3140</v>
      </c>
      <c r="D1628">
        <v>52.503692985841369</v>
      </c>
    </row>
    <row r="1629" spans="1:4" x14ac:dyDescent="0.35">
      <c r="A1629" t="s">
        <v>3045</v>
      </c>
      <c r="B1629" t="s">
        <v>3136</v>
      </c>
      <c r="C1629" t="s">
        <v>3140</v>
      </c>
      <c r="D1629">
        <v>25.017265930400459</v>
      </c>
    </row>
    <row r="1630" spans="1:4" x14ac:dyDescent="0.35">
      <c r="A1630" t="s">
        <v>3045</v>
      </c>
      <c r="B1630" t="s">
        <v>3137</v>
      </c>
      <c r="C1630" t="s">
        <v>3140</v>
      </c>
      <c r="D1630">
        <v>65.704498587532086</v>
      </c>
    </row>
    <row r="1631" spans="1:4" x14ac:dyDescent="0.35">
      <c r="A1631" t="s">
        <v>3045</v>
      </c>
      <c r="B1631" t="s">
        <v>3138</v>
      </c>
      <c r="C1631" t="s">
        <v>3140</v>
      </c>
      <c r="D1631">
        <v>52.28461610814928</v>
      </c>
    </row>
    <row r="1632" spans="1:4" x14ac:dyDescent="0.35">
      <c r="A1632" t="s">
        <v>3045</v>
      </c>
      <c r="B1632" t="s">
        <v>3139</v>
      </c>
      <c r="C1632" t="s">
        <v>3140</v>
      </c>
      <c r="D1632">
        <v>38.274219158629194</v>
      </c>
    </row>
    <row r="1633" spans="1:4" x14ac:dyDescent="0.35">
      <c r="A1633" t="s">
        <v>3040</v>
      </c>
      <c r="B1633" t="s">
        <v>3141</v>
      </c>
      <c r="C1633" t="s">
        <v>3140</v>
      </c>
      <c r="D1633">
        <v>39.040786994456383</v>
      </c>
    </row>
    <row r="1634" spans="1:4" x14ac:dyDescent="0.35">
      <c r="A1634" t="s">
        <v>3041</v>
      </c>
      <c r="B1634" t="s">
        <v>3141</v>
      </c>
      <c r="C1634" t="s">
        <v>3140</v>
      </c>
      <c r="D1634">
        <v>55.002111311493202</v>
      </c>
    </row>
    <row r="1635" spans="1:4" x14ac:dyDescent="0.35">
      <c r="A1635" t="s">
        <v>3042</v>
      </c>
      <c r="B1635" t="s">
        <v>3141</v>
      </c>
      <c r="C1635" t="s">
        <v>3140</v>
      </c>
      <c r="D1635">
        <v>58.068787335527226</v>
      </c>
    </row>
    <row r="1636" spans="1:4" x14ac:dyDescent="0.35">
      <c r="A1636" t="s">
        <v>3043</v>
      </c>
      <c r="B1636" t="s">
        <v>3141</v>
      </c>
      <c r="C1636" t="s">
        <v>3140</v>
      </c>
      <c r="D1636">
        <v>54.158539610634811</v>
      </c>
    </row>
    <row r="1637" spans="1:4" x14ac:dyDescent="0.35">
      <c r="A1637" t="s">
        <v>3044</v>
      </c>
      <c r="B1637" t="s">
        <v>3141</v>
      </c>
      <c r="C1637" t="s">
        <v>3140</v>
      </c>
      <c r="D1637">
        <v>65.563433818153683</v>
      </c>
    </row>
    <row r="1638" spans="1:4" x14ac:dyDescent="0.35">
      <c r="A1638" t="s">
        <v>3045</v>
      </c>
      <c r="B1638" t="s">
        <v>3141</v>
      </c>
      <c r="C1638" t="s">
        <v>3140</v>
      </c>
      <c r="D1638">
        <v>38.204842611636835</v>
      </c>
    </row>
    <row r="1639" spans="1:4" x14ac:dyDescent="0.35">
      <c r="A1639" t="s">
        <v>3040</v>
      </c>
      <c r="B1639" t="s">
        <v>3150</v>
      </c>
      <c r="C1639" t="s">
        <v>3095</v>
      </c>
      <c r="D1639">
        <v>17.4028387</v>
      </c>
    </row>
    <row r="1640" spans="1:4" x14ac:dyDescent="0.35">
      <c r="A1640" t="s">
        <v>3040</v>
      </c>
      <c r="B1640" t="s">
        <v>3143</v>
      </c>
      <c r="C1640" t="s">
        <v>1403</v>
      </c>
      <c r="D1640">
        <v>4.7551319799999998</v>
      </c>
    </row>
    <row r="1641" spans="1:4" x14ac:dyDescent="0.35">
      <c r="A1641" t="s">
        <v>3040</v>
      </c>
      <c r="B1641" t="s">
        <v>3143</v>
      </c>
      <c r="C1641" t="s">
        <v>3095</v>
      </c>
      <c r="D1641">
        <v>594.12300000000016</v>
      </c>
    </row>
    <row r="1642" spans="1:4" x14ac:dyDescent="0.35">
      <c r="A1642" t="s">
        <v>3040</v>
      </c>
      <c r="B1642" t="s">
        <v>3143</v>
      </c>
      <c r="C1642" t="s">
        <v>3097</v>
      </c>
      <c r="D1642">
        <v>2922.9500000000003</v>
      </c>
    </row>
    <row r="1643" spans="1:4" x14ac:dyDescent="0.35">
      <c r="A1643" t="s">
        <v>3040</v>
      </c>
      <c r="B1643" t="s">
        <v>3143</v>
      </c>
      <c r="C1643" t="s">
        <v>3098</v>
      </c>
      <c r="D1643">
        <v>28.368637499999998</v>
      </c>
    </row>
    <row r="1644" spans="1:4" x14ac:dyDescent="0.35">
      <c r="A1644" t="s">
        <v>3040</v>
      </c>
      <c r="B1644" t="s">
        <v>3143</v>
      </c>
      <c r="C1644" t="s">
        <v>3100</v>
      </c>
      <c r="D1644">
        <v>21.847999999999999</v>
      </c>
    </row>
    <row r="1645" spans="1:4" x14ac:dyDescent="0.35">
      <c r="A1645" t="s">
        <v>3040</v>
      </c>
      <c r="B1645" t="s">
        <v>3144</v>
      </c>
      <c r="C1645" t="s">
        <v>1403</v>
      </c>
      <c r="D1645">
        <v>2.0498986599999998</v>
      </c>
    </row>
    <row r="1646" spans="1:4" x14ac:dyDescent="0.35">
      <c r="A1646" t="s">
        <v>3040</v>
      </c>
      <c r="B1646" t="s">
        <v>3144</v>
      </c>
      <c r="C1646" t="s">
        <v>3099</v>
      </c>
      <c r="D1646">
        <v>0.62712186999999997</v>
      </c>
    </row>
    <row r="1647" spans="1:4" x14ac:dyDescent="0.35">
      <c r="A1647" t="s">
        <v>3040</v>
      </c>
      <c r="B1647" t="s">
        <v>3144</v>
      </c>
      <c r="C1647" t="s">
        <v>3100</v>
      </c>
      <c r="D1647">
        <v>2.016</v>
      </c>
    </row>
    <row r="1648" spans="1:4" x14ac:dyDescent="0.35">
      <c r="A1648" t="s">
        <v>3040</v>
      </c>
      <c r="B1648" t="s">
        <v>3145</v>
      </c>
      <c r="C1648" t="s">
        <v>1403</v>
      </c>
      <c r="D1648">
        <v>7.4011071300000015</v>
      </c>
    </row>
    <row r="1649" spans="1:4" x14ac:dyDescent="0.35">
      <c r="A1649" t="s">
        <v>3040</v>
      </c>
      <c r="B1649" t="s">
        <v>3145</v>
      </c>
      <c r="C1649" t="s">
        <v>3095</v>
      </c>
      <c r="D1649">
        <v>1.6447855100000002</v>
      </c>
    </row>
    <row r="1650" spans="1:4" x14ac:dyDescent="0.35">
      <c r="A1650" t="s">
        <v>3040</v>
      </c>
      <c r="B1650" t="s">
        <v>3145</v>
      </c>
      <c r="C1650" t="s">
        <v>3096</v>
      </c>
      <c r="D1650">
        <v>39.572982089999975</v>
      </c>
    </row>
    <row r="1651" spans="1:4" x14ac:dyDescent="0.35">
      <c r="A1651" t="s">
        <v>3040</v>
      </c>
      <c r="B1651" t="s">
        <v>3145</v>
      </c>
      <c r="C1651" t="s">
        <v>3097</v>
      </c>
      <c r="D1651">
        <v>0.58164351000000003</v>
      </c>
    </row>
    <row r="1652" spans="1:4" x14ac:dyDescent="0.35">
      <c r="A1652" t="s">
        <v>3040</v>
      </c>
      <c r="B1652" t="s">
        <v>3145</v>
      </c>
      <c r="C1652" t="s">
        <v>3098</v>
      </c>
      <c r="D1652">
        <v>17.968063460000007</v>
      </c>
    </row>
    <row r="1653" spans="1:4" x14ac:dyDescent="0.35">
      <c r="A1653" t="s">
        <v>3040</v>
      </c>
      <c r="B1653" t="s">
        <v>3145</v>
      </c>
      <c r="C1653" t="s">
        <v>352</v>
      </c>
      <c r="D1653">
        <v>0.12556100000000001</v>
      </c>
    </row>
    <row r="1654" spans="1:4" x14ac:dyDescent="0.35">
      <c r="A1654" t="s">
        <v>3040</v>
      </c>
      <c r="B1654" t="s">
        <v>3145</v>
      </c>
      <c r="C1654" t="s">
        <v>3099</v>
      </c>
      <c r="D1654">
        <v>702.46739114999809</v>
      </c>
    </row>
    <row r="1655" spans="1:4" x14ac:dyDescent="0.35">
      <c r="A1655" t="s">
        <v>3040</v>
      </c>
      <c r="B1655" t="s">
        <v>3145</v>
      </c>
      <c r="C1655" t="s">
        <v>3100</v>
      </c>
      <c r="D1655">
        <v>34.951054310000011</v>
      </c>
    </row>
    <row r="1656" spans="1:4" x14ac:dyDescent="0.35">
      <c r="A1656" t="s">
        <v>3040</v>
      </c>
      <c r="B1656" t="s">
        <v>3145</v>
      </c>
      <c r="C1656" t="s">
        <v>3101</v>
      </c>
      <c r="D1656">
        <v>20.427015840000003</v>
      </c>
    </row>
    <row r="1657" spans="1:4" x14ac:dyDescent="0.35">
      <c r="A1657" t="s">
        <v>3040</v>
      </c>
      <c r="B1657" t="s">
        <v>3145</v>
      </c>
      <c r="C1657" t="s">
        <v>3102</v>
      </c>
      <c r="D1657">
        <v>89.040273380000002</v>
      </c>
    </row>
    <row r="1658" spans="1:4" x14ac:dyDescent="0.35">
      <c r="A1658" t="s">
        <v>3040</v>
      </c>
      <c r="B1658" t="s">
        <v>3146</v>
      </c>
      <c r="C1658" t="s">
        <v>3095</v>
      </c>
      <c r="D1658">
        <v>0.19841296</v>
      </c>
    </row>
    <row r="1659" spans="1:4" x14ac:dyDescent="0.35">
      <c r="A1659" t="s">
        <v>3040</v>
      </c>
      <c r="B1659" t="s">
        <v>3153</v>
      </c>
      <c r="C1659" t="s">
        <v>3101</v>
      </c>
      <c r="D1659">
        <v>2.4023994900000001</v>
      </c>
    </row>
    <row r="1660" spans="1:4" x14ac:dyDescent="0.35">
      <c r="A1660" t="s">
        <v>3040</v>
      </c>
      <c r="B1660" t="s">
        <v>3155</v>
      </c>
      <c r="C1660" t="s">
        <v>3095</v>
      </c>
      <c r="D1660">
        <v>3.7463281199999998</v>
      </c>
    </row>
    <row r="1661" spans="1:4" x14ac:dyDescent="0.35">
      <c r="A1661" t="s">
        <v>3040</v>
      </c>
      <c r="B1661" t="s">
        <v>3147</v>
      </c>
      <c r="C1661" t="s">
        <v>1403</v>
      </c>
      <c r="D1661">
        <v>1.73380417</v>
      </c>
    </row>
    <row r="1662" spans="1:4" x14ac:dyDescent="0.35">
      <c r="A1662" t="s">
        <v>3040</v>
      </c>
      <c r="B1662" t="s">
        <v>3147</v>
      </c>
      <c r="C1662" t="s">
        <v>3095</v>
      </c>
      <c r="D1662">
        <v>5.4931094399999996</v>
      </c>
    </row>
    <row r="1663" spans="1:4" x14ac:dyDescent="0.35">
      <c r="A1663" t="s">
        <v>3040</v>
      </c>
      <c r="B1663" t="s">
        <v>3147</v>
      </c>
      <c r="C1663" t="s">
        <v>3097</v>
      </c>
      <c r="D1663">
        <v>164.78418554000001</v>
      </c>
    </row>
    <row r="1664" spans="1:4" x14ac:dyDescent="0.35">
      <c r="A1664" t="s">
        <v>3040</v>
      </c>
      <c r="B1664" t="s">
        <v>3147</v>
      </c>
      <c r="C1664" t="s">
        <v>3098</v>
      </c>
      <c r="D1664">
        <v>64.945958149999996</v>
      </c>
    </row>
    <row r="1665" spans="1:4" x14ac:dyDescent="0.35">
      <c r="A1665" t="s">
        <v>3040</v>
      </c>
      <c r="B1665" t="s">
        <v>3147</v>
      </c>
      <c r="C1665" t="s">
        <v>352</v>
      </c>
      <c r="D1665">
        <v>4.3772904800000001</v>
      </c>
    </row>
    <row r="1666" spans="1:4" x14ac:dyDescent="0.35">
      <c r="A1666" t="s">
        <v>3040</v>
      </c>
      <c r="B1666" t="s">
        <v>3147</v>
      </c>
      <c r="C1666" t="s">
        <v>3099</v>
      </c>
      <c r="D1666">
        <v>2.7330582300000001</v>
      </c>
    </row>
    <row r="1667" spans="1:4" x14ac:dyDescent="0.35">
      <c r="A1667" t="s">
        <v>3040</v>
      </c>
      <c r="B1667" t="s">
        <v>3147</v>
      </c>
      <c r="C1667" t="s">
        <v>3100</v>
      </c>
      <c r="D1667">
        <v>74.236681500000003</v>
      </c>
    </row>
    <row r="1668" spans="1:4" x14ac:dyDescent="0.35">
      <c r="A1668" t="s">
        <v>3040</v>
      </c>
      <c r="B1668" t="s">
        <v>3147</v>
      </c>
      <c r="C1668" t="s">
        <v>3101</v>
      </c>
      <c r="D1668">
        <v>17.175821840000001</v>
      </c>
    </row>
    <row r="1669" spans="1:4" x14ac:dyDescent="0.35">
      <c r="A1669" t="s">
        <v>3040</v>
      </c>
      <c r="B1669" t="s">
        <v>3148</v>
      </c>
      <c r="C1669" t="s">
        <v>1403</v>
      </c>
      <c r="D1669">
        <v>87.508074770000022</v>
      </c>
    </row>
    <row r="1670" spans="1:4" x14ac:dyDescent="0.35">
      <c r="A1670" t="s">
        <v>3040</v>
      </c>
      <c r="B1670" t="s">
        <v>3148</v>
      </c>
      <c r="C1670" t="s">
        <v>3095</v>
      </c>
      <c r="D1670">
        <v>54.80763283000001</v>
      </c>
    </row>
    <row r="1671" spans="1:4" x14ac:dyDescent="0.35">
      <c r="A1671" t="s">
        <v>3040</v>
      </c>
      <c r="B1671" t="s">
        <v>3148</v>
      </c>
      <c r="C1671" t="s">
        <v>3096</v>
      </c>
      <c r="D1671">
        <v>100.22356426</v>
      </c>
    </row>
    <row r="1672" spans="1:4" x14ac:dyDescent="0.35">
      <c r="A1672" t="s">
        <v>3040</v>
      </c>
      <c r="B1672" t="s">
        <v>3148</v>
      </c>
      <c r="C1672" t="s">
        <v>3097</v>
      </c>
      <c r="D1672">
        <v>0.94213550000000001</v>
      </c>
    </row>
    <row r="1673" spans="1:4" x14ac:dyDescent="0.35">
      <c r="A1673" t="s">
        <v>3040</v>
      </c>
      <c r="B1673" t="s">
        <v>3148</v>
      </c>
      <c r="C1673" t="s">
        <v>3098</v>
      </c>
      <c r="D1673">
        <v>29.476036110000003</v>
      </c>
    </row>
    <row r="1674" spans="1:4" x14ac:dyDescent="0.35">
      <c r="A1674" t="s">
        <v>3040</v>
      </c>
      <c r="B1674" t="s">
        <v>3148</v>
      </c>
      <c r="C1674" t="s">
        <v>3099</v>
      </c>
      <c r="D1674">
        <v>2679.4671188700013</v>
      </c>
    </row>
    <row r="1675" spans="1:4" x14ac:dyDescent="0.35">
      <c r="A1675" t="s">
        <v>3040</v>
      </c>
      <c r="B1675" t="s">
        <v>3148</v>
      </c>
      <c r="C1675" t="s">
        <v>3100</v>
      </c>
      <c r="D1675">
        <v>58.01738600999996</v>
      </c>
    </row>
    <row r="1676" spans="1:4" x14ac:dyDescent="0.35">
      <c r="A1676" t="s">
        <v>3040</v>
      </c>
      <c r="B1676" t="s">
        <v>3148</v>
      </c>
      <c r="C1676" t="s">
        <v>3101</v>
      </c>
      <c r="D1676">
        <v>56.88292919000002</v>
      </c>
    </row>
    <row r="1677" spans="1:4" x14ac:dyDescent="0.35">
      <c r="A1677" t="s">
        <v>3040</v>
      </c>
      <c r="B1677" t="s">
        <v>3148</v>
      </c>
      <c r="C1677" t="s">
        <v>3102</v>
      </c>
      <c r="D1677">
        <v>30.328120249999994</v>
      </c>
    </row>
    <row r="1678" spans="1:4" x14ac:dyDescent="0.35">
      <c r="A1678" t="s">
        <v>3041</v>
      </c>
      <c r="B1678" t="s">
        <v>3149</v>
      </c>
      <c r="C1678" t="s">
        <v>1403</v>
      </c>
      <c r="D1678">
        <v>3486.2006644999965</v>
      </c>
    </row>
    <row r="1679" spans="1:4" x14ac:dyDescent="0.35">
      <c r="A1679" t="s">
        <v>3041</v>
      </c>
      <c r="B1679" t="s">
        <v>3149</v>
      </c>
      <c r="C1679" t="s">
        <v>3095</v>
      </c>
      <c r="D1679">
        <v>7835.839530300007</v>
      </c>
    </row>
    <row r="1680" spans="1:4" x14ac:dyDescent="0.35">
      <c r="A1680" t="s">
        <v>3041</v>
      </c>
      <c r="B1680" t="s">
        <v>3149</v>
      </c>
      <c r="C1680" t="s">
        <v>3096</v>
      </c>
      <c r="D1680">
        <v>5412.3430413299984</v>
      </c>
    </row>
    <row r="1681" spans="1:4" x14ac:dyDescent="0.35">
      <c r="A1681" t="s">
        <v>3041</v>
      </c>
      <c r="B1681" t="s">
        <v>3149</v>
      </c>
      <c r="C1681" t="s">
        <v>3097</v>
      </c>
      <c r="D1681">
        <v>3.9790000000000001</v>
      </c>
    </row>
    <row r="1682" spans="1:4" x14ac:dyDescent="0.35">
      <c r="A1682" t="s">
        <v>3041</v>
      </c>
      <c r="B1682" t="s">
        <v>3149</v>
      </c>
      <c r="C1682" t="s">
        <v>3098</v>
      </c>
      <c r="D1682">
        <v>5655.5897725799969</v>
      </c>
    </row>
    <row r="1683" spans="1:4" x14ac:dyDescent="0.35">
      <c r="A1683" t="s">
        <v>3041</v>
      </c>
      <c r="B1683" t="s">
        <v>3149</v>
      </c>
      <c r="C1683" t="s">
        <v>352</v>
      </c>
      <c r="D1683">
        <v>19.970999999999997</v>
      </c>
    </row>
    <row r="1684" spans="1:4" x14ac:dyDescent="0.35">
      <c r="A1684" t="s">
        <v>3041</v>
      </c>
      <c r="B1684" t="s">
        <v>3149</v>
      </c>
      <c r="C1684" t="s">
        <v>3099</v>
      </c>
      <c r="D1684">
        <v>110095.23622605033</v>
      </c>
    </row>
    <row r="1685" spans="1:4" x14ac:dyDescent="0.35">
      <c r="A1685" t="s">
        <v>3041</v>
      </c>
      <c r="B1685" t="s">
        <v>3149</v>
      </c>
      <c r="C1685" t="s">
        <v>3100</v>
      </c>
      <c r="D1685">
        <v>15122.37057639997</v>
      </c>
    </row>
    <row r="1686" spans="1:4" x14ac:dyDescent="0.35">
      <c r="A1686" t="s">
        <v>3041</v>
      </c>
      <c r="B1686" t="s">
        <v>3149</v>
      </c>
      <c r="C1686" t="s">
        <v>3101</v>
      </c>
      <c r="D1686">
        <v>35.244</v>
      </c>
    </row>
    <row r="1687" spans="1:4" x14ac:dyDescent="0.35">
      <c r="A1687" t="s">
        <v>3041</v>
      </c>
      <c r="B1687" t="s">
        <v>3149</v>
      </c>
      <c r="C1687" t="s">
        <v>3102</v>
      </c>
      <c r="D1687">
        <v>9.49</v>
      </c>
    </row>
    <row r="1688" spans="1:4" x14ac:dyDescent="0.35">
      <c r="A1688" t="s">
        <v>3041</v>
      </c>
      <c r="B1688" t="s">
        <v>3143</v>
      </c>
      <c r="C1688" t="s">
        <v>1403</v>
      </c>
      <c r="D1688">
        <v>1.2348887</v>
      </c>
    </row>
    <row r="1689" spans="1:4" x14ac:dyDescent="0.35">
      <c r="A1689" t="s">
        <v>3041</v>
      </c>
      <c r="B1689" t="s">
        <v>3143</v>
      </c>
      <c r="C1689" t="s">
        <v>3095</v>
      </c>
      <c r="D1689">
        <v>499.79200000000003</v>
      </c>
    </row>
    <row r="1690" spans="1:4" x14ac:dyDescent="0.35">
      <c r="A1690" t="s">
        <v>3041</v>
      </c>
      <c r="B1690" t="s">
        <v>3143</v>
      </c>
      <c r="C1690" t="s">
        <v>3098</v>
      </c>
      <c r="D1690">
        <v>115.85730003</v>
      </c>
    </row>
    <row r="1691" spans="1:4" x14ac:dyDescent="0.35">
      <c r="A1691" t="s">
        <v>3041</v>
      </c>
      <c r="B1691" t="s">
        <v>3143</v>
      </c>
      <c r="C1691" t="s">
        <v>3099</v>
      </c>
      <c r="D1691">
        <v>1.5579999999999998</v>
      </c>
    </row>
    <row r="1692" spans="1:4" x14ac:dyDescent="0.35">
      <c r="A1692" t="s">
        <v>3041</v>
      </c>
      <c r="B1692" t="s">
        <v>3143</v>
      </c>
      <c r="C1692" t="s">
        <v>3100</v>
      </c>
      <c r="D1692">
        <v>3.8449999999999998</v>
      </c>
    </row>
    <row r="1693" spans="1:4" x14ac:dyDescent="0.35">
      <c r="A1693" t="s">
        <v>3041</v>
      </c>
      <c r="B1693" t="s">
        <v>3144</v>
      </c>
      <c r="C1693" t="s">
        <v>3099</v>
      </c>
      <c r="D1693">
        <v>56.390461250000008</v>
      </c>
    </row>
    <row r="1694" spans="1:4" x14ac:dyDescent="0.35">
      <c r="A1694" t="s">
        <v>3041</v>
      </c>
      <c r="B1694" t="s">
        <v>3145</v>
      </c>
      <c r="C1694" t="s">
        <v>1403</v>
      </c>
      <c r="D1694">
        <v>1425.249500359999</v>
      </c>
    </row>
    <row r="1695" spans="1:4" x14ac:dyDescent="0.35">
      <c r="A1695" t="s">
        <v>3041</v>
      </c>
      <c r="B1695" t="s">
        <v>3145</v>
      </c>
      <c r="C1695" t="s">
        <v>3095</v>
      </c>
      <c r="D1695">
        <v>11566.168412420027</v>
      </c>
    </row>
    <row r="1696" spans="1:4" x14ac:dyDescent="0.35">
      <c r="A1696" t="s">
        <v>3041</v>
      </c>
      <c r="B1696" t="s">
        <v>3145</v>
      </c>
      <c r="C1696" t="s">
        <v>3096</v>
      </c>
      <c r="D1696">
        <v>16071.58809071995</v>
      </c>
    </row>
    <row r="1697" spans="1:4" x14ac:dyDescent="0.35">
      <c r="A1697" t="s">
        <v>3041</v>
      </c>
      <c r="B1697" t="s">
        <v>3145</v>
      </c>
      <c r="C1697" t="s">
        <v>3097</v>
      </c>
      <c r="D1697">
        <v>2890.0747394699974</v>
      </c>
    </row>
    <row r="1698" spans="1:4" x14ac:dyDescent="0.35">
      <c r="A1698" t="s">
        <v>3041</v>
      </c>
      <c r="B1698" t="s">
        <v>3145</v>
      </c>
      <c r="C1698" t="s">
        <v>3098</v>
      </c>
      <c r="D1698">
        <v>14020.40243260995</v>
      </c>
    </row>
    <row r="1699" spans="1:4" x14ac:dyDescent="0.35">
      <c r="A1699" t="s">
        <v>3041</v>
      </c>
      <c r="B1699" t="s">
        <v>3145</v>
      </c>
      <c r="C1699" t="s">
        <v>352</v>
      </c>
      <c r="D1699">
        <v>6146.1657190800033</v>
      </c>
    </row>
    <row r="1700" spans="1:4" x14ac:dyDescent="0.35">
      <c r="A1700" t="s">
        <v>3041</v>
      </c>
      <c r="B1700" t="s">
        <v>3145</v>
      </c>
      <c r="C1700" t="s">
        <v>3099</v>
      </c>
      <c r="D1700">
        <v>305964.22141963762</v>
      </c>
    </row>
    <row r="1701" spans="1:4" x14ac:dyDescent="0.35">
      <c r="A1701" t="s">
        <v>3041</v>
      </c>
      <c r="B1701" t="s">
        <v>3145</v>
      </c>
      <c r="C1701" t="s">
        <v>3100</v>
      </c>
      <c r="D1701">
        <v>10745.276116640001</v>
      </c>
    </row>
    <row r="1702" spans="1:4" x14ac:dyDescent="0.35">
      <c r="A1702" t="s">
        <v>3041</v>
      </c>
      <c r="B1702" t="s">
        <v>3145</v>
      </c>
      <c r="C1702" t="s">
        <v>3101</v>
      </c>
      <c r="D1702">
        <v>4869.2424701</v>
      </c>
    </row>
    <row r="1703" spans="1:4" x14ac:dyDescent="0.35">
      <c r="A1703" t="s">
        <v>3041</v>
      </c>
      <c r="B1703" t="s">
        <v>3145</v>
      </c>
      <c r="C1703" t="s">
        <v>3102</v>
      </c>
      <c r="D1703">
        <v>21523.771624129935</v>
      </c>
    </row>
    <row r="1704" spans="1:4" x14ac:dyDescent="0.35">
      <c r="A1704" t="s">
        <v>3041</v>
      </c>
      <c r="B1704" t="s">
        <v>3147</v>
      </c>
      <c r="C1704" t="s">
        <v>1403</v>
      </c>
      <c r="D1704">
        <v>1.33921172</v>
      </c>
    </row>
    <row r="1705" spans="1:4" x14ac:dyDescent="0.35">
      <c r="A1705" t="s">
        <v>3041</v>
      </c>
      <c r="B1705" t="s">
        <v>3147</v>
      </c>
      <c r="C1705" t="s">
        <v>3096</v>
      </c>
      <c r="D1705">
        <v>0.26997959000000005</v>
      </c>
    </row>
    <row r="1706" spans="1:4" x14ac:dyDescent="0.35">
      <c r="A1706" t="s">
        <v>3041</v>
      </c>
      <c r="B1706" t="s">
        <v>3147</v>
      </c>
      <c r="C1706" t="s">
        <v>3097</v>
      </c>
      <c r="D1706">
        <v>2.3484054400000001</v>
      </c>
    </row>
    <row r="1707" spans="1:4" x14ac:dyDescent="0.35">
      <c r="A1707" t="s">
        <v>3041</v>
      </c>
      <c r="B1707" t="s">
        <v>3147</v>
      </c>
      <c r="C1707" t="s">
        <v>3098</v>
      </c>
      <c r="D1707">
        <v>34.89443429</v>
      </c>
    </row>
    <row r="1708" spans="1:4" x14ac:dyDescent="0.35">
      <c r="A1708" t="s">
        <v>3041</v>
      </c>
      <c r="B1708" t="s">
        <v>3147</v>
      </c>
      <c r="C1708" t="s">
        <v>3099</v>
      </c>
      <c r="D1708">
        <v>3.5911696499999999</v>
      </c>
    </row>
    <row r="1709" spans="1:4" x14ac:dyDescent="0.35">
      <c r="A1709" t="s">
        <v>3041</v>
      </c>
      <c r="B1709" t="s">
        <v>3147</v>
      </c>
      <c r="C1709" t="s">
        <v>3100</v>
      </c>
      <c r="D1709">
        <v>29.803661859999998</v>
      </c>
    </row>
    <row r="1710" spans="1:4" x14ac:dyDescent="0.35">
      <c r="A1710" t="s">
        <v>3041</v>
      </c>
      <c r="B1710" t="s">
        <v>3147</v>
      </c>
      <c r="C1710" t="s">
        <v>3101</v>
      </c>
      <c r="D1710">
        <v>4.1392229800000004</v>
      </c>
    </row>
    <row r="1711" spans="1:4" x14ac:dyDescent="0.35">
      <c r="A1711" t="s">
        <v>3041</v>
      </c>
      <c r="B1711" t="s">
        <v>3148</v>
      </c>
      <c r="C1711" t="s">
        <v>1403</v>
      </c>
      <c r="D1711">
        <v>0.26942497999999998</v>
      </c>
    </row>
    <row r="1712" spans="1:4" x14ac:dyDescent="0.35">
      <c r="A1712" t="s">
        <v>3041</v>
      </c>
      <c r="B1712" t="s">
        <v>3148</v>
      </c>
      <c r="C1712" t="s">
        <v>3096</v>
      </c>
      <c r="D1712">
        <v>4.4314225399999989</v>
      </c>
    </row>
    <row r="1713" spans="1:4" x14ac:dyDescent="0.35">
      <c r="A1713" t="s">
        <v>3041</v>
      </c>
      <c r="B1713" t="s">
        <v>3148</v>
      </c>
      <c r="C1713" t="s">
        <v>3098</v>
      </c>
      <c r="D1713">
        <v>1.1575293</v>
      </c>
    </row>
    <row r="1714" spans="1:4" x14ac:dyDescent="0.35">
      <c r="A1714" t="s">
        <v>3041</v>
      </c>
      <c r="B1714" t="s">
        <v>3148</v>
      </c>
      <c r="C1714" t="s">
        <v>3099</v>
      </c>
      <c r="D1714">
        <v>167.16523836000005</v>
      </c>
    </row>
    <row r="1715" spans="1:4" x14ac:dyDescent="0.35">
      <c r="A1715" t="s">
        <v>3041</v>
      </c>
      <c r="B1715" t="s">
        <v>3148</v>
      </c>
      <c r="C1715" t="s">
        <v>3100</v>
      </c>
      <c r="D1715">
        <v>0.62755829000000007</v>
      </c>
    </row>
    <row r="1716" spans="1:4" x14ac:dyDescent="0.35">
      <c r="A1716" t="s">
        <v>3042</v>
      </c>
      <c r="B1716" t="s">
        <v>3142</v>
      </c>
      <c r="C1716" t="s">
        <v>1403</v>
      </c>
      <c r="D1716">
        <v>5.1506532299999996</v>
      </c>
    </row>
    <row r="1717" spans="1:4" x14ac:dyDescent="0.35">
      <c r="A1717" t="s">
        <v>3042</v>
      </c>
      <c r="B1717" t="s">
        <v>3142</v>
      </c>
      <c r="C1717" t="s">
        <v>3095</v>
      </c>
      <c r="D1717">
        <v>25.21875605</v>
      </c>
    </row>
    <row r="1718" spans="1:4" x14ac:dyDescent="0.35">
      <c r="A1718" t="s">
        <v>3042</v>
      </c>
      <c r="B1718" t="s">
        <v>3142</v>
      </c>
      <c r="C1718" t="s">
        <v>3100</v>
      </c>
      <c r="D1718">
        <v>3.5498390899999999</v>
      </c>
    </row>
    <row r="1719" spans="1:4" x14ac:dyDescent="0.35">
      <c r="A1719" t="s">
        <v>3042</v>
      </c>
      <c r="B1719" t="s">
        <v>3150</v>
      </c>
      <c r="C1719" t="s">
        <v>1403</v>
      </c>
      <c r="D1719">
        <v>37.760071020000005</v>
      </c>
    </row>
    <row r="1720" spans="1:4" x14ac:dyDescent="0.35">
      <c r="A1720" t="s">
        <v>3042</v>
      </c>
      <c r="B1720" t="s">
        <v>3150</v>
      </c>
      <c r="C1720" t="s">
        <v>3095</v>
      </c>
      <c r="D1720">
        <v>120.79385861999999</v>
      </c>
    </row>
    <row r="1721" spans="1:4" x14ac:dyDescent="0.35">
      <c r="A1721" t="s">
        <v>3042</v>
      </c>
      <c r="B1721" t="s">
        <v>3150</v>
      </c>
      <c r="C1721" t="s">
        <v>3097</v>
      </c>
      <c r="D1721">
        <v>1024.9883857899999</v>
      </c>
    </row>
    <row r="1722" spans="1:4" x14ac:dyDescent="0.35">
      <c r="A1722" t="s">
        <v>3042</v>
      </c>
      <c r="B1722" t="s">
        <v>3150</v>
      </c>
      <c r="C1722" t="s">
        <v>3098</v>
      </c>
      <c r="D1722">
        <v>142.28326242</v>
      </c>
    </row>
    <row r="1723" spans="1:4" x14ac:dyDescent="0.35">
      <c r="A1723" t="s">
        <v>3042</v>
      </c>
      <c r="B1723" t="s">
        <v>3150</v>
      </c>
      <c r="C1723" t="s">
        <v>3099</v>
      </c>
      <c r="D1723">
        <v>7.3167321100000002</v>
      </c>
    </row>
    <row r="1724" spans="1:4" x14ac:dyDescent="0.35">
      <c r="A1724" t="s">
        <v>3042</v>
      </c>
      <c r="B1724" t="s">
        <v>3150</v>
      </c>
      <c r="C1724" t="s">
        <v>3100</v>
      </c>
      <c r="D1724">
        <v>51.820988380000003</v>
      </c>
    </row>
    <row r="1725" spans="1:4" x14ac:dyDescent="0.35">
      <c r="A1725" t="s">
        <v>3042</v>
      </c>
      <c r="B1725" t="s">
        <v>3150</v>
      </c>
      <c r="C1725" t="s">
        <v>3101</v>
      </c>
      <c r="D1725">
        <v>18.734467350000003</v>
      </c>
    </row>
    <row r="1726" spans="1:4" x14ac:dyDescent="0.35">
      <c r="A1726" t="s">
        <v>3042</v>
      </c>
      <c r="B1726" t="s">
        <v>3151</v>
      </c>
      <c r="C1726" t="s">
        <v>1403</v>
      </c>
      <c r="D1726">
        <v>6.7368308099999998</v>
      </c>
    </row>
    <row r="1727" spans="1:4" x14ac:dyDescent="0.35">
      <c r="A1727" t="s">
        <v>3042</v>
      </c>
      <c r="B1727" t="s">
        <v>3151</v>
      </c>
      <c r="C1727" t="s">
        <v>3095</v>
      </c>
      <c r="D1727">
        <v>44.003518589999992</v>
      </c>
    </row>
    <row r="1728" spans="1:4" x14ac:dyDescent="0.35">
      <c r="A1728" t="s">
        <v>3042</v>
      </c>
      <c r="B1728" t="s">
        <v>3151</v>
      </c>
      <c r="C1728" t="s">
        <v>3100</v>
      </c>
      <c r="D1728">
        <v>9.5098346199999995</v>
      </c>
    </row>
    <row r="1729" spans="1:4" x14ac:dyDescent="0.35">
      <c r="A1729" t="s">
        <v>3042</v>
      </c>
      <c r="B1729" t="s">
        <v>3151</v>
      </c>
      <c r="C1729" t="s">
        <v>3101</v>
      </c>
      <c r="D1729">
        <v>61.451252519999997</v>
      </c>
    </row>
    <row r="1730" spans="1:4" x14ac:dyDescent="0.35">
      <c r="A1730" t="s">
        <v>3042</v>
      </c>
      <c r="B1730" t="s">
        <v>3143</v>
      </c>
      <c r="C1730" t="s">
        <v>1403</v>
      </c>
      <c r="D1730">
        <v>1708.3275210200015</v>
      </c>
    </row>
    <row r="1731" spans="1:4" x14ac:dyDescent="0.35">
      <c r="A1731" t="s">
        <v>3042</v>
      </c>
      <c r="B1731" t="s">
        <v>3143</v>
      </c>
      <c r="C1731" t="s">
        <v>3095</v>
      </c>
      <c r="D1731">
        <v>2018.5526105399995</v>
      </c>
    </row>
    <row r="1732" spans="1:4" x14ac:dyDescent="0.35">
      <c r="A1732" t="s">
        <v>3042</v>
      </c>
      <c r="B1732" t="s">
        <v>3143</v>
      </c>
      <c r="C1732" t="s">
        <v>3097</v>
      </c>
      <c r="D1732">
        <v>1548.6867587400002</v>
      </c>
    </row>
    <row r="1733" spans="1:4" x14ac:dyDescent="0.35">
      <c r="A1733" t="s">
        <v>3042</v>
      </c>
      <c r="B1733" t="s">
        <v>3143</v>
      </c>
      <c r="C1733" t="s">
        <v>3098</v>
      </c>
      <c r="D1733">
        <v>2015.3386784900008</v>
      </c>
    </row>
    <row r="1734" spans="1:4" x14ac:dyDescent="0.35">
      <c r="A1734" t="s">
        <v>3042</v>
      </c>
      <c r="B1734" t="s">
        <v>3143</v>
      </c>
      <c r="C1734" t="s">
        <v>352</v>
      </c>
      <c r="D1734">
        <v>39.937340469999995</v>
      </c>
    </row>
    <row r="1735" spans="1:4" x14ac:dyDescent="0.35">
      <c r="A1735" t="s">
        <v>3042</v>
      </c>
      <c r="B1735" t="s">
        <v>3143</v>
      </c>
      <c r="C1735" t="s">
        <v>3099</v>
      </c>
      <c r="D1735">
        <v>11.97919982</v>
      </c>
    </row>
    <row r="1736" spans="1:4" x14ac:dyDescent="0.35">
      <c r="A1736" t="s">
        <v>3042</v>
      </c>
      <c r="B1736" t="s">
        <v>3143</v>
      </c>
      <c r="C1736" t="s">
        <v>3100</v>
      </c>
      <c r="D1736">
        <v>571.28162208000003</v>
      </c>
    </row>
    <row r="1737" spans="1:4" x14ac:dyDescent="0.35">
      <c r="A1737" t="s">
        <v>3042</v>
      </c>
      <c r="B1737" t="s">
        <v>3143</v>
      </c>
      <c r="C1737" t="s">
        <v>3101</v>
      </c>
      <c r="D1737">
        <v>539.62059862000001</v>
      </c>
    </row>
    <row r="1738" spans="1:4" x14ac:dyDescent="0.35">
      <c r="A1738" t="s">
        <v>3042</v>
      </c>
      <c r="B1738" t="s">
        <v>3143</v>
      </c>
      <c r="C1738" t="s">
        <v>3102</v>
      </c>
      <c r="D1738">
        <v>12.876376930000001</v>
      </c>
    </row>
    <row r="1739" spans="1:4" x14ac:dyDescent="0.35">
      <c r="A1739" t="s">
        <v>3042</v>
      </c>
      <c r="B1739" t="s">
        <v>3145</v>
      </c>
      <c r="C1739" t="s">
        <v>1403</v>
      </c>
      <c r="D1739">
        <v>0.12314597000000001</v>
      </c>
    </row>
    <row r="1740" spans="1:4" x14ac:dyDescent="0.35">
      <c r="A1740" t="s">
        <v>3042</v>
      </c>
      <c r="B1740" t="s">
        <v>3145</v>
      </c>
      <c r="C1740" t="s">
        <v>3095</v>
      </c>
      <c r="D1740">
        <v>1.0417565</v>
      </c>
    </row>
    <row r="1741" spans="1:4" x14ac:dyDescent="0.35">
      <c r="A1741" t="s">
        <v>3042</v>
      </c>
      <c r="B1741" t="s">
        <v>3145</v>
      </c>
      <c r="C1741" t="s">
        <v>3098</v>
      </c>
      <c r="D1741">
        <v>0.61268844000000011</v>
      </c>
    </row>
    <row r="1742" spans="1:4" x14ac:dyDescent="0.35">
      <c r="A1742" t="s">
        <v>3042</v>
      </c>
      <c r="B1742" t="s">
        <v>3145</v>
      </c>
      <c r="C1742" t="s">
        <v>3100</v>
      </c>
      <c r="D1742">
        <v>1.3336081299999998</v>
      </c>
    </row>
    <row r="1743" spans="1:4" x14ac:dyDescent="0.35">
      <c r="A1743" t="s">
        <v>3042</v>
      </c>
      <c r="B1743" t="s">
        <v>3146</v>
      </c>
      <c r="C1743" t="s">
        <v>1403</v>
      </c>
      <c r="D1743">
        <v>363.31286037999996</v>
      </c>
    </row>
    <row r="1744" spans="1:4" x14ac:dyDescent="0.35">
      <c r="A1744" t="s">
        <v>3042</v>
      </c>
      <c r="B1744" t="s">
        <v>3146</v>
      </c>
      <c r="C1744" t="s">
        <v>3095</v>
      </c>
      <c r="D1744">
        <v>62.393681150000006</v>
      </c>
    </row>
    <row r="1745" spans="1:4" x14ac:dyDescent="0.35">
      <c r="A1745" t="s">
        <v>3042</v>
      </c>
      <c r="B1745" t="s">
        <v>3146</v>
      </c>
      <c r="C1745" t="s">
        <v>3097</v>
      </c>
      <c r="D1745">
        <v>219.30020445999997</v>
      </c>
    </row>
    <row r="1746" spans="1:4" x14ac:dyDescent="0.35">
      <c r="A1746" t="s">
        <v>3042</v>
      </c>
      <c r="B1746" t="s">
        <v>3146</v>
      </c>
      <c r="C1746" t="s">
        <v>3098</v>
      </c>
      <c r="D1746">
        <v>674.01660482999989</v>
      </c>
    </row>
    <row r="1747" spans="1:4" x14ac:dyDescent="0.35">
      <c r="A1747" t="s">
        <v>3042</v>
      </c>
      <c r="B1747" t="s">
        <v>3146</v>
      </c>
      <c r="C1747" t="s">
        <v>352</v>
      </c>
      <c r="D1747">
        <v>40.535778030000003</v>
      </c>
    </row>
    <row r="1748" spans="1:4" x14ac:dyDescent="0.35">
      <c r="A1748" t="s">
        <v>3042</v>
      </c>
      <c r="B1748" t="s">
        <v>3146</v>
      </c>
      <c r="C1748" t="s">
        <v>3099</v>
      </c>
      <c r="D1748">
        <v>54.478359750000017</v>
      </c>
    </row>
    <row r="1749" spans="1:4" x14ac:dyDescent="0.35">
      <c r="A1749" t="s">
        <v>3042</v>
      </c>
      <c r="B1749" t="s">
        <v>3146</v>
      </c>
      <c r="C1749" t="s">
        <v>3100</v>
      </c>
      <c r="D1749">
        <v>706.11181038999962</v>
      </c>
    </row>
    <row r="1750" spans="1:4" x14ac:dyDescent="0.35">
      <c r="A1750" t="s">
        <v>3042</v>
      </c>
      <c r="B1750" t="s">
        <v>3146</v>
      </c>
      <c r="C1750" t="s">
        <v>3101</v>
      </c>
      <c r="D1750">
        <v>81.304094270000022</v>
      </c>
    </row>
    <row r="1751" spans="1:4" x14ac:dyDescent="0.35">
      <c r="A1751" t="s">
        <v>3042</v>
      </c>
      <c r="B1751" t="s">
        <v>3152</v>
      </c>
      <c r="C1751" t="s">
        <v>1403</v>
      </c>
      <c r="D1751">
        <v>819.06159477000085</v>
      </c>
    </row>
    <row r="1752" spans="1:4" x14ac:dyDescent="0.35">
      <c r="A1752" t="s">
        <v>3042</v>
      </c>
      <c r="B1752" t="s">
        <v>3152</v>
      </c>
      <c r="C1752" t="s">
        <v>3095</v>
      </c>
      <c r="D1752">
        <v>164.03033139999999</v>
      </c>
    </row>
    <row r="1753" spans="1:4" x14ac:dyDescent="0.35">
      <c r="A1753" t="s">
        <v>3042</v>
      </c>
      <c r="B1753" t="s">
        <v>3152</v>
      </c>
      <c r="C1753" t="s">
        <v>3097</v>
      </c>
      <c r="D1753">
        <v>285.77666474000011</v>
      </c>
    </row>
    <row r="1754" spans="1:4" x14ac:dyDescent="0.35">
      <c r="A1754" t="s">
        <v>3042</v>
      </c>
      <c r="B1754" t="s">
        <v>3152</v>
      </c>
      <c r="C1754" t="s">
        <v>3098</v>
      </c>
      <c r="D1754">
        <v>1608.8159115200003</v>
      </c>
    </row>
    <row r="1755" spans="1:4" x14ac:dyDescent="0.35">
      <c r="A1755" t="s">
        <v>3042</v>
      </c>
      <c r="B1755" t="s">
        <v>3152</v>
      </c>
      <c r="C1755" t="s">
        <v>352</v>
      </c>
      <c r="D1755">
        <v>106.43850611999996</v>
      </c>
    </row>
    <row r="1756" spans="1:4" x14ac:dyDescent="0.35">
      <c r="A1756" t="s">
        <v>3042</v>
      </c>
      <c r="B1756" t="s">
        <v>3152</v>
      </c>
      <c r="C1756" t="s">
        <v>3099</v>
      </c>
      <c r="D1756">
        <v>107.13557061000003</v>
      </c>
    </row>
    <row r="1757" spans="1:4" x14ac:dyDescent="0.35">
      <c r="A1757" t="s">
        <v>3042</v>
      </c>
      <c r="B1757" t="s">
        <v>3152</v>
      </c>
      <c r="C1757" t="s">
        <v>3100</v>
      </c>
      <c r="D1757">
        <v>1852.0985286400005</v>
      </c>
    </row>
    <row r="1758" spans="1:4" x14ac:dyDescent="0.35">
      <c r="A1758" t="s">
        <v>3042</v>
      </c>
      <c r="B1758" t="s">
        <v>3152</v>
      </c>
      <c r="C1758" t="s">
        <v>3101</v>
      </c>
      <c r="D1758">
        <v>261.44083145999986</v>
      </c>
    </row>
    <row r="1759" spans="1:4" x14ac:dyDescent="0.35">
      <c r="A1759" t="s">
        <v>3042</v>
      </c>
      <c r="B1759" t="s">
        <v>3153</v>
      </c>
      <c r="C1759" t="s">
        <v>1403</v>
      </c>
      <c r="D1759">
        <v>535.27365655999984</v>
      </c>
    </row>
    <row r="1760" spans="1:4" x14ac:dyDescent="0.35">
      <c r="A1760" t="s">
        <v>3042</v>
      </c>
      <c r="B1760" t="s">
        <v>3153</v>
      </c>
      <c r="C1760" t="s">
        <v>3095</v>
      </c>
      <c r="D1760">
        <v>176.40619684000012</v>
      </c>
    </row>
    <row r="1761" spans="1:4" x14ac:dyDescent="0.35">
      <c r="A1761" t="s">
        <v>3042</v>
      </c>
      <c r="B1761" t="s">
        <v>3153</v>
      </c>
      <c r="C1761" t="s">
        <v>3097</v>
      </c>
      <c r="D1761">
        <v>285.56495669999998</v>
      </c>
    </row>
    <row r="1762" spans="1:4" x14ac:dyDescent="0.35">
      <c r="A1762" t="s">
        <v>3042</v>
      </c>
      <c r="B1762" t="s">
        <v>3153</v>
      </c>
      <c r="C1762" t="s">
        <v>3098</v>
      </c>
      <c r="D1762">
        <v>796.80206625999926</v>
      </c>
    </row>
    <row r="1763" spans="1:4" x14ac:dyDescent="0.35">
      <c r="A1763" t="s">
        <v>3042</v>
      </c>
      <c r="B1763" t="s">
        <v>3153</v>
      </c>
      <c r="C1763" t="s">
        <v>352</v>
      </c>
      <c r="D1763">
        <v>54.65567080000001</v>
      </c>
    </row>
    <row r="1764" spans="1:4" x14ac:dyDescent="0.35">
      <c r="A1764" t="s">
        <v>3042</v>
      </c>
      <c r="B1764" t="s">
        <v>3153</v>
      </c>
      <c r="C1764" t="s">
        <v>3099</v>
      </c>
      <c r="D1764">
        <v>78.035932249999959</v>
      </c>
    </row>
    <row r="1765" spans="1:4" x14ac:dyDescent="0.35">
      <c r="A1765" t="s">
        <v>3042</v>
      </c>
      <c r="B1765" t="s">
        <v>3153</v>
      </c>
      <c r="C1765" t="s">
        <v>3100</v>
      </c>
      <c r="D1765">
        <v>1361.2529809200021</v>
      </c>
    </row>
    <row r="1766" spans="1:4" x14ac:dyDescent="0.35">
      <c r="A1766" t="s">
        <v>3042</v>
      </c>
      <c r="B1766" t="s">
        <v>3153</v>
      </c>
      <c r="C1766" t="s">
        <v>3101</v>
      </c>
      <c r="D1766">
        <v>189.40070499999996</v>
      </c>
    </row>
    <row r="1767" spans="1:4" x14ac:dyDescent="0.35">
      <c r="A1767" t="s">
        <v>3042</v>
      </c>
      <c r="B1767" t="s">
        <v>3147</v>
      </c>
      <c r="C1767" t="s">
        <v>1403</v>
      </c>
      <c r="D1767">
        <v>13342.943983700003</v>
      </c>
    </row>
    <row r="1768" spans="1:4" x14ac:dyDescent="0.35">
      <c r="A1768" t="s">
        <v>3042</v>
      </c>
      <c r="B1768" t="s">
        <v>3147</v>
      </c>
      <c r="C1768" t="s">
        <v>3095</v>
      </c>
      <c r="D1768">
        <v>89.903632520000031</v>
      </c>
    </row>
    <row r="1769" spans="1:4" x14ac:dyDescent="0.35">
      <c r="A1769" t="s">
        <v>3042</v>
      </c>
      <c r="B1769" t="s">
        <v>3147</v>
      </c>
      <c r="C1769" t="s">
        <v>3096</v>
      </c>
      <c r="D1769">
        <v>3.7853608500000004</v>
      </c>
    </row>
    <row r="1770" spans="1:4" x14ac:dyDescent="0.35">
      <c r="A1770" t="s">
        <v>3042</v>
      </c>
      <c r="B1770" t="s">
        <v>3147</v>
      </c>
      <c r="C1770" t="s">
        <v>3097</v>
      </c>
      <c r="D1770">
        <v>3549.7162818900024</v>
      </c>
    </row>
    <row r="1771" spans="1:4" x14ac:dyDescent="0.35">
      <c r="A1771" t="s">
        <v>3042</v>
      </c>
      <c r="B1771" t="s">
        <v>3147</v>
      </c>
      <c r="C1771" t="s">
        <v>3098</v>
      </c>
      <c r="D1771">
        <v>10834.765707389994</v>
      </c>
    </row>
    <row r="1772" spans="1:4" x14ac:dyDescent="0.35">
      <c r="A1772" t="s">
        <v>3042</v>
      </c>
      <c r="B1772" t="s">
        <v>3147</v>
      </c>
      <c r="C1772" t="s">
        <v>352</v>
      </c>
      <c r="D1772">
        <v>520.5684067000002</v>
      </c>
    </row>
    <row r="1773" spans="1:4" x14ac:dyDescent="0.35">
      <c r="A1773" t="s">
        <v>3042</v>
      </c>
      <c r="B1773" t="s">
        <v>3147</v>
      </c>
      <c r="C1773" t="s">
        <v>3099</v>
      </c>
      <c r="D1773">
        <v>313.75044365999997</v>
      </c>
    </row>
    <row r="1774" spans="1:4" x14ac:dyDescent="0.35">
      <c r="A1774" t="s">
        <v>3042</v>
      </c>
      <c r="B1774" t="s">
        <v>3147</v>
      </c>
      <c r="C1774" t="s">
        <v>3100</v>
      </c>
      <c r="D1774">
        <v>8067.5935803000139</v>
      </c>
    </row>
    <row r="1775" spans="1:4" x14ac:dyDescent="0.35">
      <c r="A1775" t="s">
        <v>3042</v>
      </c>
      <c r="B1775" t="s">
        <v>3147</v>
      </c>
      <c r="C1775" t="s">
        <v>3101</v>
      </c>
      <c r="D1775">
        <v>1675.4771228299987</v>
      </c>
    </row>
    <row r="1776" spans="1:4" x14ac:dyDescent="0.35">
      <c r="A1776" t="s">
        <v>3042</v>
      </c>
      <c r="B1776" t="s">
        <v>3147</v>
      </c>
      <c r="C1776" t="s">
        <v>3102</v>
      </c>
      <c r="D1776">
        <v>55.216554030000005</v>
      </c>
    </row>
    <row r="1777" spans="1:4" x14ac:dyDescent="0.35">
      <c r="A1777" t="s">
        <v>3043</v>
      </c>
      <c r="B1777" t="s">
        <v>3149</v>
      </c>
      <c r="C1777" t="s">
        <v>3096</v>
      </c>
      <c r="D1777">
        <v>144.17799999999997</v>
      </c>
    </row>
    <row r="1778" spans="1:4" x14ac:dyDescent="0.35">
      <c r="A1778" t="s">
        <v>3043</v>
      </c>
      <c r="B1778" t="s">
        <v>3149</v>
      </c>
      <c r="C1778" t="s">
        <v>3099</v>
      </c>
      <c r="D1778">
        <v>2134.6739711700025</v>
      </c>
    </row>
    <row r="1779" spans="1:4" x14ac:dyDescent="0.35">
      <c r="A1779" t="s">
        <v>3043</v>
      </c>
      <c r="B1779" t="s">
        <v>3142</v>
      </c>
      <c r="C1779" t="s">
        <v>1403</v>
      </c>
      <c r="D1779">
        <v>2819.5238858099983</v>
      </c>
    </row>
    <row r="1780" spans="1:4" x14ac:dyDescent="0.35">
      <c r="A1780" t="s">
        <v>3043</v>
      </c>
      <c r="B1780" t="s">
        <v>3142</v>
      </c>
      <c r="C1780" t="s">
        <v>3095</v>
      </c>
      <c r="D1780">
        <v>546.01355950000004</v>
      </c>
    </row>
    <row r="1781" spans="1:4" x14ac:dyDescent="0.35">
      <c r="A1781" t="s">
        <v>3043</v>
      </c>
      <c r="B1781" t="s">
        <v>3142</v>
      </c>
      <c r="C1781" t="s">
        <v>3096</v>
      </c>
      <c r="D1781">
        <v>2547.8028605899995</v>
      </c>
    </row>
    <row r="1782" spans="1:4" x14ac:dyDescent="0.35">
      <c r="A1782" t="s">
        <v>3043</v>
      </c>
      <c r="B1782" t="s">
        <v>3142</v>
      </c>
      <c r="C1782" t="s">
        <v>3097</v>
      </c>
      <c r="D1782">
        <v>478.56362047000005</v>
      </c>
    </row>
    <row r="1783" spans="1:4" x14ac:dyDescent="0.35">
      <c r="A1783" t="s">
        <v>3043</v>
      </c>
      <c r="B1783" t="s">
        <v>3142</v>
      </c>
      <c r="C1783" t="s">
        <v>3098</v>
      </c>
      <c r="D1783">
        <v>3293.98456523</v>
      </c>
    </row>
    <row r="1784" spans="1:4" x14ac:dyDescent="0.35">
      <c r="A1784" t="s">
        <v>3043</v>
      </c>
      <c r="B1784" t="s">
        <v>3142</v>
      </c>
      <c r="C1784" t="s">
        <v>352</v>
      </c>
      <c r="D1784">
        <v>8.0461030300000012</v>
      </c>
    </row>
    <row r="1785" spans="1:4" x14ac:dyDescent="0.35">
      <c r="A1785" t="s">
        <v>3043</v>
      </c>
      <c r="B1785" t="s">
        <v>3142</v>
      </c>
      <c r="C1785" t="s">
        <v>3099</v>
      </c>
      <c r="D1785">
        <v>37926.478462159947</v>
      </c>
    </row>
    <row r="1786" spans="1:4" x14ac:dyDescent="0.35">
      <c r="A1786" t="s">
        <v>3043</v>
      </c>
      <c r="B1786" t="s">
        <v>3142</v>
      </c>
      <c r="C1786" t="s">
        <v>3100</v>
      </c>
      <c r="D1786">
        <v>10143.364119509988</v>
      </c>
    </row>
    <row r="1787" spans="1:4" x14ac:dyDescent="0.35">
      <c r="A1787" t="s">
        <v>3043</v>
      </c>
      <c r="B1787" t="s">
        <v>3142</v>
      </c>
      <c r="C1787" t="s">
        <v>3101</v>
      </c>
      <c r="D1787">
        <v>38.641914810000003</v>
      </c>
    </row>
    <row r="1788" spans="1:4" x14ac:dyDescent="0.35">
      <c r="A1788" t="s">
        <v>3043</v>
      </c>
      <c r="B1788" t="s">
        <v>3150</v>
      </c>
      <c r="C1788" t="s">
        <v>1403</v>
      </c>
      <c r="D1788">
        <v>3258.4042228399981</v>
      </c>
    </row>
    <row r="1789" spans="1:4" x14ac:dyDescent="0.35">
      <c r="A1789" t="s">
        <v>3043</v>
      </c>
      <c r="B1789" t="s">
        <v>3150</v>
      </c>
      <c r="C1789" t="s">
        <v>3095</v>
      </c>
      <c r="D1789">
        <v>1566.6449774700004</v>
      </c>
    </row>
    <row r="1790" spans="1:4" x14ac:dyDescent="0.35">
      <c r="A1790" t="s">
        <v>3043</v>
      </c>
      <c r="B1790" t="s">
        <v>3150</v>
      </c>
      <c r="C1790" t="s">
        <v>3096</v>
      </c>
      <c r="D1790">
        <v>3159.0412335799901</v>
      </c>
    </row>
    <row r="1791" spans="1:4" x14ac:dyDescent="0.35">
      <c r="A1791" t="s">
        <v>3043</v>
      </c>
      <c r="B1791" t="s">
        <v>3150</v>
      </c>
      <c r="C1791" t="s">
        <v>3097</v>
      </c>
      <c r="D1791">
        <v>1366.4425037899998</v>
      </c>
    </row>
    <row r="1792" spans="1:4" x14ac:dyDescent="0.35">
      <c r="A1792" t="s">
        <v>3043</v>
      </c>
      <c r="B1792" t="s">
        <v>3150</v>
      </c>
      <c r="C1792" t="s">
        <v>3098</v>
      </c>
      <c r="D1792">
        <v>5229.0254455899994</v>
      </c>
    </row>
    <row r="1793" spans="1:4" x14ac:dyDescent="0.35">
      <c r="A1793" t="s">
        <v>3043</v>
      </c>
      <c r="B1793" t="s">
        <v>3150</v>
      </c>
      <c r="C1793" t="s">
        <v>352</v>
      </c>
      <c r="D1793">
        <v>107.60813018</v>
      </c>
    </row>
    <row r="1794" spans="1:4" x14ac:dyDescent="0.35">
      <c r="A1794" t="s">
        <v>3043</v>
      </c>
      <c r="B1794" t="s">
        <v>3150</v>
      </c>
      <c r="C1794" t="s">
        <v>3099</v>
      </c>
      <c r="D1794">
        <v>51688.687220800013</v>
      </c>
    </row>
    <row r="1795" spans="1:4" x14ac:dyDescent="0.35">
      <c r="A1795" t="s">
        <v>3043</v>
      </c>
      <c r="B1795" t="s">
        <v>3150</v>
      </c>
      <c r="C1795" t="s">
        <v>3100</v>
      </c>
      <c r="D1795">
        <v>19630.02555934999</v>
      </c>
    </row>
    <row r="1796" spans="1:4" x14ac:dyDescent="0.35">
      <c r="A1796" t="s">
        <v>3043</v>
      </c>
      <c r="B1796" t="s">
        <v>3150</v>
      </c>
      <c r="C1796" t="s">
        <v>3101</v>
      </c>
      <c r="D1796">
        <v>116.87622924999999</v>
      </c>
    </row>
    <row r="1797" spans="1:4" x14ac:dyDescent="0.35">
      <c r="A1797" t="s">
        <v>3043</v>
      </c>
      <c r="B1797" t="s">
        <v>3151</v>
      </c>
      <c r="C1797" t="s">
        <v>1403</v>
      </c>
      <c r="D1797">
        <v>2258.5098499400001</v>
      </c>
    </row>
    <row r="1798" spans="1:4" x14ac:dyDescent="0.35">
      <c r="A1798" t="s">
        <v>3043</v>
      </c>
      <c r="B1798" t="s">
        <v>3151</v>
      </c>
      <c r="C1798" t="s">
        <v>3095</v>
      </c>
      <c r="D1798">
        <v>1415.8949473599989</v>
      </c>
    </row>
    <row r="1799" spans="1:4" x14ac:dyDescent="0.35">
      <c r="A1799" t="s">
        <v>3043</v>
      </c>
      <c r="B1799" t="s">
        <v>3151</v>
      </c>
      <c r="C1799" t="s">
        <v>3096</v>
      </c>
      <c r="D1799">
        <v>2601.4367836499973</v>
      </c>
    </row>
    <row r="1800" spans="1:4" x14ac:dyDescent="0.35">
      <c r="A1800" t="s">
        <v>3043</v>
      </c>
      <c r="B1800" t="s">
        <v>3151</v>
      </c>
      <c r="C1800" t="s">
        <v>3097</v>
      </c>
      <c r="D1800">
        <v>210.39901095000005</v>
      </c>
    </row>
    <row r="1801" spans="1:4" x14ac:dyDescent="0.35">
      <c r="A1801" t="s">
        <v>3043</v>
      </c>
      <c r="B1801" t="s">
        <v>3151</v>
      </c>
      <c r="C1801" t="s">
        <v>3098</v>
      </c>
      <c r="D1801">
        <v>2450.3074586100001</v>
      </c>
    </row>
    <row r="1802" spans="1:4" x14ac:dyDescent="0.35">
      <c r="A1802" t="s">
        <v>3043</v>
      </c>
      <c r="B1802" t="s">
        <v>3151</v>
      </c>
      <c r="C1802" t="s">
        <v>352</v>
      </c>
      <c r="D1802">
        <v>137.40697760999998</v>
      </c>
    </row>
    <row r="1803" spans="1:4" x14ac:dyDescent="0.35">
      <c r="A1803" t="s">
        <v>3043</v>
      </c>
      <c r="B1803" t="s">
        <v>3151</v>
      </c>
      <c r="C1803" t="s">
        <v>3099</v>
      </c>
      <c r="D1803">
        <v>38792.474370299795</v>
      </c>
    </row>
    <row r="1804" spans="1:4" x14ac:dyDescent="0.35">
      <c r="A1804" t="s">
        <v>3043</v>
      </c>
      <c r="B1804" t="s">
        <v>3151</v>
      </c>
      <c r="C1804" t="s">
        <v>3100</v>
      </c>
      <c r="D1804">
        <v>13359.44655954</v>
      </c>
    </row>
    <row r="1805" spans="1:4" x14ac:dyDescent="0.35">
      <c r="A1805" t="s">
        <v>3043</v>
      </c>
      <c r="B1805" t="s">
        <v>3151</v>
      </c>
      <c r="C1805" t="s">
        <v>3101</v>
      </c>
      <c r="D1805">
        <v>123.91866939000001</v>
      </c>
    </row>
    <row r="1806" spans="1:4" x14ac:dyDescent="0.35">
      <c r="A1806" t="s">
        <v>3043</v>
      </c>
      <c r="B1806" t="s">
        <v>3154</v>
      </c>
      <c r="C1806" t="s">
        <v>1403</v>
      </c>
      <c r="D1806">
        <v>58.448905199999999</v>
      </c>
    </row>
    <row r="1807" spans="1:4" x14ac:dyDescent="0.35">
      <c r="A1807" t="s">
        <v>3043</v>
      </c>
      <c r="B1807" t="s">
        <v>3154</v>
      </c>
      <c r="C1807" t="s">
        <v>3095</v>
      </c>
      <c r="D1807">
        <v>1340.5792857200011</v>
      </c>
    </row>
    <row r="1808" spans="1:4" x14ac:dyDescent="0.35">
      <c r="A1808" t="s">
        <v>3043</v>
      </c>
      <c r="B1808" t="s">
        <v>3154</v>
      </c>
      <c r="C1808" t="s">
        <v>3096</v>
      </c>
      <c r="D1808">
        <v>8.3113543199999995</v>
      </c>
    </row>
    <row r="1809" spans="1:4" x14ac:dyDescent="0.35">
      <c r="A1809" t="s">
        <v>3043</v>
      </c>
      <c r="B1809" t="s">
        <v>3154</v>
      </c>
      <c r="C1809" t="s">
        <v>3098</v>
      </c>
      <c r="D1809">
        <v>85.813858549999992</v>
      </c>
    </row>
    <row r="1810" spans="1:4" x14ac:dyDescent="0.35">
      <c r="A1810" t="s">
        <v>3043</v>
      </c>
      <c r="B1810" t="s">
        <v>3154</v>
      </c>
      <c r="C1810" t="s">
        <v>3099</v>
      </c>
      <c r="D1810">
        <v>76.414420899999982</v>
      </c>
    </row>
    <row r="1811" spans="1:4" x14ac:dyDescent="0.35">
      <c r="A1811" t="s">
        <v>3043</v>
      </c>
      <c r="B1811" t="s">
        <v>3154</v>
      </c>
      <c r="C1811" t="s">
        <v>3100</v>
      </c>
      <c r="D1811">
        <v>1820.2841191600005</v>
      </c>
    </row>
    <row r="1812" spans="1:4" x14ac:dyDescent="0.35">
      <c r="A1812" t="s">
        <v>3043</v>
      </c>
      <c r="B1812" t="s">
        <v>3143</v>
      </c>
      <c r="C1812" t="s">
        <v>1403</v>
      </c>
      <c r="D1812">
        <v>36676.192910759994</v>
      </c>
    </row>
    <row r="1813" spans="1:4" x14ac:dyDescent="0.35">
      <c r="A1813" t="s">
        <v>3043</v>
      </c>
      <c r="B1813" t="s">
        <v>3143</v>
      </c>
      <c r="C1813" t="s">
        <v>3095</v>
      </c>
      <c r="D1813">
        <v>4133.6518550500004</v>
      </c>
    </row>
    <row r="1814" spans="1:4" x14ac:dyDescent="0.35">
      <c r="A1814" t="s">
        <v>3043</v>
      </c>
      <c r="B1814" t="s">
        <v>3143</v>
      </c>
      <c r="C1814" t="s">
        <v>3096</v>
      </c>
      <c r="D1814">
        <v>8424.9590534900235</v>
      </c>
    </row>
    <row r="1815" spans="1:4" x14ac:dyDescent="0.35">
      <c r="A1815" t="s">
        <v>3043</v>
      </c>
      <c r="B1815" t="s">
        <v>3143</v>
      </c>
      <c r="C1815" t="s">
        <v>3097</v>
      </c>
      <c r="D1815">
        <v>9968.8739955600013</v>
      </c>
    </row>
    <row r="1816" spans="1:4" x14ac:dyDescent="0.35">
      <c r="A1816" t="s">
        <v>3043</v>
      </c>
      <c r="B1816" t="s">
        <v>3143</v>
      </c>
      <c r="C1816" t="s">
        <v>3098</v>
      </c>
      <c r="D1816">
        <v>60558.606216579894</v>
      </c>
    </row>
    <row r="1817" spans="1:4" x14ac:dyDescent="0.35">
      <c r="A1817" t="s">
        <v>3043</v>
      </c>
      <c r="B1817" t="s">
        <v>3143</v>
      </c>
      <c r="C1817" t="s">
        <v>352</v>
      </c>
      <c r="D1817">
        <v>2086.2831660199995</v>
      </c>
    </row>
    <row r="1818" spans="1:4" x14ac:dyDescent="0.35">
      <c r="A1818" t="s">
        <v>3043</v>
      </c>
      <c r="B1818" t="s">
        <v>3143</v>
      </c>
      <c r="C1818" t="s">
        <v>3099</v>
      </c>
      <c r="D1818">
        <v>126796.21759912104</v>
      </c>
    </row>
    <row r="1819" spans="1:4" x14ac:dyDescent="0.35">
      <c r="A1819" t="s">
        <v>3043</v>
      </c>
      <c r="B1819" t="s">
        <v>3143</v>
      </c>
      <c r="C1819" t="s">
        <v>3100</v>
      </c>
      <c r="D1819">
        <v>67120.716601889872</v>
      </c>
    </row>
    <row r="1820" spans="1:4" x14ac:dyDescent="0.35">
      <c r="A1820" t="s">
        <v>3043</v>
      </c>
      <c r="B1820" t="s">
        <v>3143</v>
      </c>
      <c r="C1820" t="s">
        <v>3101</v>
      </c>
      <c r="D1820">
        <v>2687.1098184999996</v>
      </c>
    </row>
    <row r="1821" spans="1:4" x14ac:dyDescent="0.35">
      <c r="A1821" t="s">
        <v>3043</v>
      </c>
      <c r="B1821" t="s">
        <v>3143</v>
      </c>
      <c r="C1821" t="s">
        <v>3102</v>
      </c>
      <c r="D1821">
        <v>11.90439074</v>
      </c>
    </row>
    <row r="1822" spans="1:4" x14ac:dyDescent="0.35">
      <c r="A1822" t="s">
        <v>3043</v>
      </c>
      <c r="B1822" t="s">
        <v>3144</v>
      </c>
      <c r="C1822" t="s">
        <v>1403</v>
      </c>
      <c r="D1822">
        <v>69.012466909999986</v>
      </c>
    </row>
    <row r="1823" spans="1:4" x14ac:dyDescent="0.35">
      <c r="A1823" t="s">
        <v>3043</v>
      </c>
      <c r="B1823" t="s">
        <v>3144</v>
      </c>
      <c r="C1823" t="s">
        <v>3095</v>
      </c>
      <c r="D1823">
        <v>67.866079360000001</v>
      </c>
    </row>
    <row r="1824" spans="1:4" x14ac:dyDescent="0.35">
      <c r="A1824" t="s">
        <v>3043</v>
      </c>
      <c r="B1824" t="s">
        <v>3144</v>
      </c>
      <c r="C1824" t="s">
        <v>3096</v>
      </c>
      <c r="D1824">
        <v>359.52702714000003</v>
      </c>
    </row>
    <row r="1825" spans="1:4" x14ac:dyDescent="0.35">
      <c r="A1825" t="s">
        <v>3043</v>
      </c>
      <c r="B1825" t="s">
        <v>3144</v>
      </c>
      <c r="C1825" t="s">
        <v>3098</v>
      </c>
      <c r="D1825">
        <v>8.6325228400000018</v>
      </c>
    </row>
    <row r="1826" spans="1:4" x14ac:dyDescent="0.35">
      <c r="A1826" t="s">
        <v>3043</v>
      </c>
      <c r="B1826" t="s">
        <v>3144</v>
      </c>
      <c r="C1826" t="s">
        <v>3099</v>
      </c>
      <c r="D1826">
        <v>10411.579654090045</v>
      </c>
    </row>
    <row r="1827" spans="1:4" x14ac:dyDescent="0.35">
      <c r="A1827" t="s">
        <v>3043</v>
      </c>
      <c r="B1827" t="s">
        <v>3144</v>
      </c>
      <c r="C1827" t="s">
        <v>3100</v>
      </c>
      <c r="D1827">
        <v>102.76900000000001</v>
      </c>
    </row>
    <row r="1828" spans="1:4" x14ac:dyDescent="0.35">
      <c r="A1828" t="s">
        <v>3043</v>
      </c>
      <c r="B1828" t="s">
        <v>3145</v>
      </c>
      <c r="C1828" t="s">
        <v>3096</v>
      </c>
      <c r="D1828">
        <v>136.78204835999989</v>
      </c>
    </row>
    <row r="1829" spans="1:4" x14ac:dyDescent="0.35">
      <c r="A1829" t="s">
        <v>3043</v>
      </c>
      <c r="B1829" t="s">
        <v>3145</v>
      </c>
      <c r="C1829" t="s">
        <v>3099</v>
      </c>
      <c r="D1829">
        <v>2026.0506000300063</v>
      </c>
    </row>
    <row r="1830" spans="1:4" x14ac:dyDescent="0.35">
      <c r="A1830" t="s">
        <v>3043</v>
      </c>
      <c r="B1830" t="s">
        <v>3146</v>
      </c>
      <c r="C1830" t="s">
        <v>1403</v>
      </c>
      <c r="D1830">
        <v>1282.8911245899992</v>
      </c>
    </row>
    <row r="1831" spans="1:4" x14ac:dyDescent="0.35">
      <c r="A1831" t="s">
        <v>3043</v>
      </c>
      <c r="B1831" t="s">
        <v>3146</v>
      </c>
      <c r="C1831" t="s">
        <v>3095</v>
      </c>
      <c r="D1831">
        <v>194.86487167999988</v>
      </c>
    </row>
    <row r="1832" spans="1:4" x14ac:dyDescent="0.35">
      <c r="A1832" t="s">
        <v>3043</v>
      </c>
      <c r="B1832" t="s">
        <v>3146</v>
      </c>
      <c r="C1832" t="s">
        <v>3096</v>
      </c>
      <c r="D1832">
        <v>2590.724771419993</v>
      </c>
    </row>
    <row r="1833" spans="1:4" x14ac:dyDescent="0.35">
      <c r="A1833" t="s">
        <v>3043</v>
      </c>
      <c r="B1833" t="s">
        <v>3146</v>
      </c>
      <c r="C1833" t="s">
        <v>3097</v>
      </c>
      <c r="D1833">
        <v>239.39386554999993</v>
      </c>
    </row>
    <row r="1834" spans="1:4" x14ac:dyDescent="0.35">
      <c r="A1834" t="s">
        <v>3043</v>
      </c>
      <c r="B1834" t="s">
        <v>3146</v>
      </c>
      <c r="C1834" t="s">
        <v>3098</v>
      </c>
      <c r="D1834">
        <v>2953.8074284200011</v>
      </c>
    </row>
    <row r="1835" spans="1:4" x14ac:dyDescent="0.35">
      <c r="A1835" t="s">
        <v>3043</v>
      </c>
      <c r="B1835" t="s">
        <v>3146</v>
      </c>
      <c r="C1835" t="s">
        <v>352</v>
      </c>
      <c r="D1835">
        <v>299.8047734299999</v>
      </c>
    </row>
    <row r="1836" spans="1:4" x14ac:dyDescent="0.35">
      <c r="A1836" t="s">
        <v>3043</v>
      </c>
      <c r="B1836" t="s">
        <v>3146</v>
      </c>
      <c r="C1836" t="s">
        <v>3099</v>
      </c>
      <c r="D1836">
        <v>38000.144574169957</v>
      </c>
    </row>
    <row r="1837" spans="1:4" x14ac:dyDescent="0.35">
      <c r="A1837" t="s">
        <v>3043</v>
      </c>
      <c r="B1837" t="s">
        <v>3146</v>
      </c>
      <c r="C1837" t="s">
        <v>3100</v>
      </c>
      <c r="D1837">
        <v>3684.1703200599932</v>
      </c>
    </row>
    <row r="1838" spans="1:4" x14ac:dyDescent="0.35">
      <c r="A1838" t="s">
        <v>3043</v>
      </c>
      <c r="B1838" t="s">
        <v>3146</v>
      </c>
      <c r="C1838" t="s">
        <v>3101</v>
      </c>
      <c r="D1838">
        <v>364.94389584999965</v>
      </c>
    </row>
    <row r="1839" spans="1:4" x14ac:dyDescent="0.35">
      <c r="A1839" t="s">
        <v>3043</v>
      </c>
      <c r="B1839" t="s">
        <v>3146</v>
      </c>
      <c r="C1839" t="s">
        <v>3102</v>
      </c>
      <c r="D1839">
        <v>545.86162062999995</v>
      </c>
    </row>
    <row r="1840" spans="1:4" x14ac:dyDescent="0.35">
      <c r="A1840" t="s">
        <v>3043</v>
      </c>
      <c r="B1840" t="s">
        <v>3152</v>
      </c>
      <c r="C1840" t="s">
        <v>1403</v>
      </c>
      <c r="D1840">
        <v>653.84906637000017</v>
      </c>
    </row>
    <row r="1841" spans="1:4" x14ac:dyDescent="0.35">
      <c r="A1841" t="s">
        <v>3043</v>
      </c>
      <c r="B1841" t="s">
        <v>3152</v>
      </c>
      <c r="C1841" t="s">
        <v>3095</v>
      </c>
      <c r="D1841">
        <v>227.10282646000002</v>
      </c>
    </row>
    <row r="1842" spans="1:4" x14ac:dyDescent="0.35">
      <c r="A1842" t="s">
        <v>3043</v>
      </c>
      <c r="B1842" t="s">
        <v>3152</v>
      </c>
      <c r="C1842" t="s">
        <v>3096</v>
      </c>
      <c r="D1842">
        <v>2686.49160158</v>
      </c>
    </row>
    <row r="1843" spans="1:4" x14ac:dyDescent="0.35">
      <c r="A1843" t="s">
        <v>3043</v>
      </c>
      <c r="B1843" t="s">
        <v>3152</v>
      </c>
      <c r="C1843" t="s">
        <v>3097</v>
      </c>
      <c r="D1843">
        <v>777.25764160999995</v>
      </c>
    </row>
    <row r="1844" spans="1:4" x14ac:dyDescent="0.35">
      <c r="A1844" t="s">
        <v>3043</v>
      </c>
      <c r="B1844" t="s">
        <v>3152</v>
      </c>
      <c r="C1844" t="s">
        <v>3098</v>
      </c>
      <c r="D1844">
        <v>2886.1690420300042</v>
      </c>
    </row>
    <row r="1845" spans="1:4" x14ac:dyDescent="0.35">
      <c r="A1845" t="s">
        <v>3043</v>
      </c>
      <c r="B1845" t="s">
        <v>3152</v>
      </c>
      <c r="C1845" t="s">
        <v>352</v>
      </c>
      <c r="D1845">
        <v>877.07334279000031</v>
      </c>
    </row>
    <row r="1846" spans="1:4" x14ac:dyDescent="0.35">
      <c r="A1846" t="s">
        <v>3043</v>
      </c>
      <c r="B1846" t="s">
        <v>3152</v>
      </c>
      <c r="C1846" t="s">
        <v>3099</v>
      </c>
      <c r="D1846">
        <v>49559.65788059061</v>
      </c>
    </row>
    <row r="1847" spans="1:4" x14ac:dyDescent="0.35">
      <c r="A1847" t="s">
        <v>3043</v>
      </c>
      <c r="B1847" t="s">
        <v>3152</v>
      </c>
      <c r="C1847" t="s">
        <v>3100</v>
      </c>
      <c r="D1847">
        <v>3254.822617999997</v>
      </c>
    </row>
    <row r="1848" spans="1:4" x14ac:dyDescent="0.35">
      <c r="A1848" t="s">
        <v>3043</v>
      </c>
      <c r="B1848" t="s">
        <v>3152</v>
      </c>
      <c r="C1848" t="s">
        <v>3101</v>
      </c>
      <c r="D1848">
        <v>154.44554891999999</v>
      </c>
    </row>
    <row r="1849" spans="1:4" x14ac:dyDescent="0.35">
      <c r="A1849" t="s">
        <v>3043</v>
      </c>
      <c r="B1849" t="s">
        <v>3152</v>
      </c>
      <c r="C1849" t="s">
        <v>3102</v>
      </c>
      <c r="D1849">
        <v>1074.8972222400002</v>
      </c>
    </row>
    <row r="1850" spans="1:4" x14ac:dyDescent="0.35">
      <c r="A1850" t="s">
        <v>3043</v>
      </c>
      <c r="B1850" t="s">
        <v>3153</v>
      </c>
      <c r="C1850" t="s">
        <v>1403</v>
      </c>
      <c r="D1850">
        <v>368.67020917999986</v>
      </c>
    </row>
    <row r="1851" spans="1:4" x14ac:dyDescent="0.35">
      <c r="A1851" t="s">
        <v>3043</v>
      </c>
      <c r="B1851" t="s">
        <v>3153</v>
      </c>
      <c r="C1851" t="s">
        <v>3095</v>
      </c>
      <c r="D1851">
        <v>226.08159879999997</v>
      </c>
    </row>
    <row r="1852" spans="1:4" x14ac:dyDescent="0.35">
      <c r="A1852" t="s">
        <v>3043</v>
      </c>
      <c r="B1852" t="s">
        <v>3153</v>
      </c>
      <c r="C1852" t="s">
        <v>3096</v>
      </c>
      <c r="D1852">
        <v>2663.4009910199993</v>
      </c>
    </row>
    <row r="1853" spans="1:4" x14ac:dyDescent="0.35">
      <c r="A1853" t="s">
        <v>3043</v>
      </c>
      <c r="B1853" t="s">
        <v>3153</v>
      </c>
      <c r="C1853" t="s">
        <v>3097</v>
      </c>
      <c r="D1853">
        <v>934.51624012000013</v>
      </c>
    </row>
    <row r="1854" spans="1:4" x14ac:dyDescent="0.35">
      <c r="A1854" t="s">
        <v>3043</v>
      </c>
      <c r="B1854" t="s">
        <v>3153</v>
      </c>
      <c r="C1854" t="s">
        <v>3098</v>
      </c>
      <c r="D1854">
        <v>3036.8300925600042</v>
      </c>
    </row>
    <row r="1855" spans="1:4" x14ac:dyDescent="0.35">
      <c r="A1855" t="s">
        <v>3043</v>
      </c>
      <c r="B1855" t="s">
        <v>3153</v>
      </c>
      <c r="C1855" t="s">
        <v>352</v>
      </c>
      <c r="D1855">
        <v>342.3898345799999</v>
      </c>
    </row>
    <row r="1856" spans="1:4" x14ac:dyDescent="0.35">
      <c r="A1856" t="s">
        <v>3043</v>
      </c>
      <c r="B1856" t="s">
        <v>3153</v>
      </c>
      <c r="C1856" t="s">
        <v>3099</v>
      </c>
      <c r="D1856">
        <v>44816.707383199973</v>
      </c>
    </row>
    <row r="1857" spans="1:4" x14ac:dyDescent="0.35">
      <c r="A1857" t="s">
        <v>3043</v>
      </c>
      <c r="B1857" t="s">
        <v>3153</v>
      </c>
      <c r="C1857" t="s">
        <v>3100</v>
      </c>
      <c r="D1857">
        <v>3066.2769816299938</v>
      </c>
    </row>
    <row r="1858" spans="1:4" x14ac:dyDescent="0.35">
      <c r="A1858" t="s">
        <v>3043</v>
      </c>
      <c r="B1858" t="s">
        <v>3153</v>
      </c>
      <c r="C1858" t="s">
        <v>3101</v>
      </c>
      <c r="D1858">
        <v>171.51159491000004</v>
      </c>
    </row>
    <row r="1859" spans="1:4" x14ac:dyDescent="0.35">
      <c r="A1859" t="s">
        <v>3043</v>
      </c>
      <c r="B1859" t="s">
        <v>3153</v>
      </c>
      <c r="C1859" t="s">
        <v>3102</v>
      </c>
      <c r="D1859">
        <v>436.57965240000004</v>
      </c>
    </row>
    <row r="1860" spans="1:4" x14ac:dyDescent="0.35">
      <c r="A1860" t="s">
        <v>3043</v>
      </c>
      <c r="B1860" t="s">
        <v>3155</v>
      </c>
      <c r="C1860" t="s">
        <v>1403</v>
      </c>
      <c r="D1860">
        <v>8.8296032899999997</v>
      </c>
    </row>
    <row r="1861" spans="1:4" x14ac:dyDescent="0.35">
      <c r="A1861" t="s">
        <v>3043</v>
      </c>
      <c r="B1861" t="s">
        <v>3155</v>
      </c>
      <c r="C1861" t="s">
        <v>3095</v>
      </c>
      <c r="D1861">
        <v>52.125528300000006</v>
      </c>
    </row>
    <row r="1862" spans="1:4" x14ac:dyDescent="0.35">
      <c r="A1862" t="s">
        <v>3043</v>
      </c>
      <c r="B1862" t="s">
        <v>3155</v>
      </c>
      <c r="C1862" t="s">
        <v>3096</v>
      </c>
      <c r="D1862">
        <v>5.5181120799999999</v>
      </c>
    </row>
    <row r="1863" spans="1:4" x14ac:dyDescent="0.35">
      <c r="A1863" t="s">
        <v>3043</v>
      </c>
      <c r="B1863" t="s">
        <v>3155</v>
      </c>
      <c r="C1863" t="s">
        <v>3097</v>
      </c>
      <c r="D1863">
        <v>99.49918614000002</v>
      </c>
    </row>
    <row r="1864" spans="1:4" x14ac:dyDescent="0.35">
      <c r="A1864" t="s">
        <v>3043</v>
      </c>
      <c r="B1864" t="s">
        <v>3155</v>
      </c>
      <c r="C1864" t="s">
        <v>3098</v>
      </c>
      <c r="D1864">
        <v>502.53434568</v>
      </c>
    </row>
    <row r="1865" spans="1:4" x14ac:dyDescent="0.35">
      <c r="A1865" t="s">
        <v>3043</v>
      </c>
      <c r="B1865" t="s">
        <v>3155</v>
      </c>
      <c r="C1865" t="s">
        <v>352</v>
      </c>
      <c r="D1865">
        <v>17.708696330000002</v>
      </c>
    </row>
    <row r="1866" spans="1:4" x14ac:dyDescent="0.35">
      <c r="A1866" t="s">
        <v>3043</v>
      </c>
      <c r="B1866" t="s">
        <v>3155</v>
      </c>
      <c r="C1866" t="s">
        <v>3099</v>
      </c>
      <c r="D1866">
        <v>161.60498745999999</v>
      </c>
    </row>
    <row r="1867" spans="1:4" x14ac:dyDescent="0.35">
      <c r="A1867" t="s">
        <v>3043</v>
      </c>
      <c r="B1867" t="s">
        <v>3155</v>
      </c>
      <c r="C1867" t="s">
        <v>3100</v>
      </c>
      <c r="D1867">
        <v>274.21528949000009</v>
      </c>
    </row>
    <row r="1868" spans="1:4" x14ac:dyDescent="0.35">
      <c r="A1868" t="s">
        <v>3043</v>
      </c>
      <c r="B1868" t="s">
        <v>3155</v>
      </c>
      <c r="C1868" t="s">
        <v>3101</v>
      </c>
      <c r="D1868">
        <v>12.898394550000001</v>
      </c>
    </row>
    <row r="1869" spans="1:4" x14ac:dyDescent="0.35">
      <c r="A1869" t="s">
        <v>3043</v>
      </c>
      <c r="B1869" t="s">
        <v>3155</v>
      </c>
      <c r="C1869" t="s">
        <v>3102</v>
      </c>
      <c r="D1869">
        <v>525.40169977000005</v>
      </c>
    </row>
    <row r="1870" spans="1:4" x14ac:dyDescent="0.35">
      <c r="A1870" t="s">
        <v>3043</v>
      </c>
      <c r="B1870" t="s">
        <v>3147</v>
      </c>
      <c r="C1870" t="s">
        <v>1403</v>
      </c>
      <c r="D1870">
        <v>5557.4489375800076</v>
      </c>
    </row>
    <row r="1871" spans="1:4" x14ac:dyDescent="0.35">
      <c r="A1871" t="s">
        <v>3043</v>
      </c>
      <c r="B1871" t="s">
        <v>3147</v>
      </c>
      <c r="C1871" t="s">
        <v>3095</v>
      </c>
      <c r="D1871">
        <v>93.323758009999978</v>
      </c>
    </row>
    <row r="1872" spans="1:4" x14ac:dyDescent="0.35">
      <c r="A1872" t="s">
        <v>3043</v>
      </c>
      <c r="B1872" t="s">
        <v>3147</v>
      </c>
      <c r="C1872" t="s">
        <v>3096</v>
      </c>
      <c r="D1872">
        <v>6354.2836432999775</v>
      </c>
    </row>
    <row r="1873" spans="1:4" x14ac:dyDescent="0.35">
      <c r="A1873" t="s">
        <v>3043</v>
      </c>
      <c r="B1873" t="s">
        <v>3147</v>
      </c>
      <c r="C1873" t="s">
        <v>3097</v>
      </c>
      <c r="D1873">
        <v>4545.9159704099975</v>
      </c>
    </row>
    <row r="1874" spans="1:4" x14ac:dyDescent="0.35">
      <c r="A1874" t="s">
        <v>3043</v>
      </c>
      <c r="B1874" t="s">
        <v>3147</v>
      </c>
      <c r="C1874" t="s">
        <v>3098</v>
      </c>
      <c r="D1874">
        <v>23917.606530100005</v>
      </c>
    </row>
    <row r="1875" spans="1:4" x14ac:dyDescent="0.35">
      <c r="A1875" t="s">
        <v>3043</v>
      </c>
      <c r="B1875" t="s">
        <v>3147</v>
      </c>
      <c r="C1875" t="s">
        <v>352</v>
      </c>
      <c r="D1875">
        <v>4236.5412202200023</v>
      </c>
    </row>
    <row r="1876" spans="1:4" x14ac:dyDescent="0.35">
      <c r="A1876" t="s">
        <v>3043</v>
      </c>
      <c r="B1876" t="s">
        <v>3147</v>
      </c>
      <c r="C1876" t="s">
        <v>3099</v>
      </c>
      <c r="D1876">
        <v>81948.764760440608</v>
      </c>
    </row>
    <row r="1877" spans="1:4" x14ac:dyDescent="0.35">
      <c r="A1877" t="s">
        <v>3043</v>
      </c>
      <c r="B1877" t="s">
        <v>3147</v>
      </c>
      <c r="C1877" t="s">
        <v>3100</v>
      </c>
      <c r="D1877">
        <v>11596.268856749981</v>
      </c>
    </row>
    <row r="1878" spans="1:4" x14ac:dyDescent="0.35">
      <c r="A1878" t="s">
        <v>3043</v>
      </c>
      <c r="B1878" t="s">
        <v>3147</v>
      </c>
      <c r="C1878" t="s">
        <v>3101</v>
      </c>
      <c r="D1878">
        <v>1435.6066051399991</v>
      </c>
    </row>
    <row r="1879" spans="1:4" x14ac:dyDescent="0.35">
      <c r="A1879" t="s">
        <v>3043</v>
      </c>
      <c r="B1879" t="s">
        <v>3147</v>
      </c>
      <c r="C1879" t="s">
        <v>3102</v>
      </c>
      <c r="D1879">
        <v>143.6271314</v>
      </c>
    </row>
    <row r="1880" spans="1:4" x14ac:dyDescent="0.35">
      <c r="A1880" t="s">
        <v>3043</v>
      </c>
      <c r="B1880" t="s">
        <v>3148</v>
      </c>
      <c r="C1880" t="s">
        <v>1403</v>
      </c>
      <c r="D1880">
        <v>150.28090566</v>
      </c>
    </row>
    <row r="1881" spans="1:4" x14ac:dyDescent="0.35">
      <c r="A1881" t="s">
        <v>3043</v>
      </c>
      <c r="B1881" t="s">
        <v>3148</v>
      </c>
      <c r="C1881" t="s">
        <v>3095</v>
      </c>
      <c r="D1881">
        <v>40.744294950000011</v>
      </c>
    </row>
    <row r="1882" spans="1:4" x14ac:dyDescent="0.35">
      <c r="A1882" t="s">
        <v>3043</v>
      </c>
      <c r="B1882" t="s">
        <v>3148</v>
      </c>
      <c r="C1882" t="s">
        <v>3096</v>
      </c>
      <c r="D1882">
        <v>601.52753923000125</v>
      </c>
    </row>
    <row r="1883" spans="1:4" x14ac:dyDescent="0.35">
      <c r="A1883" t="s">
        <v>3043</v>
      </c>
      <c r="B1883" t="s">
        <v>3148</v>
      </c>
      <c r="C1883" t="s">
        <v>3097</v>
      </c>
      <c r="D1883">
        <v>6.1246842400000006</v>
      </c>
    </row>
    <row r="1884" spans="1:4" x14ac:dyDescent="0.35">
      <c r="A1884" t="s">
        <v>3043</v>
      </c>
      <c r="B1884" t="s">
        <v>3148</v>
      </c>
      <c r="C1884" t="s">
        <v>3098</v>
      </c>
      <c r="D1884">
        <v>65.619762799999975</v>
      </c>
    </row>
    <row r="1885" spans="1:4" x14ac:dyDescent="0.35">
      <c r="A1885" t="s">
        <v>3043</v>
      </c>
      <c r="B1885" t="s">
        <v>3148</v>
      </c>
      <c r="C1885" t="s">
        <v>352</v>
      </c>
      <c r="D1885">
        <v>1.71843206</v>
      </c>
    </row>
    <row r="1886" spans="1:4" x14ac:dyDescent="0.35">
      <c r="A1886" t="s">
        <v>3043</v>
      </c>
      <c r="B1886" t="s">
        <v>3148</v>
      </c>
      <c r="C1886" t="s">
        <v>3099</v>
      </c>
      <c r="D1886">
        <v>12873.046383429953</v>
      </c>
    </row>
    <row r="1887" spans="1:4" x14ac:dyDescent="0.35">
      <c r="A1887" t="s">
        <v>3043</v>
      </c>
      <c r="B1887" t="s">
        <v>3148</v>
      </c>
      <c r="C1887" t="s">
        <v>3100</v>
      </c>
      <c r="D1887">
        <v>236.67289895000013</v>
      </c>
    </row>
    <row r="1888" spans="1:4" x14ac:dyDescent="0.35">
      <c r="A1888" t="s">
        <v>3043</v>
      </c>
      <c r="B1888" t="s">
        <v>3148</v>
      </c>
      <c r="C1888" t="s">
        <v>3101</v>
      </c>
      <c r="D1888">
        <v>38.514190110000001</v>
      </c>
    </row>
    <row r="1889" spans="1:4" x14ac:dyDescent="0.35">
      <c r="A1889" t="s">
        <v>3044</v>
      </c>
      <c r="B1889" t="s">
        <v>3145</v>
      </c>
      <c r="C1889" t="s">
        <v>1403</v>
      </c>
      <c r="D1889">
        <v>161.96513932999997</v>
      </c>
    </row>
    <row r="1890" spans="1:4" x14ac:dyDescent="0.35">
      <c r="A1890" t="s">
        <v>3044</v>
      </c>
      <c r="B1890" t="s">
        <v>3145</v>
      </c>
      <c r="C1890" t="s">
        <v>3095</v>
      </c>
      <c r="D1890">
        <v>902.52932200999999</v>
      </c>
    </row>
    <row r="1891" spans="1:4" x14ac:dyDescent="0.35">
      <c r="A1891" t="s">
        <v>3044</v>
      </c>
      <c r="B1891" t="s">
        <v>3145</v>
      </c>
      <c r="C1891" t="s">
        <v>3096</v>
      </c>
      <c r="D1891">
        <v>2.5344412999999997</v>
      </c>
    </row>
    <row r="1892" spans="1:4" x14ac:dyDescent="0.35">
      <c r="A1892" t="s">
        <v>3044</v>
      </c>
      <c r="B1892" t="s">
        <v>3145</v>
      </c>
      <c r="C1892" t="s">
        <v>3097</v>
      </c>
      <c r="D1892">
        <v>67.152398220000009</v>
      </c>
    </row>
    <row r="1893" spans="1:4" x14ac:dyDescent="0.35">
      <c r="A1893" t="s">
        <v>3044</v>
      </c>
      <c r="B1893" t="s">
        <v>3145</v>
      </c>
      <c r="C1893" t="s">
        <v>3098</v>
      </c>
      <c r="D1893">
        <v>644.30650211</v>
      </c>
    </row>
    <row r="1894" spans="1:4" x14ac:dyDescent="0.35">
      <c r="A1894" t="s">
        <v>3044</v>
      </c>
      <c r="B1894" t="s">
        <v>3145</v>
      </c>
      <c r="C1894" t="s">
        <v>352</v>
      </c>
      <c r="D1894">
        <v>1.5644279800000001</v>
      </c>
    </row>
    <row r="1895" spans="1:4" x14ac:dyDescent="0.35">
      <c r="A1895" t="s">
        <v>3044</v>
      </c>
      <c r="B1895" t="s">
        <v>3145</v>
      </c>
      <c r="C1895" t="s">
        <v>3099</v>
      </c>
      <c r="D1895">
        <v>124.42598939999999</v>
      </c>
    </row>
    <row r="1896" spans="1:4" x14ac:dyDescent="0.35">
      <c r="A1896" t="s">
        <v>3044</v>
      </c>
      <c r="B1896" t="s">
        <v>3145</v>
      </c>
      <c r="C1896" t="s">
        <v>3100</v>
      </c>
      <c r="D1896">
        <v>543.41560468999978</v>
      </c>
    </row>
    <row r="1897" spans="1:4" x14ac:dyDescent="0.35">
      <c r="A1897" t="s">
        <v>3044</v>
      </c>
      <c r="B1897" t="s">
        <v>3145</v>
      </c>
      <c r="C1897" t="s">
        <v>3101</v>
      </c>
      <c r="D1897">
        <v>568.04504780000013</v>
      </c>
    </row>
    <row r="1898" spans="1:4" x14ac:dyDescent="0.35">
      <c r="A1898" t="s">
        <v>3044</v>
      </c>
      <c r="B1898" t="s">
        <v>3145</v>
      </c>
      <c r="C1898" t="s">
        <v>3102</v>
      </c>
      <c r="D1898">
        <v>30.43068778</v>
      </c>
    </row>
    <row r="1899" spans="1:4" x14ac:dyDescent="0.35">
      <c r="A1899" t="s">
        <v>3045</v>
      </c>
      <c r="B1899" t="s">
        <v>3149</v>
      </c>
      <c r="C1899" t="s">
        <v>3095</v>
      </c>
      <c r="D1899">
        <v>192.65899999999999</v>
      </c>
    </row>
    <row r="1900" spans="1:4" x14ac:dyDescent="0.35">
      <c r="A1900" t="s">
        <v>3045</v>
      </c>
      <c r="B1900" t="s">
        <v>3149</v>
      </c>
      <c r="C1900" t="s">
        <v>3100</v>
      </c>
      <c r="D1900">
        <v>38.99</v>
      </c>
    </row>
    <row r="1901" spans="1:4" x14ac:dyDescent="0.35">
      <c r="A1901" t="s">
        <v>3045</v>
      </c>
      <c r="B1901" t="s">
        <v>3149</v>
      </c>
      <c r="C1901" t="s">
        <v>3101</v>
      </c>
      <c r="D1901">
        <v>114.919</v>
      </c>
    </row>
    <row r="1902" spans="1:4" x14ac:dyDescent="0.35">
      <c r="A1902" t="s">
        <v>3045</v>
      </c>
      <c r="B1902" t="s">
        <v>3156</v>
      </c>
      <c r="C1902" t="s">
        <v>3095</v>
      </c>
      <c r="D1902">
        <v>745.22067678999986</v>
      </c>
    </row>
    <row r="1903" spans="1:4" x14ac:dyDescent="0.35">
      <c r="A1903" t="s">
        <v>3045</v>
      </c>
      <c r="B1903" t="s">
        <v>3156</v>
      </c>
      <c r="C1903" t="s">
        <v>3099</v>
      </c>
      <c r="D1903">
        <v>10.723916580000001</v>
      </c>
    </row>
    <row r="1904" spans="1:4" x14ac:dyDescent="0.35">
      <c r="A1904" t="s">
        <v>3045</v>
      </c>
      <c r="B1904" t="s">
        <v>3156</v>
      </c>
      <c r="C1904" t="s">
        <v>3100</v>
      </c>
      <c r="D1904">
        <v>13.803786389999999</v>
      </c>
    </row>
    <row r="1905" spans="1:4" x14ac:dyDescent="0.35">
      <c r="A1905" t="s">
        <v>3045</v>
      </c>
      <c r="B1905" t="s">
        <v>3156</v>
      </c>
      <c r="C1905" t="s">
        <v>3101</v>
      </c>
      <c r="D1905">
        <v>20.321431949999997</v>
      </c>
    </row>
    <row r="1906" spans="1:4" x14ac:dyDescent="0.35">
      <c r="A1906" t="s">
        <v>3045</v>
      </c>
      <c r="B1906" t="s">
        <v>3156</v>
      </c>
      <c r="C1906" t="s">
        <v>3102</v>
      </c>
      <c r="D1906">
        <v>12491.644114729948</v>
      </c>
    </row>
    <row r="1907" spans="1:4" x14ac:dyDescent="0.35">
      <c r="A1907" t="s">
        <v>3045</v>
      </c>
      <c r="B1907" t="s">
        <v>3145</v>
      </c>
      <c r="C1907" t="s">
        <v>1403</v>
      </c>
      <c r="D1907">
        <v>1.5637840999999997</v>
      </c>
    </row>
    <row r="1908" spans="1:4" x14ac:dyDescent="0.35">
      <c r="A1908" t="s">
        <v>3045</v>
      </c>
      <c r="B1908" t="s">
        <v>3145</v>
      </c>
      <c r="C1908" t="s">
        <v>3095</v>
      </c>
      <c r="D1908">
        <v>659.29004674999976</v>
      </c>
    </row>
    <row r="1909" spans="1:4" x14ac:dyDescent="0.35">
      <c r="A1909" t="s">
        <v>3045</v>
      </c>
      <c r="B1909" t="s">
        <v>3145</v>
      </c>
      <c r="C1909" t="s">
        <v>3096</v>
      </c>
      <c r="D1909">
        <v>13.78901213</v>
      </c>
    </row>
    <row r="1910" spans="1:4" x14ac:dyDescent="0.35">
      <c r="A1910" t="s">
        <v>3045</v>
      </c>
      <c r="B1910" t="s">
        <v>3145</v>
      </c>
      <c r="C1910" t="s">
        <v>3097</v>
      </c>
      <c r="D1910">
        <v>0.11523349999999999</v>
      </c>
    </row>
    <row r="1911" spans="1:4" x14ac:dyDescent="0.35">
      <c r="A1911" t="s">
        <v>3045</v>
      </c>
      <c r="B1911" t="s">
        <v>3145</v>
      </c>
      <c r="C1911" t="s">
        <v>3098</v>
      </c>
      <c r="D1911">
        <v>242.35156190999993</v>
      </c>
    </row>
    <row r="1912" spans="1:4" x14ac:dyDescent="0.35">
      <c r="A1912" t="s">
        <v>3045</v>
      </c>
      <c r="B1912" t="s">
        <v>3145</v>
      </c>
      <c r="C1912" t="s">
        <v>3099</v>
      </c>
      <c r="D1912">
        <v>337.77331754000056</v>
      </c>
    </row>
    <row r="1913" spans="1:4" x14ac:dyDescent="0.35">
      <c r="A1913" t="s">
        <v>3045</v>
      </c>
      <c r="B1913" t="s">
        <v>3145</v>
      </c>
      <c r="C1913" t="s">
        <v>3100</v>
      </c>
      <c r="D1913">
        <v>20.915605520000007</v>
      </c>
    </row>
    <row r="1914" spans="1:4" x14ac:dyDescent="0.35">
      <c r="A1914" t="s">
        <v>3045</v>
      </c>
      <c r="B1914" t="s">
        <v>3145</v>
      </c>
      <c r="C1914" t="s">
        <v>3101</v>
      </c>
      <c r="D1914">
        <v>2105.3088378899993</v>
      </c>
    </row>
    <row r="1915" spans="1:4" x14ac:dyDescent="0.35">
      <c r="A1915" t="s">
        <v>3045</v>
      </c>
      <c r="B1915" t="s">
        <v>3145</v>
      </c>
      <c r="C1915" t="s">
        <v>3102</v>
      </c>
      <c r="D1915">
        <v>879.32675110000127</v>
      </c>
    </row>
    <row r="1916" spans="1:4" x14ac:dyDescent="0.35">
      <c r="A1916" t="s">
        <v>3045</v>
      </c>
      <c r="B1916" t="s">
        <v>3146</v>
      </c>
      <c r="C1916" t="s">
        <v>3102</v>
      </c>
      <c r="D1916">
        <v>6.8652994900000008</v>
      </c>
    </row>
    <row r="1917" spans="1:4" x14ac:dyDescent="0.35">
      <c r="A1917" t="s">
        <v>3045</v>
      </c>
      <c r="B1917" t="s">
        <v>3152</v>
      </c>
      <c r="C1917" t="s">
        <v>3101</v>
      </c>
      <c r="D1917">
        <v>14.38746497</v>
      </c>
    </row>
    <row r="1918" spans="1:4" x14ac:dyDescent="0.35">
      <c r="A1918" t="s">
        <v>3045</v>
      </c>
      <c r="B1918" t="s">
        <v>3152</v>
      </c>
      <c r="C1918" t="s">
        <v>3102</v>
      </c>
      <c r="D1918">
        <v>16827.128239850041</v>
      </c>
    </row>
    <row r="1919" spans="1:4" x14ac:dyDescent="0.35">
      <c r="A1919" t="s">
        <v>3045</v>
      </c>
      <c r="B1919" t="s">
        <v>3153</v>
      </c>
      <c r="C1919" t="s">
        <v>3099</v>
      </c>
      <c r="D1919">
        <v>0.23105406000000001</v>
      </c>
    </row>
    <row r="1920" spans="1:4" x14ac:dyDescent="0.35">
      <c r="A1920" t="s">
        <v>3045</v>
      </c>
      <c r="B1920" t="s">
        <v>3153</v>
      </c>
      <c r="C1920" t="s">
        <v>3101</v>
      </c>
      <c r="D1920">
        <v>2.54291731</v>
      </c>
    </row>
    <row r="1921" spans="1:4" x14ac:dyDescent="0.35">
      <c r="A1921" t="s">
        <v>3045</v>
      </c>
      <c r="B1921" t="s">
        <v>3153</v>
      </c>
      <c r="C1921" t="s">
        <v>3102</v>
      </c>
      <c r="D1921">
        <v>13411.048769420007</v>
      </c>
    </row>
    <row r="1922" spans="1:4" x14ac:dyDescent="0.35">
      <c r="A1922" t="s">
        <v>3045</v>
      </c>
      <c r="B1922" t="s">
        <v>3155</v>
      </c>
      <c r="C1922" t="s">
        <v>3097</v>
      </c>
      <c r="D1922">
        <v>14.767010570000002</v>
      </c>
    </row>
    <row r="1923" spans="1:4" x14ac:dyDescent="0.35">
      <c r="A1923" t="s">
        <v>3045</v>
      </c>
      <c r="B1923" t="s">
        <v>3155</v>
      </c>
      <c r="C1923" t="s">
        <v>3101</v>
      </c>
      <c r="D1923">
        <v>12.20225016</v>
      </c>
    </row>
    <row r="1924" spans="1:4" x14ac:dyDescent="0.35">
      <c r="A1924" t="s">
        <v>3045</v>
      </c>
      <c r="B1924" t="s">
        <v>3155</v>
      </c>
      <c r="C1924" t="s">
        <v>3102</v>
      </c>
      <c r="D1924">
        <v>18344.164668989968</v>
      </c>
    </row>
    <row r="1925" spans="1:4" x14ac:dyDescent="0.35">
      <c r="A1925" t="s">
        <v>3045</v>
      </c>
      <c r="B1925" t="s">
        <v>3147</v>
      </c>
      <c r="C1925" t="s">
        <v>3101</v>
      </c>
      <c r="D1925">
        <v>35.352783900000006</v>
      </c>
    </row>
    <row r="1926" spans="1:4" x14ac:dyDescent="0.35">
      <c r="A1926" t="s">
        <v>3045</v>
      </c>
      <c r="B1926" t="s">
        <v>3148</v>
      </c>
      <c r="C1926" t="s">
        <v>3096</v>
      </c>
      <c r="D1926">
        <v>40.839600579999974</v>
      </c>
    </row>
    <row r="1927" spans="1:4" x14ac:dyDescent="0.35">
      <c r="A1927" t="s">
        <v>3045</v>
      </c>
      <c r="B1927" t="s">
        <v>3148</v>
      </c>
      <c r="C1927" t="s">
        <v>3099</v>
      </c>
      <c r="D1927">
        <v>1245.635207779997</v>
      </c>
    </row>
    <row r="1928" spans="1:4" x14ac:dyDescent="0.35">
      <c r="A1928" t="s">
        <v>3045</v>
      </c>
      <c r="B1928" t="s">
        <v>3148</v>
      </c>
      <c r="C1928" t="s">
        <v>3101</v>
      </c>
      <c r="D1928">
        <v>63.249109229999981</v>
      </c>
    </row>
    <row r="1929" spans="1:4" x14ac:dyDescent="0.35">
      <c r="A1929" t="s">
        <v>3045</v>
      </c>
      <c r="B1929" t="s">
        <v>3148</v>
      </c>
      <c r="C1929" t="s">
        <v>3102</v>
      </c>
      <c r="D1929">
        <v>5.1175020799999995</v>
      </c>
    </row>
    <row r="1930" spans="1:4" x14ac:dyDescent="0.35">
      <c r="A1930" t="s">
        <v>3040</v>
      </c>
      <c r="B1930" t="s">
        <v>3157</v>
      </c>
      <c r="C1930" t="s">
        <v>1403</v>
      </c>
      <c r="D1930">
        <v>103.44801671</v>
      </c>
    </row>
    <row r="1931" spans="1:4" x14ac:dyDescent="0.35">
      <c r="A1931" t="s">
        <v>3040</v>
      </c>
      <c r="B1931" t="s">
        <v>3157</v>
      </c>
      <c r="C1931" t="s">
        <v>3095</v>
      </c>
      <c r="D1931">
        <v>677.41610756000023</v>
      </c>
    </row>
    <row r="1932" spans="1:4" x14ac:dyDescent="0.35">
      <c r="A1932" t="s">
        <v>3040</v>
      </c>
      <c r="B1932" t="s">
        <v>3157</v>
      </c>
      <c r="C1932" t="s">
        <v>3096</v>
      </c>
      <c r="D1932">
        <v>139.79654635000014</v>
      </c>
    </row>
    <row r="1933" spans="1:4" x14ac:dyDescent="0.35">
      <c r="A1933" t="s">
        <v>3040</v>
      </c>
      <c r="B1933" t="s">
        <v>3157</v>
      </c>
      <c r="C1933" t="s">
        <v>3097</v>
      </c>
      <c r="D1933">
        <v>3089.2579645499995</v>
      </c>
    </row>
    <row r="1934" spans="1:4" x14ac:dyDescent="0.35">
      <c r="A1934" t="s">
        <v>3040</v>
      </c>
      <c r="B1934" t="s">
        <v>3157</v>
      </c>
      <c r="C1934" t="s">
        <v>3098</v>
      </c>
      <c r="D1934">
        <v>140.75869522000005</v>
      </c>
    </row>
    <row r="1935" spans="1:4" x14ac:dyDescent="0.35">
      <c r="A1935" t="s">
        <v>3040</v>
      </c>
      <c r="B1935" t="s">
        <v>3157</v>
      </c>
      <c r="C1935" t="s">
        <v>352</v>
      </c>
      <c r="D1935">
        <v>4.5028514800000004</v>
      </c>
    </row>
    <row r="1936" spans="1:4" x14ac:dyDescent="0.35">
      <c r="A1936" t="s">
        <v>3040</v>
      </c>
      <c r="B1936" t="s">
        <v>3157</v>
      </c>
      <c r="C1936" t="s">
        <v>3099</v>
      </c>
      <c r="D1936">
        <v>3385.2946901199994</v>
      </c>
    </row>
    <row r="1937" spans="1:4" x14ac:dyDescent="0.35">
      <c r="A1937" t="s">
        <v>3040</v>
      </c>
      <c r="B1937" t="s">
        <v>3157</v>
      </c>
      <c r="C1937" t="s">
        <v>3100</v>
      </c>
      <c r="D1937">
        <v>191.06912181999985</v>
      </c>
    </row>
    <row r="1938" spans="1:4" x14ac:dyDescent="0.35">
      <c r="A1938" t="s">
        <v>3040</v>
      </c>
      <c r="B1938" t="s">
        <v>3157</v>
      </c>
      <c r="C1938" t="s">
        <v>3101</v>
      </c>
      <c r="D1938">
        <v>96.888166360000028</v>
      </c>
    </row>
    <row r="1939" spans="1:4" x14ac:dyDescent="0.35">
      <c r="A1939" t="s">
        <v>3040</v>
      </c>
      <c r="B1939" t="s">
        <v>3157</v>
      </c>
      <c r="C1939" t="s">
        <v>3102</v>
      </c>
      <c r="D1939">
        <v>119.36839363000001</v>
      </c>
    </row>
    <row r="1940" spans="1:4" x14ac:dyDescent="0.35">
      <c r="A1940" t="s">
        <v>3041</v>
      </c>
      <c r="B1940" t="s">
        <v>3158</v>
      </c>
      <c r="C1940" t="s">
        <v>1403</v>
      </c>
      <c r="D1940">
        <v>30.789145219999998</v>
      </c>
    </row>
    <row r="1941" spans="1:4" x14ac:dyDescent="0.35">
      <c r="A1941" t="s">
        <v>3041</v>
      </c>
      <c r="B1941" t="s">
        <v>3158</v>
      </c>
      <c r="C1941" t="s">
        <v>3095</v>
      </c>
      <c r="D1941">
        <v>109.75989742999998</v>
      </c>
    </row>
    <row r="1942" spans="1:4" x14ac:dyDescent="0.35">
      <c r="A1942" t="s">
        <v>3041</v>
      </c>
      <c r="B1942" t="s">
        <v>3158</v>
      </c>
      <c r="C1942" t="s">
        <v>3096</v>
      </c>
      <c r="D1942">
        <v>801.65830044000097</v>
      </c>
    </row>
    <row r="1943" spans="1:4" x14ac:dyDescent="0.35">
      <c r="A1943" t="s">
        <v>3041</v>
      </c>
      <c r="B1943" t="s">
        <v>3158</v>
      </c>
      <c r="C1943" t="s">
        <v>3097</v>
      </c>
      <c r="D1943">
        <v>239.04596008999999</v>
      </c>
    </row>
    <row r="1944" spans="1:4" x14ac:dyDescent="0.35">
      <c r="A1944" t="s">
        <v>3041</v>
      </c>
      <c r="B1944" t="s">
        <v>3158</v>
      </c>
      <c r="C1944" t="s">
        <v>3098</v>
      </c>
      <c r="D1944">
        <v>773.64634901999978</v>
      </c>
    </row>
    <row r="1945" spans="1:4" x14ac:dyDescent="0.35">
      <c r="A1945" t="s">
        <v>3041</v>
      </c>
      <c r="B1945" t="s">
        <v>3158</v>
      </c>
      <c r="C1945" t="s">
        <v>352</v>
      </c>
      <c r="D1945">
        <v>817.07805283000005</v>
      </c>
    </row>
    <row r="1946" spans="1:4" x14ac:dyDescent="0.35">
      <c r="A1946" t="s">
        <v>3041</v>
      </c>
      <c r="B1946" t="s">
        <v>3158</v>
      </c>
      <c r="C1946" t="s">
        <v>3099</v>
      </c>
      <c r="D1946">
        <v>25704.849950159933</v>
      </c>
    </row>
    <row r="1947" spans="1:4" x14ac:dyDescent="0.35">
      <c r="A1947" t="s">
        <v>3041</v>
      </c>
      <c r="B1947" t="s">
        <v>3158</v>
      </c>
      <c r="C1947" t="s">
        <v>3100</v>
      </c>
      <c r="D1947">
        <v>1849.58446914</v>
      </c>
    </row>
    <row r="1948" spans="1:4" x14ac:dyDescent="0.35">
      <c r="A1948" t="s">
        <v>3041</v>
      </c>
      <c r="B1948" t="s">
        <v>3158</v>
      </c>
      <c r="C1948" t="s">
        <v>3101</v>
      </c>
      <c r="D1948">
        <v>68.988159440000004</v>
      </c>
    </row>
    <row r="1949" spans="1:4" x14ac:dyDescent="0.35">
      <c r="A1949" t="s">
        <v>3041</v>
      </c>
      <c r="B1949" t="s">
        <v>3158</v>
      </c>
      <c r="C1949" t="s">
        <v>3102</v>
      </c>
      <c r="D1949">
        <v>1074.2261060100006</v>
      </c>
    </row>
    <row r="1950" spans="1:4" x14ac:dyDescent="0.35">
      <c r="A1950" t="s">
        <v>3041</v>
      </c>
      <c r="B1950" t="s">
        <v>3159</v>
      </c>
      <c r="C1950" t="s">
        <v>1403</v>
      </c>
      <c r="D1950">
        <v>113.30437757000001</v>
      </c>
    </row>
    <row r="1951" spans="1:4" x14ac:dyDescent="0.35">
      <c r="A1951" t="s">
        <v>3041</v>
      </c>
      <c r="B1951" t="s">
        <v>3159</v>
      </c>
      <c r="C1951" t="s">
        <v>3095</v>
      </c>
      <c r="D1951">
        <v>265.00926686000003</v>
      </c>
    </row>
    <row r="1952" spans="1:4" x14ac:dyDescent="0.35">
      <c r="A1952" t="s">
        <v>3041</v>
      </c>
      <c r="B1952" t="s">
        <v>3159</v>
      </c>
      <c r="C1952" t="s">
        <v>3096</v>
      </c>
      <c r="D1952">
        <v>508.2214298600004</v>
      </c>
    </row>
    <row r="1953" spans="1:4" x14ac:dyDescent="0.35">
      <c r="A1953" t="s">
        <v>3041</v>
      </c>
      <c r="B1953" t="s">
        <v>3159</v>
      </c>
      <c r="C1953" t="s">
        <v>3097</v>
      </c>
      <c r="D1953">
        <v>293.2838228199999</v>
      </c>
    </row>
    <row r="1954" spans="1:4" x14ac:dyDescent="0.35">
      <c r="A1954" t="s">
        <v>3041</v>
      </c>
      <c r="B1954" t="s">
        <v>3159</v>
      </c>
      <c r="C1954" t="s">
        <v>3098</v>
      </c>
      <c r="D1954">
        <v>190.33342548999997</v>
      </c>
    </row>
    <row r="1955" spans="1:4" x14ac:dyDescent="0.35">
      <c r="A1955" t="s">
        <v>3041</v>
      </c>
      <c r="B1955" t="s">
        <v>3159</v>
      </c>
      <c r="C1955" t="s">
        <v>352</v>
      </c>
      <c r="D1955">
        <v>660.1094804999999</v>
      </c>
    </row>
    <row r="1956" spans="1:4" x14ac:dyDescent="0.35">
      <c r="A1956" t="s">
        <v>3041</v>
      </c>
      <c r="B1956" t="s">
        <v>3159</v>
      </c>
      <c r="C1956" t="s">
        <v>3099</v>
      </c>
      <c r="D1956">
        <v>17542.676485599943</v>
      </c>
    </row>
    <row r="1957" spans="1:4" x14ac:dyDescent="0.35">
      <c r="A1957" t="s">
        <v>3041</v>
      </c>
      <c r="B1957" t="s">
        <v>3159</v>
      </c>
      <c r="C1957" t="s">
        <v>3100</v>
      </c>
      <c r="D1957">
        <v>862.63401924999948</v>
      </c>
    </row>
    <row r="1958" spans="1:4" x14ac:dyDescent="0.35">
      <c r="A1958" t="s">
        <v>3041</v>
      </c>
      <c r="B1958" t="s">
        <v>3159</v>
      </c>
      <c r="C1958" t="s">
        <v>3101</v>
      </c>
      <c r="D1958">
        <v>47.563971189999997</v>
      </c>
    </row>
    <row r="1959" spans="1:4" x14ac:dyDescent="0.35">
      <c r="A1959" t="s">
        <v>3041</v>
      </c>
      <c r="B1959" t="s">
        <v>3159</v>
      </c>
      <c r="C1959" t="s">
        <v>3102</v>
      </c>
      <c r="D1959">
        <v>418.74923083999983</v>
      </c>
    </row>
    <row r="1960" spans="1:4" x14ac:dyDescent="0.35">
      <c r="A1960" t="s">
        <v>3041</v>
      </c>
      <c r="B1960" t="s">
        <v>3160</v>
      </c>
      <c r="C1960" t="s">
        <v>1403</v>
      </c>
      <c r="D1960">
        <v>352.50265462999977</v>
      </c>
    </row>
    <row r="1961" spans="1:4" x14ac:dyDescent="0.35">
      <c r="A1961" t="s">
        <v>3041</v>
      </c>
      <c r="B1961" t="s">
        <v>3160</v>
      </c>
      <c r="C1961" t="s">
        <v>3095</v>
      </c>
      <c r="D1961">
        <v>714.34494427000004</v>
      </c>
    </row>
    <row r="1962" spans="1:4" x14ac:dyDescent="0.35">
      <c r="A1962" t="s">
        <v>3041</v>
      </c>
      <c r="B1962" t="s">
        <v>3160</v>
      </c>
      <c r="C1962" t="s">
        <v>3096</v>
      </c>
      <c r="D1962">
        <v>1948.2930834599997</v>
      </c>
    </row>
    <row r="1963" spans="1:4" x14ac:dyDescent="0.35">
      <c r="A1963" t="s">
        <v>3041</v>
      </c>
      <c r="B1963" t="s">
        <v>3160</v>
      </c>
      <c r="C1963" t="s">
        <v>3097</v>
      </c>
      <c r="D1963">
        <v>347.27593815999984</v>
      </c>
    </row>
    <row r="1964" spans="1:4" x14ac:dyDescent="0.35">
      <c r="A1964" t="s">
        <v>3041</v>
      </c>
      <c r="B1964" t="s">
        <v>3160</v>
      </c>
      <c r="C1964" t="s">
        <v>3098</v>
      </c>
      <c r="D1964">
        <v>3767.7280850700008</v>
      </c>
    </row>
    <row r="1965" spans="1:4" x14ac:dyDescent="0.35">
      <c r="A1965" t="s">
        <v>3041</v>
      </c>
      <c r="B1965" t="s">
        <v>3160</v>
      </c>
      <c r="C1965" t="s">
        <v>352</v>
      </c>
      <c r="D1965">
        <v>1426.7723751900005</v>
      </c>
    </row>
    <row r="1966" spans="1:4" x14ac:dyDescent="0.35">
      <c r="A1966" t="s">
        <v>3041</v>
      </c>
      <c r="B1966" t="s">
        <v>3160</v>
      </c>
      <c r="C1966" t="s">
        <v>3099</v>
      </c>
      <c r="D1966">
        <v>51321.603092159938</v>
      </c>
    </row>
    <row r="1967" spans="1:4" x14ac:dyDescent="0.35">
      <c r="A1967" t="s">
        <v>3041</v>
      </c>
      <c r="B1967" t="s">
        <v>3160</v>
      </c>
      <c r="C1967" t="s">
        <v>3100</v>
      </c>
      <c r="D1967">
        <v>3131.6751040099998</v>
      </c>
    </row>
    <row r="1968" spans="1:4" x14ac:dyDescent="0.35">
      <c r="A1968" t="s">
        <v>3041</v>
      </c>
      <c r="B1968" t="s">
        <v>3160</v>
      </c>
      <c r="C1968" t="s">
        <v>3101</v>
      </c>
      <c r="D1968">
        <v>214.69302680999996</v>
      </c>
    </row>
    <row r="1969" spans="1:4" x14ac:dyDescent="0.35">
      <c r="A1969" t="s">
        <v>3041</v>
      </c>
      <c r="B1969" t="s">
        <v>3160</v>
      </c>
      <c r="C1969" t="s">
        <v>3102</v>
      </c>
      <c r="D1969">
        <v>689.56777875999967</v>
      </c>
    </row>
    <row r="1970" spans="1:4" x14ac:dyDescent="0.35">
      <c r="A1970" t="s">
        <v>3041</v>
      </c>
      <c r="B1970" t="s">
        <v>3157</v>
      </c>
      <c r="C1970" t="s">
        <v>1403</v>
      </c>
      <c r="D1970">
        <v>4292.6154374899897</v>
      </c>
    </row>
    <row r="1971" spans="1:4" x14ac:dyDescent="0.35">
      <c r="A1971" t="s">
        <v>3041</v>
      </c>
      <c r="B1971" t="s">
        <v>3157</v>
      </c>
      <c r="C1971" t="s">
        <v>3095</v>
      </c>
      <c r="D1971">
        <v>18568.600239850024</v>
      </c>
    </row>
    <row r="1972" spans="1:4" x14ac:dyDescent="0.35">
      <c r="A1972" t="s">
        <v>3041</v>
      </c>
      <c r="B1972" t="s">
        <v>3157</v>
      </c>
      <c r="C1972" t="s">
        <v>3096</v>
      </c>
      <c r="D1972">
        <v>17364.241025410116</v>
      </c>
    </row>
    <row r="1973" spans="1:4" x14ac:dyDescent="0.35">
      <c r="A1973" t="s">
        <v>3041</v>
      </c>
      <c r="B1973" t="s">
        <v>3157</v>
      </c>
      <c r="C1973" t="s">
        <v>3097</v>
      </c>
      <c r="D1973">
        <v>1781.4624304900008</v>
      </c>
    </row>
    <row r="1974" spans="1:4" x14ac:dyDescent="0.35">
      <c r="A1974" t="s">
        <v>3041</v>
      </c>
      <c r="B1974" t="s">
        <v>3157</v>
      </c>
      <c r="C1974" t="s">
        <v>3098</v>
      </c>
      <c r="D1974">
        <v>14634.898259279988</v>
      </c>
    </row>
    <row r="1975" spans="1:4" x14ac:dyDescent="0.35">
      <c r="A1975" t="s">
        <v>3041</v>
      </c>
      <c r="B1975" t="s">
        <v>3157</v>
      </c>
      <c r="C1975" t="s">
        <v>352</v>
      </c>
      <c r="D1975">
        <v>2863.7507229799971</v>
      </c>
    </row>
    <row r="1976" spans="1:4" x14ac:dyDescent="0.35">
      <c r="A1976" t="s">
        <v>3041</v>
      </c>
      <c r="B1976" t="s">
        <v>3157</v>
      </c>
      <c r="C1976" t="s">
        <v>3099</v>
      </c>
      <c r="D1976">
        <v>291369.19159467932</v>
      </c>
    </row>
    <row r="1977" spans="1:4" x14ac:dyDescent="0.35">
      <c r="A1977" t="s">
        <v>3041</v>
      </c>
      <c r="B1977" t="s">
        <v>3157</v>
      </c>
      <c r="C1977" t="s">
        <v>3100</v>
      </c>
      <c r="D1977">
        <v>19001.248902529889</v>
      </c>
    </row>
    <row r="1978" spans="1:4" x14ac:dyDescent="0.35">
      <c r="A1978" t="s">
        <v>3041</v>
      </c>
      <c r="B1978" t="s">
        <v>3157</v>
      </c>
      <c r="C1978" t="s">
        <v>3101</v>
      </c>
      <c r="D1978">
        <v>4563.1212213800054</v>
      </c>
    </row>
    <row r="1979" spans="1:4" x14ac:dyDescent="0.35">
      <c r="A1979" t="s">
        <v>3041</v>
      </c>
      <c r="B1979" t="s">
        <v>3157</v>
      </c>
      <c r="C1979" t="s">
        <v>3102</v>
      </c>
      <c r="D1979">
        <v>18700.722858419947</v>
      </c>
    </row>
    <row r="1980" spans="1:4" x14ac:dyDescent="0.35">
      <c r="A1980" t="s">
        <v>3041</v>
      </c>
      <c r="B1980" t="s">
        <v>3161</v>
      </c>
      <c r="C1980" t="s">
        <v>1403</v>
      </c>
      <c r="D1980">
        <v>125.08207535</v>
      </c>
    </row>
    <row r="1981" spans="1:4" x14ac:dyDescent="0.35">
      <c r="A1981" t="s">
        <v>3041</v>
      </c>
      <c r="B1981" t="s">
        <v>3161</v>
      </c>
      <c r="C1981" t="s">
        <v>3095</v>
      </c>
      <c r="D1981">
        <v>244.08559431000006</v>
      </c>
    </row>
    <row r="1982" spans="1:4" x14ac:dyDescent="0.35">
      <c r="A1982" t="s">
        <v>3041</v>
      </c>
      <c r="B1982" t="s">
        <v>3161</v>
      </c>
      <c r="C1982" t="s">
        <v>3096</v>
      </c>
      <c r="D1982">
        <v>866.21869501000072</v>
      </c>
    </row>
    <row r="1983" spans="1:4" x14ac:dyDescent="0.35">
      <c r="A1983" t="s">
        <v>3041</v>
      </c>
      <c r="B1983" t="s">
        <v>3161</v>
      </c>
      <c r="C1983" t="s">
        <v>3097</v>
      </c>
      <c r="D1983">
        <v>235.33399335000004</v>
      </c>
    </row>
    <row r="1984" spans="1:4" x14ac:dyDescent="0.35">
      <c r="A1984" t="s">
        <v>3041</v>
      </c>
      <c r="B1984" t="s">
        <v>3161</v>
      </c>
      <c r="C1984" t="s">
        <v>3098</v>
      </c>
      <c r="D1984">
        <v>461.29534995000012</v>
      </c>
    </row>
    <row r="1985" spans="1:4" x14ac:dyDescent="0.35">
      <c r="A1985" t="s">
        <v>3041</v>
      </c>
      <c r="B1985" t="s">
        <v>3161</v>
      </c>
      <c r="C1985" t="s">
        <v>352</v>
      </c>
      <c r="D1985">
        <v>398.42608758000006</v>
      </c>
    </row>
    <row r="1986" spans="1:4" x14ac:dyDescent="0.35">
      <c r="A1986" t="s">
        <v>3041</v>
      </c>
      <c r="B1986" t="s">
        <v>3161</v>
      </c>
      <c r="C1986" t="s">
        <v>3099</v>
      </c>
      <c r="D1986">
        <v>30349.841392350023</v>
      </c>
    </row>
    <row r="1987" spans="1:4" x14ac:dyDescent="0.35">
      <c r="A1987" t="s">
        <v>3041</v>
      </c>
      <c r="B1987" t="s">
        <v>3161</v>
      </c>
      <c r="C1987" t="s">
        <v>3100</v>
      </c>
      <c r="D1987">
        <v>1056.7804182599996</v>
      </c>
    </row>
    <row r="1988" spans="1:4" x14ac:dyDescent="0.35">
      <c r="A1988" t="s">
        <v>3041</v>
      </c>
      <c r="B1988" t="s">
        <v>3161</v>
      </c>
      <c r="C1988" t="s">
        <v>3101</v>
      </c>
      <c r="D1988">
        <v>14.25931426</v>
      </c>
    </row>
    <row r="1989" spans="1:4" x14ac:dyDescent="0.35">
      <c r="A1989" t="s">
        <v>3041</v>
      </c>
      <c r="B1989" t="s">
        <v>3161</v>
      </c>
      <c r="C1989" t="s">
        <v>3102</v>
      </c>
      <c r="D1989">
        <v>649.99565009999981</v>
      </c>
    </row>
    <row r="1990" spans="1:4" x14ac:dyDescent="0.35">
      <c r="A1990" t="s">
        <v>3042</v>
      </c>
      <c r="B1990" t="s">
        <v>3158</v>
      </c>
      <c r="C1990" t="s">
        <v>1403</v>
      </c>
      <c r="D1990">
        <v>526.08636154999999</v>
      </c>
    </row>
    <row r="1991" spans="1:4" x14ac:dyDescent="0.35">
      <c r="A1991" t="s">
        <v>3042</v>
      </c>
      <c r="B1991" t="s">
        <v>3158</v>
      </c>
      <c r="C1991" t="s">
        <v>3095</v>
      </c>
      <c r="D1991">
        <v>4.0257604799999998</v>
      </c>
    </row>
    <row r="1992" spans="1:4" x14ac:dyDescent="0.35">
      <c r="A1992" t="s">
        <v>3042</v>
      </c>
      <c r="B1992" t="s">
        <v>3158</v>
      </c>
      <c r="C1992" t="s">
        <v>3097</v>
      </c>
      <c r="D1992">
        <v>173.53311169999998</v>
      </c>
    </row>
    <row r="1993" spans="1:4" x14ac:dyDescent="0.35">
      <c r="A1993" t="s">
        <v>3042</v>
      </c>
      <c r="B1993" t="s">
        <v>3158</v>
      </c>
      <c r="C1993" t="s">
        <v>3098</v>
      </c>
      <c r="D1993">
        <v>674.66733523999972</v>
      </c>
    </row>
    <row r="1994" spans="1:4" x14ac:dyDescent="0.35">
      <c r="A1994" t="s">
        <v>3042</v>
      </c>
      <c r="B1994" t="s">
        <v>3158</v>
      </c>
      <c r="C1994" t="s">
        <v>352</v>
      </c>
      <c r="D1994">
        <v>18.350412149999997</v>
      </c>
    </row>
    <row r="1995" spans="1:4" x14ac:dyDescent="0.35">
      <c r="A1995" t="s">
        <v>3042</v>
      </c>
      <c r="B1995" t="s">
        <v>3158</v>
      </c>
      <c r="C1995" t="s">
        <v>3099</v>
      </c>
      <c r="D1995">
        <v>14.992325670000001</v>
      </c>
    </row>
    <row r="1996" spans="1:4" x14ac:dyDescent="0.35">
      <c r="A1996" t="s">
        <v>3042</v>
      </c>
      <c r="B1996" t="s">
        <v>3158</v>
      </c>
      <c r="C1996" t="s">
        <v>3100</v>
      </c>
      <c r="D1996">
        <v>1257.3501631399988</v>
      </c>
    </row>
    <row r="1997" spans="1:4" x14ac:dyDescent="0.35">
      <c r="A1997" t="s">
        <v>3042</v>
      </c>
      <c r="B1997" t="s">
        <v>3158</v>
      </c>
      <c r="C1997" t="s">
        <v>3101</v>
      </c>
      <c r="D1997">
        <v>36.31163188</v>
      </c>
    </row>
    <row r="1998" spans="1:4" x14ac:dyDescent="0.35">
      <c r="A1998" t="s">
        <v>3042</v>
      </c>
      <c r="B1998" t="s">
        <v>3159</v>
      </c>
      <c r="C1998" t="s">
        <v>1403</v>
      </c>
      <c r="D1998">
        <v>777.03014569000027</v>
      </c>
    </row>
    <row r="1999" spans="1:4" x14ac:dyDescent="0.35">
      <c r="A1999" t="s">
        <v>3042</v>
      </c>
      <c r="B1999" t="s">
        <v>3159</v>
      </c>
      <c r="C1999" t="s">
        <v>3095</v>
      </c>
      <c r="D1999">
        <v>8.4142074900000008</v>
      </c>
    </row>
    <row r="2000" spans="1:4" x14ac:dyDescent="0.35">
      <c r="A2000" t="s">
        <v>3042</v>
      </c>
      <c r="B2000" t="s">
        <v>3159</v>
      </c>
      <c r="C2000" t="s">
        <v>3097</v>
      </c>
      <c r="D2000">
        <v>121.15841784000001</v>
      </c>
    </row>
    <row r="2001" spans="1:4" x14ac:dyDescent="0.35">
      <c r="A2001" t="s">
        <v>3042</v>
      </c>
      <c r="B2001" t="s">
        <v>3159</v>
      </c>
      <c r="C2001" t="s">
        <v>3098</v>
      </c>
      <c r="D2001">
        <v>458.77692705000004</v>
      </c>
    </row>
    <row r="2002" spans="1:4" x14ac:dyDescent="0.35">
      <c r="A2002" t="s">
        <v>3042</v>
      </c>
      <c r="B2002" t="s">
        <v>3159</v>
      </c>
      <c r="C2002" t="s">
        <v>3099</v>
      </c>
      <c r="D2002">
        <v>22.701952160000001</v>
      </c>
    </row>
    <row r="2003" spans="1:4" x14ac:dyDescent="0.35">
      <c r="A2003" t="s">
        <v>3042</v>
      </c>
      <c r="B2003" t="s">
        <v>3159</v>
      </c>
      <c r="C2003" t="s">
        <v>3100</v>
      </c>
      <c r="D2003">
        <v>502.98060127000014</v>
      </c>
    </row>
    <row r="2004" spans="1:4" x14ac:dyDescent="0.35">
      <c r="A2004" t="s">
        <v>3042</v>
      </c>
      <c r="B2004" t="s">
        <v>3159</v>
      </c>
      <c r="C2004" t="s">
        <v>3101</v>
      </c>
      <c r="D2004">
        <v>12.000154049999999</v>
      </c>
    </row>
    <row r="2005" spans="1:4" x14ac:dyDescent="0.35">
      <c r="A2005" t="s">
        <v>3042</v>
      </c>
      <c r="B2005" t="s">
        <v>3160</v>
      </c>
      <c r="C2005" t="s">
        <v>1403</v>
      </c>
      <c r="D2005">
        <v>1079.605044389999</v>
      </c>
    </row>
    <row r="2006" spans="1:4" x14ac:dyDescent="0.35">
      <c r="A2006" t="s">
        <v>3042</v>
      </c>
      <c r="B2006" t="s">
        <v>3160</v>
      </c>
      <c r="C2006" t="s">
        <v>3095</v>
      </c>
      <c r="D2006">
        <v>21.478397769999997</v>
      </c>
    </row>
    <row r="2007" spans="1:4" x14ac:dyDescent="0.35">
      <c r="A2007" t="s">
        <v>3042</v>
      </c>
      <c r="B2007" t="s">
        <v>3160</v>
      </c>
      <c r="C2007" t="s">
        <v>3097</v>
      </c>
      <c r="D2007">
        <v>868.58812321999972</v>
      </c>
    </row>
    <row r="2008" spans="1:4" x14ac:dyDescent="0.35">
      <c r="A2008" t="s">
        <v>3042</v>
      </c>
      <c r="B2008" t="s">
        <v>3160</v>
      </c>
      <c r="C2008" t="s">
        <v>3098</v>
      </c>
      <c r="D2008">
        <v>3297.7192091000024</v>
      </c>
    </row>
    <row r="2009" spans="1:4" x14ac:dyDescent="0.35">
      <c r="A2009" t="s">
        <v>3042</v>
      </c>
      <c r="B2009" t="s">
        <v>3160</v>
      </c>
      <c r="C2009" t="s">
        <v>352</v>
      </c>
      <c r="D2009">
        <v>88.805309270000009</v>
      </c>
    </row>
    <row r="2010" spans="1:4" x14ac:dyDescent="0.35">
      <c r="A2010" t="s">
        <v>3042</v>
      </c>
      <c r="B2010" t="s">
        <v>3160</v>
      </c>
      <c r="C2010" t="s">
        <v>3099</v>
      </c>
      <c r="D2010">
        <v>23.390968909999998</v>
      </c>
    </row>
    <row r="2011" spans="1:4" x14ac:dyDescent="0.35">
      <c r="A2011" t="s">
        <v>3042</v>
      </c>
      <c r="B2011" t="s">
        <v>3160</v>
      </c>
      <c r="C2011" t="s">
        <v>3100</v>
      </c>
      <c r="D2011">
        <v>1775.2716062099992</v>
      </c>
    </row>
    <row r="2012" spans="1:4" x14ac:dyDescent="0.35">
      <c r="A2012" t="s">
        <v>3042</v>
      </c>
      <c r="B2012" t="s">
        <v>3160</v>
      </c>
      <c r="C2012" t="s">
        <v>3101</v>
      </c>
      <c r="D2012">
        <v>30.824005420000002</v>
      </c>
    </row>
    <row r="2013" spans="1:4" x14ac:dyDescent="0.35">
      <c r="A2013" t="s">
        <v>3042</v>
      </c>
      <c r="B2013" t="s">
        <v>3157</v>
      </c>
      <c r="C2013" t="s">
        <v>1403</v>
      </c>
      <c r="D2013">
        <v>14029.20785043003</v>
      </c>
    </row>
    <row r="2014" spans="1:4" x14ac:dyDescent="0.35">
      <c r="A2014" t="s">
        <v>3042</v>
      </c>
      <c r="B2014" t="s">
        <v>3157</v>
      </c>
      <c r="C2014" t="s">
        <v>3095</v>
      </c>
      <c r="D2014">
        <v>2647.294755880001</v>
      </c>
    </row>
    <row r="2015" spans="1:4" x14ac:dyDescent="0.35">
      <c r="A2015" t="s">
        <v>3042</v>
      </c>
      <c r="B2015" t="s">
        <v>3157</v>
      </c>
      <c r="C2015" t="s">
        <v>3096</v>
      </c>
      <c r="D2015">
        <v>3.7853608500000004</v>
      </c>
    </row>
    <row r="2016" spans="1:4" x14ac:dyDescent="0.35">
      <c r="A2016" t="s">
        <v>3042</v>
      </c>
      <c r="B2016" t="s">
        <v>3157</v>
      </c>
      <c r="C2016" t="s">
        <v>3097</v>
      </c>
      <c r="D2016">
        <v>5445.5552257099962</v>
      </c>
    </row>
    <row r="2017" spans="1:4" x14ac:dyDescent="0.35">
      <c r="A2017" t="s">
        <v>3042</v>
      </c>
      <c r="B2017" t="s">
        <v>3157</v>
      </c>
      <c r="C2017" t="s">
        <v>3098</v>
      </c>
      <c r="D2017">
        <v>11307.747950359999</v>
      </c>
    </row>
    <row r="2018" spans="1:4" x14ac:dyDescent="0.35">
      <c r="A2018" t="s">
        <v>3042</v>
      </c>
      <c r="B2018" t="s">
        <v>3157</v>
      </c>
      <c r="C2018" t="s">
        <v>352</v>
      </c>
      <c r="D2018">
        <v>624.6150102900001</v>
      </c>
    </row>
    <row r="2019" spans="1:4" x14ac:dyDescent="0.35">
      <c r="A2019" t="s">
        <v>3042</v>
      </c>
      <c r="B2019" t="s">
        <v>3157</v>
      </c>
      <c r="C2019" t="s">
        <v>3099</v>
      </c>
      <c r="D2019">
        <v>495.10697764999981</v>
      </c>
    </row>
    <row r="2020" spans="1:4" x14ac:dyDescent="0.35">
      <c r="A2020" t="s">
        <v>3042</v>
      </c>
      <c r="B2020" t="s">
        <v>3157</v>
      </c>
      <c r="C2020" t="s">
        <v>3100</v>
      </c>
      <c r="D2020">
        <v>8310.4820346999895</v>
      </c>
    </row>
    <row r="2021" spans="1:4" x14ac:dyDescent="0.35">
      <c r="A2021" t="s">
        <v>3042</v>
      </c>
      <c r="B2021" t="s">
        <v>3157</v>
      </c>
      <c r="C2021" t="s">
        <v>3101</v>
      </c>
      <c r="D2021">
        <v>2742.4339146000011</v>
      </c>
    </row>
    <row r="2022" spans="1:4" x14ac:dyDescent="0.35">
      <c r="A2022" t="s">
        <v>3042</v>
      </c>
      <c r="B2022" t="s">
        <v>3157</v>
      </c>
      <c r="C2022" t="s">
        <v>3102</v>
      </c>
      <c r="D2022">
        <v>68.09293095999999</v>
      </c>
    </row>
    <row r="2023" spans="1:4" x14ac:dyDescent="0.35">
      <c r="A2023" t="s">
        <v>3042</v>
      </c>
      <c r="B2023" t="s">
        <v>3161</v>
      </c>
      <c r="C2023" t="s">
        <v>1403</v>
      </c>
      <c r="D2023">
        <v>406.76091540000004</v>
      </c>
    </row>
    <row r="2024" spans="1:4" x14ac:dyDescent="0.35">
      <c r="A2024" t="s">
        <v>3042</v>
      </c>
      <c r="B2024" t="s">
        <v>3161</v>
      </c>
      <c r="C2024" t="s">
        <v>3095</v>
      </c>
      <c r="D2024">
        <v>21.131220590000002</v>
      </c>
    </row>
    <row r="2025" spans="1:4" x14ac:dyDescent="0.35">
      <c r="A2025" t="s">
        <v>3042</v>
      </c>
      <c r="B2025" t="s">
        <v>3161</v>
      </c>
      <c r="C2025" t="s">
        <v>3097</v>
      </c>
      <c r="D2025">
        <v>305.19837385</v>
      </c>
    </row>
    <row r="2026" spans="1:4" x14ac:dyDescent="0.35">
      <c r="A2026" t="s">
        <v>3042</v>
      </c>
      <c r="B2026" t="s">
        <v>3161</v>
      </c>
      <c r="C2026" t="s">
        <v>3098</v>
      </c>
      <c r="D2026">
        <v>333.72349760000009</v>
      </c>
    </row>
    <row r="2027" spans="1:4" x14ac:dyDescent="0.35">
      <c r="A2027" t="s">
        <v>3042</v>
      </c>
      <c r="B2027" t="s">
        <v>3161</v>
      </c>
      <c r="C2027" t="s">
        <v>352</v>
      </c>
      <c r="D2027">
        <v>30.364970409999998</v>
      </c>
    </row>
    <row r="2028" spans="1:4" x14ac:dyDescent="0.35">
      <c r="A2028" t="s">
        <v>3042</v>
      </c>
      <c r="B2028" t="s">
        <v>3161</v>
      </c>
      <c r="C2028" t="s">
        <v>3099</v>
      </c>
      <c r="D2028">
        <v>16.50401381</v>
      </c>
    </row>
    <row r="2029" spans="1:4" x14ac:dyDescent="0.35">
      <c r="A2029" t="s">
        <v>3042</v>
      </c>
      <c r="B2029" t="s">
        <v>3161</v>
      </c>
      <c r="C2029" t="s">
        <v>3100</v>
      </c>
      <c r="D2029">
        <v>778.4683872300003</v>
      </c>
    </row>
    <row r="2030" spans="1:4" x14ac:dyDescent="0.35">
      <c r="A2030" t="s">
        <v>3042</v>
      </c>
      <c r="B2030" t="s">
        <v>3161</v>
      </c>
      <c r="C2030" t="s">
        <v>3101</v>
      </c>
      <c r="D2030">
        <v>5.8593661000000008</v>
      </c>
    </row>
    <row r="2031" spans="1:4" x14ac:dyDescent="0.35">
      <c r="A2031" t="s">
        <v>3043</v>
      </c>
      <c r="B2031" t="s">
        <v>3158</v>
      </c>
      <c r="C2031" t="s">
        <v>1403</v>
      </c>
      <c r="D2031">
        <v>1537.8631629200011</v>
      </c>
    </row>
    <row r="2032" spans="1:4" x14ac:dyDescent="0.35">
      <c r="A2032" t="s">
        <v>3043</v>
      </c>
      <c r="B2032" t="s">
        <v>3158</v>
      </c>
      <c r="C2032" t="s">
        <v>3095</v>
      </c>
      <c r="D2032">
        <v>71.193817820000021</v>
      </c>
    </row>
    <row r="2033" spans="1:4" x14ac:dyDescent="0.35">
      <c r="A2033" t="s">
        <v>3043</v>
      </c>
      <c r="B2033" t="s">
        <v>3158</v>
      </c>
      <c r="C2033" t="s">
        <v>3096</v>
      </c>
      <c r="D2033">
        <v>1084.1980953900008</v>
      </c>
    </row>
    <row r="2034" spans="1:4" x14ac:dyDescent="0.35">
      <c r="A2034" t="s">
        <v>3043</v>
      </c>
      <c r="B2034" t="s">
        <v>3158</v>
      </c>
      <c r="C2034" t="s">
        <v>3097</v>
      </c>
      <c r="D2034">
        <v>728.15429119999988</v>
      </c>
    </row>
    <row r="2035" spans="1:4" x14ac:dyDescent="0.35">
      <c r="A2035" t="s">
        <v>3043</v>
      </c>
      <c r="B2035" t="s">
        <v>3158</v>
      </c>
      <c r="C2035" t="s">
        <v>3098</v>
      </c>
      <c r="D2035">
        <v>2761.1898107799989</v>
      </c>
    </row>
    <row r="2036" spans="1:4" x14ac:dyDescent="0.35">
      <c r="A2036" t="s">
        <v>3043</v>
      </c>
      <c r="B2036" t="s">
        <v>3158</v>
      </c>
      <c r="C2036" t="s">
        <v>352</v>
      </c>
      <c r="D2036">
        <v>502.67327885000003</v>
      </c>
    </row>
    <row r="2037" spans="1:4" x14ac:dyDescent="0.35">
      <c r="A2037" t="s">
        <v>3043</v>
      </c>
      <c r="B2037" t="s">
        <v>3158</v>
      </c>
      <c r="C2037" t="s">
        <v>3099</v>
      </c>
      <c r="D2037">
        <v>21555.769591759887</v>
      </c>
    </row>
    <row r="2038" spans="1:4" x14ac:dyDescent="0.35">
      <c r="A2038" t="s">
        <v>3043</v>
      </c>
      <c r="B2038" t="s">
        <v>3158</v>
      </c>
      <c r="C2038" t="s">
        <v>3100</v>
      </c>
      <c r="D2038">
        <v>12385.513580070003</v>
      </c>
    </row>
    <row r="2039" spans="1:4" x14ac:dyDescent="0.35">
      <c r="A2039" t="s">
        <v>3043</v>
      </c>
      <c r="B2039" t="s">
        <v>3158</v>
      </c>
      <c r="C2039" t="s">
        <v>3101</v>
      </c>
      <c r="D2039">
        <v>21.68466373</v>
      </c>
    </row>
    <row r="2040" spans="1:4" x14ac:dyDescent="0.35">
      <c r="A2040" t="s">
        <v>3043</v>
      </c>
      <c r="B2040" t="s">
        <v>3158</v>
      </c>
      <c r="C2040" t="s">
        <v>3102</v>
      </c>
      <c r="D2040">
        <v>0.64501721000000001</v>
      </c>
    </row>
    <row r="2041" spans="1:4" x14ac:dyDescent="0.35">
      <c r="A2041" t="s">
        <v>3043</v>
      </c>
      <c r="B2041" t="s">
        <v>3159</v>
      </c>
      <c r="C2041" t="s">
        <v>1403</v>
      </c>
      <c r="D2041">
        <v>2048.513797369998</v>
      </c>
    </row>
    <row r="2042" spans="1:4" x14ac:dyDescent="0.35">
      <c r="A2042" t="s">
        <v>3043</v>
      </c>
      <c r="B2042" t="s">
        <v>3159</v>
      </c>
      <c r="C2042" t="s">
        <v>3095</v>
      </c>
      <c r="D2042">
        <v>56.034234989999995</v>
      </c>
    </row>
    <row r="2043" spans="1:4" x14ac:dyDescent="0.35">
      <c r="A2043" t="s">
        <v>3043</v>
      </c>
      <c r="B2043" t="s">
        <v>3159</v>
      </c>
      <c r="C2043" t="s">
        <v>3096</v>
      </c>
      <c r="D2043">
        <v>707.30215330000021</v>
      </c>
    </row>
    <row r="2044" spans="1:4" x14ac:dyDescent="0.35">
      <c r="A2044" t="s">
        <v>3043</v>
      </c>
      <c r="B2044" t="s">
        <v>3159</v>
      </c>
      <c r="C2044" t="s">
        <v>3097</v>
      </c>
      <c r="D2044">
        <v>493.24421166999997</v>
      </c>
    </row>
    <row r="2045" spans="1:4" x14ac:dyDescent="0.35">
      <c r="A2045" t="s">
        <v>3043</v>
      </c>
      <c r="B2045" t="s">
        <v>3159</v>
      </c>
      <c r="C2045" t="s">
        <v>3098</v>
      </c>
      <c r="D2045">
        <v>5371.3905367199968</v>
      </c>
    </row>
    <row r="2046" spans="1:4" x14ac:dyDescent="0.35">
      <c r="A2046" t="s">
        <v>3043</v>
      </c>
      <c r="B2046" t="s">
        <v>3159</v>
      </c>
      <c r="C2046" t="s">
        <v>352</v>
      </c>
      <c r="D2046">
        <v>13.07931366</v>
      </c>
    </row>
    <row r="2047" spans="1:4" x14ac:dyDescent="0.35">
      <c r="A2047" t="s">
        <v>3043</v>
      </c>
      <c r="B2047" t="s">
        <v>3159</v>
      </c>
      <c r="C2047" t="s">
        <v>3099</v>
      </c>
      <c r="D2047">
        <v>20669.58023408008</v>
      </c>
    </row>
    <row r="2048" spans="1:4" x14ac:dyDescent="0.35">
      <c r="A2048" t="s">
        <v>3043</v>
      </c>
      <c r="B2048" t="s">
        <v>3159</v>
      </c>
      <c r="C2048" t="s">
        <v>3100</v>
      </c>
      <c r="D2048">
        <v>7410.7904693999972</v>
      </c>
    </row>
    <row r="2049" spans="1:4" x14ac:dyDescent="0.35">
      <c r="A2049" t="s">
        <v>3043</v>
      </c>
      <c r="B2049" t="s">
        <v>3159</v>
      </c>
      <c r="C2049" t="s">
        <v>3101</v>
      </c>
      <c r="D2049">
        <v>133.69406472</v>
      </c>
    </row>
    <row r="2050" spans="1:4" x14ac:dyDescent="0.35">
      <c r="A2050" t="s">
        <v>3043</v>
      </c>
      <c r="B2050" t="s">
        <v>3159</v>
      </c>
      <c r="C2050" t="s">
        <v>3102</v>
      </c>
      <c r="D2050">
        <v>82.919880129999996</v>
      </c>
    </row>
    <row r="2051" spans="1:4" x14ac:dyDescent="0.35">
      <c r="A2051" t="s">
        <v>3043</v>
      </c>
      <c r="B2051" t="s">
        <v>3160</v>
      </c>
      <c r="C2051" t="s">
        <v>1403</v>
      </c>
      <c r="D2051">
        <v>3453.0857084800018</v>
      </c>
    </row>
    <row r="2052" spans="1:4" x14ac:dyDescent="0.35">
      <c r="A2052" t="s">
        <v>3043</v>
      </c>
      <c r="B2052" t="s">
        <v>3160</v>
      </c>
      <c r="C2052" t="s">
        <v>3095</v>
      </c>
      <c r="D2052">
        <v>190.50988461999998</v>
      </c>
    </row>
    <row r="2053" spans="1:4" x14ac:dyDescent="0.35">
      <c r="A2053" t="s">
        <v>3043</v>
      </c>
      <c r="B2053" t="s">
        <v>3160</v>
      </c>
      <c r="C2053" t="s">
        <v>3096</v>
      </c>
      <c r="D2053">
        <v>2443.4191247099961</v>
      </c>
    </row>
    <row r="2054" spans="1:4" x14ac:dyDescent="0.35">
      <c r="A2054" t="s">
        <v>3043</v>
      </c>
      <c r="B2054" t="s">
        <v>3160</v>
      </c>
      <c r="C2054" t="s">
        <v>3097</v>
      </c>
      <c r="D2054">
        <v>2650.2484194300027</v>
      </c>
    </row>
    <row r="2055" spans="1:4" x14ac:dyDescent="0.35">
      <c r="A2055" t="s">
        <v>3043</v>
      </c>
      <c r="B2055" t="s">
        <v>3160</v>
      </c>
      <c r="C2055" t="s">
        <v>3098</v>
      </c>
      <c r="D2055">
        <v>22354.138797930005</v>
      </c>
    </row>
    <row r="2056" spans="1:4" x14ac:dyDescent="0.35">
      <c r="A2056" t="s">
        <v>3043</v>
      </c>
      <c r="B2056" t="s">
        <v>3160</v>
      </c>
      <c r="C2056" t="s">
        <v>352</v>
      </c>
      <c r="D2056">
        <v>1394.2640830500004</v>
      </c>
    </row>
    <row r="2057" spans="1:4" x14ac:dyDescent="0.35">
      <c r="A2057" t="s">
        <v>3043</v>
      </c>
      <c r="B2057" t="s">
        <v>3160</v>
      </c>
      <c r="C2057" t="s">
        <v>3099</v>
      </c>
      <c r="D2057">
        <v>50852.771194659937</v>
      </c>
    </row>
    <row r="2058" spans="1:4" x14ac:dyDescent="0.35">
      <c r="A2058" t="s">
        <v>3043</v>
      </c>
      <c r="B2058" t="s">
        <v>3160</v>
      </c>
      <c r="C2058" t="s">
        <v>3100</v>
      </c>
      <c r="D2058">
        <v>23797.315434979988</v>
      </c>
    </row>
    <row r="2059" spans="1:4" x14ac:dyDescent="0.35">
      <c r="A2059" t="s">
        <v>3043</v>
      </c>
      <c r="B2059" t="s">
        <v>3160</v>
      </c>
      <c r="C2059" t="s">
        <v>3101</v>
      </c>
      <c r="D2059">
        <v>190.75011914999999</v>
      </c>
    </row>
    <row r="2060" spans="1:4" x14ac:dyDescent="0.35">
      <c r="A2060" t="s">
        <v>3043</v>
      </c>
      <c r="B2060" t="s">
        <v>3160</v>
      </c>
      <c r="C2060" t="s">
        <v>3102</v>
      </c>
      <c r="D2060">
        <v>388.24811768999996</v>
      </c>
    </row>
    <row r="2061" spans="1:4" x14ac:dyDescent="0.35">
      <c r="A2061" t="s">
        <v>3043</v>
      </c>
      <c r="B2061" t="s">
        <v>3157</v>
      </c>
      <c r="C2061" t="s">
        <v>1403</v>
      </c>
      <c r="D2061">
        <v>44999.629702010126</v>
      </c>
    </row>
    <row r="2062" spans="1:4" x14ac:dyDescent="0.35">
      <c r="A2062" t="s">
        <v>3043</v>
      </c>
      <c r="B2062" t="s">
        <v>3157</v>
      </c>
      <c r="C2062" t="s">
        <v>3095</v>
      </c>
      <c r="D2062">
        <v>9263.119471140013</v>
      </c>
    </row>
    <row r="2063" spans="1:4" x14ac:dyDescent="0.35">
      <c r="A2063" t="s">
        <v>3043</v>
      </c>
      <c r="B2063" t="s">
        <v>3157</v>
      </c>
      <c r="C2063" t="s">
        <v>3096</v>
      </c>
      <c r="D2063">
        <v>26440.728792499751</v>
      </c>
    </row>
    <row r="2064" spans="1:4" x14ac:dyDescent="0.35">
      <c r="A2064" t="s">
        <v>3043</v>
      </c>
      <c r="B2064" t="s">
        <v>3157</v>
      </c>
      <c r="C2064" t="s">
        <v>3097</v>
      </c>
      <c r="D2064">
        <v>13311.638663530006</v>
      </c>
    </row>
    <row r="2065" spans="1:4" x14ac:dyDescent="0.35">
      <c r="A2065" t="s">
        <v>3043</v>
      </c>
      <c r="B2065" t="s">
        <v>3157</v>
      </c>
      <c r="C2065" t="s">
        <v>3098</v>
      </c>
      <c r="D2065">
        <v>70358.598431619728</v>
      </c>
    </row>
    <row r="2066" spans="1:4" x14ac:dyDescent="0.35">
      <c r="A2066" t="s">
        <v>3043</v>
      </c>
      <c r="B2066" t="s">
        <v>3157</v>
      </c>
      <c r="C2066" t="s">
        <v>352</v>
      </c>
      <c r="D2066">
        <v>5565.2895467600038</v>
      </c>
    </row>
    <row r="2067" spans="1:4" x14ac:dyDescent="0.35">
      <c r="A2067" t="s">
        <v>3043</v>
      </c>
      <c r="B2067" t="s">
        <v>3157</v>
      </c>
      <c r="C2067" t="s">
        <v>3099</v>
      </c>
      <c r="D2067">
        <v>365847.90960283473</v>
      </c>
    </row>
    <row r="2068" spans="1:4" x14ac:dyDescent="0.35">
      <c r="A2068" t="s">
        <v>3043</v>
      </c>
      <c r="B2068" t="s">
        <v>3157</v>
      </c>
      <c r="C2068" t="s">
        <v>3100</v>
      </c>
      <c r="D2068">
        <v>80527.361530019407</v>
      </c>
    </row>
    <row r="2069" spans="1:4" x14ac:dyDescent="0.35">
      <c r="A2069" t="s">
        <v>3043</v>
      </c>
      <c r="B2069" t="s">
        <v>3157</v>
      </c>
      <c r="C2069" t="s">
        <v>3101</v>
      </c>
      <c r="D2069">
        <v>4646.0946682700032</v>
      </c>
    </row>
    <row r="2070" spans="1:4" x14ac:dyDescent="0.35">
      <c r="A2070" t="s">
        <v>3043</v>
      </c>
      <c r="B2070" t="s">
        <v>3157</v>
      </c>
      <c r="C2070" t="s">
        <v>3102</v>
      </c>
      <c r="D2070">
        <v>2204.6599519900024</v>
      </c>
    </row>
    <row r="2071" spans="1:4" x14ac:dyDescent="0.35">
      <c r="A2071" t="s">
        <v>3043</v>
      </c>
      <c r="B2071" t="s">
        <v>3161</v>
      </c>
      <c r="C2071" t="s">
        <v>1403</v>
      </c>
      <c r="D2071">
        <v>1122.9697173499997</v>
      </c>
    </row>
    <row r="2072" spans="1:4" x14ac:dyDescent="0.35">
      <c r="A2072" t="s">
        <v>3043</v>
      </c>
      <c r="B2072" t="s">
        <v>3161</v>
      </c>
      <c r="C2072" t="s">
        <v>3095</v>
      </c>
      <c r="D2072">
        <v>324.03617409000009</v>
      </c>
    </row>
    <row r="2073" spans="1:4" x14ac:dyDescent="0.35">
      <c r="A2073" t="s">
        <v>3043</v>
      </c>
      <c r="B2073" t="s">
        <v>3161</v>
      </c>
      <c r="C2073" t="s">
        <v>3096</v>
      </c>
      <c r="D2073">
        <v>1608.3368538599959</v>
      </c>
    </row>
    <row r="2074" spans="1:4" x14ac:dyDescent="0.35">
      <c r="A2074" t="s">
        <v>3043</v>
      </c>
      <c r="B2074" t="s">
        <v>3161</v>
      </c>
      <c r="C2074" t="s">
        <v>3097</v>
      </c>
      <c r="D2074">
        <v>1443.7011330100006</v>
      </c>
    </row>
    <row r="2075" spans="1:4" x14ac:dyDescent="0.35">
      <c r="A2075" t="s">
        <v>3043</v>
      </c>
      <c r="B2075" t="s">
        <v>3161</v>
      </c>
      <c r="C2075" t="s">
        <v>3098</v>
      </c>
      <c r="D2075">
        <v>4143.6196919400027</v>
      </c>
    </row>
    <row r="2076" spans="1:4" x14ac:dyDescent="0.35">
      <c r="A2076" t="s">
        <v>3043</v>
      </c>
      <c r="B2076" t="s">
        <v>3161</v>
      </c>
      <c r="C2076" t="s">
        <v>352</v>
      </c>
      <c r="D2076">
        <v>639.27445393000028</v>
      </c>
    </row>
    <row r="2077" spans="1:4" x14ac:dyDescent="0.35">
      <c r="A2077" t="s">
        <v>3043</v>
      </c>
      <c r="B2077" t="s">
        <v>3161</v>
      </c>
      <c r="C2077" t="s">
        <v>3099</v>
      </c>
      <c r="D2077">
        <v>38286.471644540004</v>
      </c>
    </row>
    <row r="2078" spans="1:4" x14ac:dyDescent="0.35">
      <c r="A2078" t="s">
        <v>3043</v>
      </c>
      <c r="B2078" t="s">
        <v>3161</v>
      </c>
      <c r="C2078" t="s">
        <v>3100</v>
      </c>
      <c r="D2078">
        <v>10168.051909860023</v>
      </c>
    </row>
    <row r="2079" spans="1:4" x14ac:dyDescent="0.35">
      <c r="A2079" t="s">
        <v>3043</v>
      </c>
      <c r="B2079" t="s">
        <v>3161</v>
      </c>
      <c r="C2079" t="s">
        <v>3101</v>
      </c>
      <c r="D2079">
        <v>152.24334555999999</v>
      </c>
    </row>
    <row r="2080" spans="1:4" x14ac:dyDescent="0.35">
      <c r="A2080" t="s">
        <v>3043</v>
      </c>
      <c r="B2080" t="s">
        <v>3161</v>
      </c>
      <c r="C2080" t="s">
        <v>3102</v>
      </c>
      <c r="D2080">
        <v>61.798750159999997</v>
      </c>
    </row>
    <row r="2081" spans="1:4" x14ac:dyDescent="0.35">
      <c r="A2081" t="s">
        <v>3044</v>
      </c>
      <c r="B2081" t="s">
        <v>3159</v>
      </c>
      <c r="C2081" t="s">
        <v>3095</v>
      </c>
      <c r="D2081">
        <v>20.712931780000002</v>
      </c>
    </row>
    <row r="2082" spans="1:4" x14ac:dyDescent="0.35">
      <c r="A2082" t="s">
        <v>3044</v>
      </c>
      <c r="B2082" t="s">
        <v>3160</v>
      </c>
      <c r="C2082" t="s">
        <v>1403</v>
      </c>
      <c r="D2082">
        <v>0.92287072999999997</v>
      </c>
    </row>
    <row r="2083" spans="1:4" x14ac:dyDescent="0.35">
      <c r="A2083" t="s">
        <v>3044</v>
      </c>
      <c r="B2083" t="s">
        <v>3160</v>
      </c>
      <c r="C2083" t="s">
        <v>3095</v>
      </c>
      <c r="D2083">
        <v>35.66421029</v>
      </c>
    </row>
    <row r="2084" spans="1:4" x14ac:dyDescent="0.35">
      <c r="A2084" t="s">
        <v>3044</v>
      </c>
      <c r="B2084" t="s">
        <v>3160</v>
      </c>
      <c r="C2084" t="s">
        <v>3097</v>
      </c>
      <c r="D2084">
        <v>5.509887710000001</v>
      </c>
    </row>
    <row r="2085" spans="1:4" x14ac:dyDescent="0.35">
      <c r="A2085" t="s">
        <v>3044</v>
      </c>
      <c r="B2085" t="s">
        <v>3160</v>
      </c>
      <c r="C2085" t="s">
        <v>3098</v>
      </c>
      <c r="D2085">
        <v>82.406358640000008</v>
      </c>
    </row>
    <row r="2086" spans="1:4" x14ac:dyDescent="0.35">
      <c r="A2086" t="s">
        <v>3044</v>
      </c>
      <c r="B2086" t="s">
        <v>3160</v>
      </c>
      <c r="C2086" t="s">
        <v>3099</v>
      </c>
      <c r="D2086">
        <v>5.5269146500000002</v>
      </c>
    </row>
    <row r="2087" spans="1:4" x14ac:dyDescent="0.35">
      <c r="A2087" t="s">
        <v>3044</v>
      </c>
      <c r="B2087" t="s">
        <v>3160</v>
      </c>
      <c r="C2087" t="s">
        <v>3100</v>
      </c>
      <c r="D2087">
        <v>36.847697759999996</v>
      </c>
    </row>
    <row r="2088" spans="1:4" x14ac:dyDescent="0.35">
      <c r="A2088" t="s">
        <v>3044</v>
      </c>
      <c r="B2088" t="s">
        <v>3160</v>
      </c>
      <c r="C2088" t="s">
        <v>3101</v>
      </c>
      <c r="D2088">
        <v>7.04348653</v>
      </c>
    </row>
    <row r="2089" spans="1:4" x14ac:dyDescent="0.35">
      <c r="A2089" t="s">
        <v>3044</v>
      </c>
      <c r="B2089" t="s">
        <v>3157</v>
      </c>
      <c r="C2089" t="s">
        <v>1403</v>
      </c>
      <c r="D2089">
        <v>161.04226859999997</v>
      </c>
    </row>
    <row r="2090" spans="1:4" x14ac:dyDescent="0.35">
      <c r="A2090" t="s">
        <v>3044</v>
      </c>
      <c r="B2090" t="s">
        <v>3157</v>
      </c>
      <c r="C2090" t="s">
        <v>3095</v>
      </c>
      <c r="D2090">
        <v>846.15217993999977</v>
      </c>
    </row>
    <row r="2091" spans="1:4" x14ac:dyDescent="0.35">
      <c r="A2091" t="s">
        <v>3044</v>
      </c>
      <c r="B2091" t="s">
        <v>3157</v>
      </c>
      <c r="C2091" t="s">
        <v>3096</v>
      </c>
      <c r="D2091">
        <v>2.5344412999999997</v>
      </c>
    </row>
    <row r="2092" spans="1:4" x14ac:dyDescent="0.35">
      <c r="A2092" t="s">
        <v>3044</v>
      </c>
      <c r="B2092" t="s">
        <v>3157</v>
      </c>
      <c r="C2092" t="s">
        <v>3097</v>
      </c>
      <c r="D2092">
        <v>61.642510510000001</v>
      </c>
    </row>
    <row r="2093" spans="1:4" x14ac:dyDescent="0.35">
      <c r="A2093" t="s">
        <v>3044</v>
      </c>
      <c r="B2093" t="s">
        <v>3157</v>
      </c>
      <c r="C2093" t="s">
        <v>3098</v>
      </c>
      <c r="D2093">
        <v>561.90014346999988</v>
      </c>
    </row>
    <row r="2094" spans="1:4" x14ac:dyDescent="0.35">
      <c r="A2094" t="s">
        <v>3044</v>
      </c>
      <c r="B2094" t="s">
        <v>3157</v>
      </c>
      <c r="C2094" t="s">
        <v>352</v>
      </c>
      <c r="D2094">
        <v>1.5644279800000001</v>
      </c>
    </row>
    <row r="2095" spans="1:4" x14ac:dyDescent="0.35">
      <c r="A2095" t="s">
        <v>3044</v>
      </c>
      <c r="B2095" t="s">
        <v>3157</v>
      </c>
      <c r="C2095" t="s">
        <v>3099</v>
      </c>
      <c r="D2095">
        <v>118.89907474999997</v>
      </c>
    </row>
    <row r="2096" spans="1:4" x14ac:dyDescent="0.35">
      <c r="A2096" t="s">
        <v>3044</v>
      </c>
      <c r="B2096" t="s">
        <v>3157</v>
      </c>
      <c r="C2096" t="s">
        <v>3100</v>
      </c>
      <c r="D2096">
        <v>506.56790693000022</v>
      </c>
    </row>
    <row r="2097" spans="1:4" x14ac:dyDescent="0.35">
      <c r="A2097" t="s">
        <v>3044</v>
      </c>
      <c r="B2097" t="s">
        <v>3157</v>
      </c>
      <c r="C2097" t="s">
        <v>3101</v>
      </c>
      <c r="D2097">
        <v>561.00156127000014</v>
      </c>
    </row>
    <row r="2098" spans="1:4" x14ac:dyDescent="0.35">
      <c r="A2098" t="s">
        <v>3044</v>
      </c>
      <c r="B2098" t="s">
        <v>3157</v>
      </c>
      <c r="C2098" t="s">
        <v>3102</v>
      </c>
      <c r="D2098">
        <v>30.43068778</v>
      </c>
    </row>
    <row r="2099" spans="1:4" x14ac:dyDescent="0.35">
      <c r="A2099" t="s">
        <v>3045</v>
      </c>
      <c r="B2099" t="s">
        <v>3158</v>
      </c>
      <c r="C2099" t="s">
        <v>3102</v>
      </c>
      <c r="D2099">
        <v>3031.5531038700001</v>
      </c>
    </row>
    <row r="2100" spans="1:4" x14ac:dyDescent="0.35">
      <c r="A2100" t="s">
        <v>3045</v>
      </c>
      <c r="B2100" t="s">
        <v>3159</v>
      </c>
      <c r="C2100" t="s">
        <v>3102</v>
      </c>
      <c r="D2100">
        <v>2101.835809180001</v>
      </c>
    </row>
    <row r="2101" spans="1:4" x14ac:dyDescent="0.35">
      <c r="A2101" t="s">
        <v>3045</v>
      </c>
      <c r="B2101" t="s">
        <v>3160</v>
      </c>
      <c r="C2101" t="s">
        <v>3102</v>
      </c>
      <c r="D2101">
        <v>6917.3417326600002</v>
      </c>
    </row>
    <row r="2102" spans="1:4" x14ac:dyDescent="0.35">
      <c r="A2102" t="s">
        <v>3045</v>
      </c>
      <c r="B2102" t="s">
        <v>3157</v>
      </c>
      <c r="C2102" t="s">
        <v>1403</v>
      </c>
      <c r="D2102">
        <v>1.5637840999999997</v>
      </c>
    </row>
    <row r="2103" spans="1:4" x14ac:dyDescent="0.35">
      <c r="A2103" t="s">
        <v>3045</v>
      </c>
      <c r="B2103" t="s">
        <v>3157</v>
      </c>
      <c r="C2103" t="s">
        <v>3095</v>
      </c>
      <c r="D2103">
        <v>1597.1697235399997</v>
      </c>
    </row>
    <row r="2104" spans="1:4" x14ac:dyDescent="0.35">
      <c r="A2104" t="s">
        <v>3045</v>
      </c>
      <c r="B2104" t="s">
        <v>3157</v>
      </c>
      <c r="C2104" t="s">
        <v>3096</v>
      </c>
      <c r="D2104">
        <v>54.628612709999963</v>
      </c>
    </row>
    <row r="2105" spans="1:4" x14ac:dyDescent="0.35">
      <c r="A2105" t="s">
        <v>3045</v>
      </c>
      <c r="B2105" t="s">
        <v>3157</v>
      </c>
      <c r="C2105" t="s">
        <v>3097</v>
      </c>
      <c r="D2105">
        <v>14.882244070000002</v>
      </c>
    </row>
    <row r="2106" spans="1:4" x14ac:dyDescent="0.35">
      <c r="A2106" t="s">
        <v>3045</v>
      </c>
      <c r="B2106" t="s">
        <v>3157</v>
      </c>
      <c r="C2106" t="s">
        <v>3098</v>
      </c>
      <c r="D2106">
        <v>242.35156190999993</v>
      </c>
    </row>
    <row r="2107" spans="1:4" x14ac:dyDescent="0.35">
      <c r="A2107" t="s">
        <v>3045</v>
      </c>
      <c r="B2107" t="s">
        <v>3157</v>
      </c>
      <c r="C2107" t="s">
        <v>3099</v>
      </c>
      <c r="D2107">
        <v>1594.3634959599995</v>
      </c>
    </row>
    <row r="2108" spans="1:4" x14ac:dyDescent="0.35">
      <c r="A2108" t="s">
        <v>3045</v>
      </c>
      <c r="B2108" t="s">
        <v>3157</v>
      </c>
      <c r="C2108" t="s">
        <v>3100</v>
      </c>
      <c r="D2108">
        <v>73.709391909999994</v>
      </c>
    </row>
    <row r="2109" spans="1:4" x14ac:dyDescent="0.35">
      <c r="A2109" t="s">
        <v>3045</v>
      </c>
      <c r="B2109" t="s">
        <v>3157</v>
      </c>
      <c r="C2109" t="s">
        <v>3101</v>
      </c>
      <c r="D2109">
        <v>2368.2837954099996</v>
      </c>
    </row>
    <row r="2110" spans="1:4" x14ac:dyDescent="0.35">
      <c r="A2110" t="s">
        <v>3045</v>
      </c>
      <c r="B2110" t="s">
        <v>3157</v>
      </c>
      <c r="C2110" t="s">
        <v>3102</v>
      </c>
      <c r="D2110">
        <v>47725.254802479925</v>
      </c>
    </row>
    <row r="2111" spans="1:4" x14ac:dyDescent="0.35">
      <c r="A2111" t="s">
        <v>3045</v>
      </c>
      <c r="B2111" t="s">
        <v>3161</v>
      </c>
      <c r="C2111" t="s">
        <v>3102</v>
      </c>
      <c r="D2111">
        <v>2189.3098974699997</v>
      </c>
    </row>
    <row r="2112" spans="1:4" x14ac:dyDescent="0.35">
      <c r="A2112" t="s">
        <v>3040</v>
      </c>
      <c r="B2112" t="s">
        <v>3162</v>
      </c>
      <c r="C2112" t="s">
        <v>1403</v>
      </c>
      <c r="D2112">
        <v>0.13521685</v>
      </c>
    </row>
    <row r="2113" spans="1:4" x14ac:dyDescent="0.35">
      <c r="A2113" t="s">
        <v>3040</v>
      </c>
      <c r="B2113" t="s">
        <v>3163</v>
      </c>
      <c r="C2113" t="s">
        <v>1403</v>
      </c>
      <c r="D2113">
        <v>0.72267687000000003</v>
      </c>
    </row>
    <row r="2114" spans="1:4" x14ac:dyDescent="0.35">
      <c r="A2114" t="s">
        <v>3040</v>
      </c>
      <c r="B2114" t="s">
        <v>3164</v>
      </c>
      <c r="C2114" t="s">
        <v>1403</v>
      </c>
      <c r="D2114">
        <v>1.1040982100000001</v>
      </c>
    </row>
    <row r="2115" spans="1:4" x14ac:dyDescent="0.35">
      <c r="A2115" t="s">
        <v>3040</v>
      </c>
      <c r="B2115" t="s">
        <v>3165</v>
      </c>
      <c r="C2115" t="s">
        <v>1403</v>
      </c>
      <c r="D2115">
        <v>70.957702390000009</v>
      </c>
    </row>
    <row r="2116" spans="1:4" x14ac:dyDescent="0.35">
      <c r="A2116" t="s">
        <v>3040</v>
      </c>
      <c r="B2116" t="s">
        <v>3166</v>
      </c>
      <c r="C2116" t="s">
        <v>1403</v>
      </c>
      <c r="D2116">
        <v>30.52832239</v>
      </c>
    </row>
    <row r="2117" spans="1:4" x14ac:dyDescent="0.35">
      <c r="A2117" t="s">
        <v>3040</v>
      </c>
      <c r="B2117" t="s">
        <v>3162</v>
      </c>
      <c r="C2117" t="s">
        <v>3095</v>
      </c>
      <c r="D2117">
        <v>9.7050410000000004E-2</v>
      </c>
    </row>
    <row r="2118" spans="1:4" x14ac:dyDescent="0.35">
      <c r="A2118" t="s">
        <v>3040</v>
      </c>
      <c r="B2118" t="s">
        <v>3163</v>
      </c>
      <c r="C2118" t="s">
        <v>3095</v>
      </c>
      <c r="D2118">
        <v>0.66018007000000001</v>
      </c>
    </row>
    <row r="2119" spans="1:4" x14ac:dyDescent="0.35">
      <c r="A2119" t="s">
        <v>3040</v>
      </c>
      <c r="B2119" t="s">
        <v>3164</v>
      </c>
      <c r="C2119" t="s">
        <v>3095</v>
      </c>
      <c r="D2119">
        <v>0.81624693000000015</v>
      </c>
    </row>
    <row r="2120" spans="1:4" x14ac:dyDescent="0.35">
      <c r="A2120" t="s">
        <v>3040</v>
      </c>
      <c r="B2120" t="s">
        <v>3165</v>
      </c>
      <c r="C2120" t="s">
        <v>3095</v>
      </c>
      <c r="D2120">
        <v>67.024188969999997</v>
      </c>
    </row>
    <row r="2121" spans="1:4" x14ac:dyDescent="0.35">
      <c r="A2121" t="s">
        <v>3040</v>
      </c>
      <c r="B2121" t="s">
        <v>3166</v>
      </c>
      <c r="C2121" t="s">
        <v>3095</v>
      </c>
      <c r="D2121">
        <v>608.81844118000004</v>
      </c>
    </row>
    <row r="2122" spans="1:4" x14ac:dyDescent="0.35">
      <c r="A2122" t="s">
        <v>3040</v>
      </c>
      <c r="B2122" t="s">
        <v>3162</v>
      </c>
      <c r="C2122" t="s">
        <v>3096</v>
      </c>
      <c r="D2122">
        <v>0.77516545000000003</v>
      </c>
    </row>
    <row r="2123" spans="1:4" x14ac:dyDescent="0.35">
      <c r="A2123" t="s">
        <v>3040</v>
      </c>
      <c r="B2123" t="s">
        <v>3163</v>
      </c>
      <c r="C2123" t="s">
        <v>3096</v>
      </c>
      <c r="D2123">
        <v>2.0827096300000005</v>
      </c>
    </row>
    <row r="2124" spans="1:4" x14ac:dyDescent="0.35">
      <c r="A2124" t="s">
        <v>3040</v>
      </c>
      <c r="B2124" t="s">
        <v>3164</v>
      </c>
      <c r="C2124" t="s">
        <v>3096</v>
      </c>
      <c r="D2124">
        <v>0.55435503000000008</v>
      </c>
    </row>
    <row r="2125" spans="1:4" x14ac:dyDescent="0.35">
      <c r="A2125" t="s">
        <v>3040</v>
      </c>
      <c r="B2125" t="s">
        <v>3165</v>
      </c>
      <c r="C2125" t="s">
        <v>3096</v>
      </c>
      <c r="D2125">
        <v>50.949829599999994</v>
      </c>
    </row>
    <row r="2126" spans="1:4" x14ac:dyDescent="0.35">
      <c r="A2126" t="s">
        <v>3040</v>
      </c>
      <c r="B2126" t="s">
        <v>3166</v>
      </c>
      <c r="C2126" t="s">
        <v>3096</v>
      </c>
      <c r="D2126">
        <v>85.434486640000031</v>
      </c>
    </row>
    <row r="2127" spans="1:4" x14ac:dyDescent="0.35">
      <c r="A2127" t="s">
        <v>3040</v>
      </c>
      <c r="B2127" t="s">
        <v>3162</v>
      </c>
      <c r="C2127" t="s">
        <v>3097</v>
      </c>
      <c r="D2127">
        <v>8.0796380000000001E-2</v>
      </c>
    </row>
    <row r="2128" spans="1:4" x14ac:dyDescent="0.35">
      <c r="A2128" t="s">
        <v>3040</v>
      </c>
      <c r="B2128" t="s">
        <v>3163</v>
      </c>
      <c r="C2128" t="s">
        <v>3097</v>
      </c>
      <c r="D2128">
        <v>801.76004402999968</v>
      </c>
    </row>
    <row r="2129" spans="1:4" x14ac:dyDescent="0.35">
      <c r="A2129" t="s">
        <v>3040</v>
      </c>
      <c r="B2129" t="s">
        <v>3166</v>
      </c>
      <c r="C2129" t="s">
        <v>3097</v>
      </c>
      <c r="D2129">
        <v>2287.4171241399995</v>
      </c>
    </row>
    <row r="2130" spans="1:4" x14ac:dyDescent="0.35">
      <c r="A2130" t="s">
        <v>3040</v>
      </c>
      <c r="B2130" t="s">
        <v>3162</v>
      </c>
      <c r="C2130" t="s">
        <v>3098</v>
      </c>
      <c r="D2130">
        <v>1.3733651299999996</v>
      </c>
    </row>
    <row r="2131" spans="1:4" x14ac:dyDescent="0.35">
      <c r="A2131" t="s">
        <v>3040</v>
      </c>
      <c r="B2131" t="s">
        <v>3163</v>
      </c>
      <c r="C2131" t="s">
        <v>3098</v>
      </c>
      <c r="D2131">
        <v>33.880540179999983</v>
      </c>
    </row>
    <row r="2132" spans="1:4" x14ac:dyDescent="0.35">
      <c r="A2132" t="s">
        <v>3040</v>
      </c>
      <c r="B2132" t="s">
        <v>3164</v>
      </c>
      <c r="C2132" t="s">
        <v>3098</v>
      </c>
      <c r="D2132">
        <v>0.51075150000000002</v>
      </c>
    </row>
    <row r="2133" spans="1:4" x14ac:dyDescent="0.35">
      <c r="A2133" t="s">
        <v>3040</v>
      </c>
      <c r="B2133" t="s">
        <v>3165</v>
      </c>
      <c r="C2133" t="s">
        <v>3098</v>
      </c>
      <c r="D2133">
        <v>12.123581900000003</v>
      </c>
    </row>
    <row r="2134" spans="1:4" x14ac:dyDescent="0.35">
      <c r="A2134" t="s">
        <v>3040</v>
      </c>
      <c r="B2134" t="s">
        <v>3166</v>
      </c>
      <c r="C2134" t="s">
        <v>3098</v>
      </c>
      <c r="D2134">
        <v>92.870456510000039</v>
      </c>
    </row>
    <row r="2135" spans="1:4" x14ac:dyDescent="0.35">
      <c r="A2135" t="s">
        <v>3040</v>
      </c>
      <c r="B2135" t="s">
        <v>3162</v>
      </c>
      <c r="C2135" t="s">
        <v>352</v>
      </c>
      <c r="D2135">
        <v>2.4880300000000001E-2</v>
      </c>
    </row>
    <row r="2136" spans="1:4" x14ac:dyDescent="0.35">
      <c r="A2136" t="s">
        <v>3040</v>
      </c>
      <c r="B2136" t="s">
        <v>3163</v>
      </c>
      <c r="C2136" t="s">
        <v>352</v>
      </c>
      <c r="D2136">
        <v>0.45127778000000002</v>
      </c>
    </row>
    <row r="2137" spans="1:4" x14ac:dyDescent="0.35">
      <c r="A2137" t="s">
        <v>3040</v>
      </c>
      <c r="B2137" t="s">
        <v>3166</v>
      </c>
      <c r="C2137" t="s">
        <v>352</v>
      </c>
      <c r="D2137">
        <v>4.0266934000000001</v>
      </c>
    </row>
    <row r="2138" spans="1:4" x14ac:dyDescent="0.35">
      <c r="A2138" t="s">
        <v>3040</v>
      </c>
      <c r="B2138" t="s">
        <v>3162</v>
      </c>
      <c r="C2138" t="s">
        <v>3099</v>
      </c>
      <c r="D2138">
        <v>5.0924870800000015</v>
      </c>
    </row>
    <row r="2139" spans="1:4" x14ac:dyDescent="0.35">
      <c r="A2139" t="s">
        <v>3040</v>
      </c>
      <c r="B2139" t="s">
        <v>3163</v>
      </c>
      <c r="C2139" t="s">
        <v>3099</v>
      </c>
      <c r="D2139">
        <v>19.134824289999997</v>
      </c>
    </row>
    <row r="2140" spans="1:4" x14ac:dyDescent="0.35">
      <c r="A2140" t="s">
        <v>3040</v>
      </c>
      <c r="B2140" t="s">
        <v>3164</v>
      </c>
      <c r="C2140" t="s">
        <v>3099</v>
      </c>
      <c r="D2140">
        <v>25.737809869999996</v>
      </c>
    </row>
    <row r="2141" spans="1:4" x14ac:dyDescent="0.35">
      <c r="A2141" t="s">
        <v>3040</v>
      </c>
      <c r="B2141" t="s">
        <v>3165</v>
      </c>
      <c r="C2141" t="s">
        <v>3099</v>
      </c>
      <c r="D2141">
        <v>1235.5691983200027</v>
      </c>
    </row>
    <row r="2142" spans="1:4" x14ac:dyDescent="0.35">
      <c r="A2142" t="s">
        <v>3040</v>
      </c>
      <c r="B2142" t="s">
        <v>3166</v>
      </c>
      <c r="C2142" t="s">
        <v>3099</v>
      </c>
      <c r="D2142">
        <v>2099.7603705600045</v>
      </c>
    </row>
    <row r="2143" spans="1:4" x14ac:dyDescent="0.35">
      <c r="A2143" t="s">
        <v>3040</v>
      </c>
      <c r="B2143" t="s">
        <v>3162</v>
      </c>
      <c r="C2143" t="s">
        <v>3100</v>
      </c>
      <c r="D2143">
        <v>0.13896000000000003</v>
      </c>
    </row>
    <row r="2144" spans="1:4" x14ac:dyDescent="0.35">
      <c r="A2144" t="s">
        <v>3040</v>
      </c>
      <c r="B2144" t="s">
        <v>3163</v>
      </c>
      <c r="C2144" t="s">
        <v>3100</v>
      </c>
      <c r="D2144">
        <v>2.5710787399999995</v>
      </c>
    </row>
    <row r="2145" spans="1:4" x14ac:dyDescent="0.35">
      <c r="A2145" t="s">
        <v>3040</v>
      </c>
      <c r="B2145" t="s">
        <v>3164</v>
      </c>
      <c r="C2145" t="s">
        <v>3100</v>
      </c>
      <c r="D2145">
        <v>0.29974223</v>
      </c>
    </row>
    <row r="2146" spans="1:4" x14ac:dyDescent="0.35">
      <c r="A2146" t="s">
        <v>3040</v>
      </c>
      <c r="B2146" t="s">
        <v>3165</v>
      </c>
      <c r="C2146" t="s">
        <v>3100</v>
      </c>
      <c r="D2146">
        <v>58.802257159999968</v>
      </c>
    </row>
    <row r="2147" spans="1:4" x14ac:dyDescent="0.35">
      <c r="A2147" t="s">
        <v>3040</v>
      </c>
      <c r="B2147" t="s">
        <v>3166</v>
      </c>
      <c r="C2147" t="s">
        <v>3100</v>
      </c>
      <c r="D2147">
        <v>129.25708369000003</v>
      </c>
    </row>
    <row r="2148" spans="1:4" x14ac:dyDescent="0.35">
      <c r="A2148" t="s">
        <v>3040</v>
      </c>
      <c r="B2148" t="s">
        <v>3162</v>
      </c>
      <c r="C2148" t="s">
        <v>3101</v>
      </c>
      <c r="D2148">
        <v>0.48476778999999992</v>
      </c>
    </row>
    <row r="2149" spans="1:4" x14ac:dyDescent="0.35">
      <c r="A2149" t="s">
        <v>3040</v>
      </c>
      <c r="B2149" t="s">
        <v>3163</v>
      </c>
      <c r="C2149" t="s">
        <v>3101</v>
      </c>
      <c r="D2149">
        <v>2.8834669599999989</v>
      </c>
    </row>
    <row r="2150" spans="1:4" x14ac:dyDescent="0.35">
      <c r="A2150" t="s">
        <v>3040</v>
      </c>
      <c r="B2150" t="s">
        <v>3164</v>
      </c>
      <c r="C2150" t="s">
        <v>3101</v>
      </c>
      <c r="D2150">
        <v>1.2507803900000001</v>
      </c>
    </row>
    <row r="2151" spans="1:4" x14ac:dyDescent="0.35">
      <c r="A2151" t="s">
        <v>3040</v>
      </c>
      <c r="B2151" t="s">
        <v>3165</v>
      </c>
      <c r="C2151" t="s">
        <v>3101</v>
      </c>
      <c r="D2151">
        <v>64.597670390000019</v>
      </c>
    </row>
    <row r="2152" spans="1:4" x14ac:dyDescent="0.35">
      <c r="A2152" t="s">
        <v>3040</v>
      </c>
      <c r="B2152" t="s">
        <v>3166</v>
      </c>
      <c r="C2152" t="s">
        <v>3101</v>
      </c>
      <c r="D2152">
        <v>27.67148083</v>
      </c>
    </row>
    <row r="2153" spans="1:4" x14ac:dyDescent="0.35">
      <c r="A2153" t="s">
        <v>3040</v>
      </c>
      <c r="B2153" t="s">
        <v>3162</v>
      </c>
      <c r="C2153" t="s">
        <v>3102</v>
      </c>
      <c r="D2153">
        <v>1.9583954199999998</v>
      </c>
    </row>
    <row r="2154" spans="1:4" x14ac:dyDescent="0.35">
      <c r="A2154" t="s">
        <v>3040</v>
      </c>
      <c r="B2154" t="s">
        <v>3163</v>
      </c>
      <c r="C2154" t="s">
        <v>3102</v>
      </c>
      <c r="D2154">
        <v>13.622718800000008</v>
      </c>
    </row>
    <row r="2155" spans="1:4" x14ac:dyDescent="0.35">
      <c r="A2155" t="s">
        <v>3040</v>
      </c>
      <c r="B2155" t="s">
        <v>3164</v>
      </c>
      <c r="C2155" t="s">
        <v>3102</v>
      </c>
      <c r="D2155">
        <v>17.637403269999993</v>
      </c>
    </row>
    <row r="2156" spans="1:4" x14ac:dyDescent="0.35">
      <c r="A2156" t="s">
        <v>3040</v>
      </c>
      <c r="B2156" t="s">
        <v>3165</v>
      </c>
      <c r="C2156" t="s">
        <v>3102</v>
      </c>
      <c r="D2156">
        <v>62.589727779999969</v>
      </c>
    </row>
    <row r="2157" spans="1:4" x14ac:dyDescent="0.35">
      <c r="A2157" t="s">
        <v>3040</v>
      </c>
      <c r="B2157" t="s">
        <v>3166</v>
      </c>
      <c r="C2157" t="s">
        <v>3102</v>
      </c>
      <c r="D2157">
        <v>23.560148359999999</v>
      </c>
    </row>
    <row r="2158" spans="1:4" x14ac:dyDescent="0.35">
      <c r="A2158" t="s">
        <v>3041</v>
      </c>
      <c r="B2158" t="s">
        <v>3162</v>
      </c>
      <c r="C2158" t="s">
        <v>1403</v>
      </c>
      <c r="D2158">
        <v>3.5686300000000004E-2</v>
      </c>
    </row>
    <row r="2159" spans="1:4" x14ac:dyDescent="0.35">
      <c r="A2159" t="s">
        <v>3041</v>
      </c>
      <c r="B2159" t="s">
        <v>3163</v>
      </c>
      <c r="C2159" t="s">
        <v>1403</v>
      </c>
      <c r="D2159">
        <v>8.0965628399999989</v>
      </c>
    </row>
    <row r="2160" spans="1:4" x14ac:dyDescent="0.35">
      <c r="A2160" t="s">
        <v>3041</v>
      </c>
      <c r="B2160" t="s">
        <v>3164</v>
      </c>
      <c r="C2160" t="s">
        <v>1403</v>
      </c>
      <c r="D2160">
        <v>39.249184449999994</v>
      </c>
    </row>
    <row r="2161" spans="1:4" x14ac:dyDescent="0.35">
      <c r="A2161" t="s">
        <v>3041</v>
      </c>
      <c r="B2161" t="s">
        <v>3165</v>
      </c>
      <c r="C2161" t="s">
        <v>1403</v>
      </c>
      <c r="D2161">
        <v>61.015663149999988</v>
      </c>
    </row>
    <row r="2162" spans="1:4" x14ac:dyDescent="0.35">
      <c r="A2162" t="s">
        <v>3041</v>
      </c>
      <c r="B2162" t="s">
        <v>3166</v>
      </c>
      <c r="C2162" t="s">
        <v>1403</v>
      </c>
      <c r="D2162">
        <v>333.24655835000004</v>
      </c>
    </row>
    <row r="2163" spans="1:4" x14ac:dyDescent="0.35">
      <c r="A2163" t="s">
        <v>3041</v>
      </c>
      <c r="B2163" t="s">
        <v>3167</v>
      </c>
      <c r="C2163" t="s">
        <v>1403</v>
      </c>
      <c r="D2163">
        <v>4472.6500351699988</v>
      </c>
    </row>
    <row r="2164" spans="1:4" x14ac:dyDescent="0.35">
      <c r="A2164" t="s">
        <v>3041</v>
      </c>
      <c r="B2164" t="s">
        <v>3162</v>
      </c>
      <c r="C2164" t="s">
        <v>3095</v>
      </c>
      <c r="D2164">
        <v>0.64719924000000006</v>
      </c>
    </row>
    <row r="2165" spans="1:4" x14ac:dyDescent="0.35">
      <c r="A2165" t="s">
        <v>3041</v>
      </c>
      <c r="B2165" t="s">
        <v>3163</v>
      </c>
      <c r="C2165" t="s">
        <v>3095</v>
      </c>
      <c r="D2165">
        <v>15.288796359999999</v>
      </c>
    </row>
    <row r="2166" spans="1:4" x14ac:dyDescent="0.35">
      <c r="A2166" t="s">
        <v>3041</v>
      </c>
      <c r="B2166" t="s">
        <v>3164</v>
      </c>
      <c r="C2166" t="s">
        <v>3095</v>
      </c>
      <c r="D2166">
        <v>34.928541699999997</v>
      </c>
    </row>
    <row r="2167" spans="1:4" x14ac:dyDescent="0.35">
      <c r="A2167" t="s">
        <v>3041</v>
      </c>
      <c r="B2167" t="s">
        <v>3165</v>
      </c>
      <c r="C2167" t="s">
        <v>3095</v>
      </c>
      <c r="D2167">
        <v>154.57658218000006</v>
      </c>
    </row>
    <row r="2168" spans="1:4" x14ac:dyDescent="0.35">
      <c r="A2168" t="s">
        <v>3041</v>
      </c>
      <c r="B2168" t="s">
        <v>3166</v>
      </c>
      <c r="C2168" t="s">
        <v>3095</v>
      </c>
      <c r="D2168">
        <v>1821.6073615700006</v>
      </c>
    </row>
    <row r="2169" spans="1:4" x14ac:dyDescent="0.35">
      <c r="A2169" t="s">
        <v>3041</v>
      </c>
      <c r="B2169" t="s">
        <v>3167</v>
      </c>
      <c r="C2169" t="s">
        <v>3095</v>
      </c>
      <c r="D2169">
        <v>17874.751461670039</v>
      </c>
    </row>
    <row r="2170" spans="1:4" x14ac:dyDescent="0.35">
      <c r="A2170" t="s">
        <v>3041</v>
      </c>
      <c r="B2170" t="s">
        <v>3162</v>
      </c>
      <c r="C2170" t="s">
        <v>3096</v>
      </c>
      <c r="D2170">
        <v>1.6301953499999997</v>
      </c>
    </row>
    <row r="2171" spans="1:4" x14ac:dyDescent="0.35">
      <c r="A2171" t="s">
        <v>3041</v>
      </c>
      <c r="B2171" t="s">
        <v>3163</v>
      </c>
      <c r="C2171" t="s">
        <v>3096</v>
      </c>
      <c r="D2171">
        <v>31.704576350000011</v>
      </c>
    </row>
    <row r="2172" spans="1:4" x14ac:dyDescent="0.35">
      <c r="A2172" t="s">
        <v>3041</v>
      </c>
      <c r="B2172" t="s">
        <v>3164</v>
      </c>
      <c r="C2172" t="s">
        <v>3096</v>
      </c>
      <c r="D2172">
        <v>140.22827451999987</v>
      </c>
    </row>
    <row r="2173" spans="1:4" x14ac:dyDescent="0.35">
      <c r="A2173" t="s">
        <v>3041</v>
      </c>
      <c r="B2173" t="s">
        <v>3165</v>
      </c>
      <c r="C2173" t="s">
        <v>3096</v>
      </c>
      <c r="D2173">
        <v>688.90710250999939</v>
      </c>
    </row>
    <row r="2174" spans="1:4" x14ac:dyDescent="0.35">
      <c r="A2174" t="s">
        <v>3041</v>
      </c>
      <c r="B2174" t="s">
        <v>3166</v>
      </c>
      <c r="C2174" t="s">
        <v>3096</v>
      </c>
      <c r="D2174">
        <v>2605.7553216200054</v>
      </c>
    </row>
    <row r="2175" spans="1:4" x14ac:dyDescent="0.35">
      <c r="A2175" t="s">
        <v>3041</v>
      </c>
      <c r="B2175" t="s">
        <v>3167</v>
      </c>
      <c r="C2175" t="s">
        <v>3096</v>
      </c>
      <c r="D2175">
        <v>18020.407063830062</v>
      </c>
    </row>
    <row r="2176" spans="1:4" x14ac:dyDescent="0.35">
      <c r="A2176" t="s">
        <v>3041</v>
      </c>
      <c r="B2176" t="s">
        <v>3162</v>
      </c>
      <c r="C2176" t="s">
        <v>3097</v>
      </c>
      <c r="D2176">
        <v>0.66901892000000018</v>
      </c>
    </row>
    <row r="2177" spans="1:4" x14ac:dyDescent="0.35">
      <c r="A2177" t="s">
        <v>3041</v>
      </c>
      <c r="B2177" t="s">
        <v>3163</v>
      </c>
      <c r="C2177" t="s">
        <v>3097</v>
      </c>
      <c r="D2177">
        <v>7.1883391999999979</v>
      </c>
    </row>
    <row r="2178" spans="1:4" x14ac:dyDescent="0.35">
      <c r="A2178" t="s">
        <v>3041</v>
      </c>
      <c r="B2178" t="s">
        <v>3164</v>
      </c>
      <c r="C2178" t="s">
        <v>3097</v>
      </c>
      <c r="D2178">
        <v>49.821705050000006</v>
      </c>
    </row>
    <row r="2179" spans="1:4" x14ac:dyDescent="0.35">
      <c r="A2179" t="s">
        <v>3041</v>
      </c>
      <c r="B2179" t="s">
        <v>3165</v>
      </c>
      <c r="C2179" t="s">
        <v>3097</v>
      </c>
      <c r="D2179">
        <v>250.3930058900001</v>
      </c>
    </row>
    <row r="2180" spans="1:4" x14ac:dyDescent="0.35">
      <c r="A2180" t="s">
        <v>3041</v>
      </c>
      <c r="B2180" t="s">
        <v>3166</v>
      </c>
      <c r="C2180" t="s">
        <v>3097</v>
      </c>
      <c r="D2180">
        <v>2462.1719184899985</v>
      </c>
    </row>
    <row r="2181" spans="1:4" x14ac:dyDescent="0.35">
      <c r="A2181" t="s">
        <v>3041</v>
      </c>
      <c r="B2181" t="s">
        <v>3167</v>
      </c>
      <c r="C2181" t="s">
        <v>3097</v>
      </c>
      <c r="D2181">
        <v>126.15815736</v>
      </c>
    </row>
    <row r="2182" spans="1:4" x14ac:dyDescent="0.35">
      <c r="A2182" t="s">
        <v>3041</v>
      </c>
      <c r="B2182" t="s">
        <v>3162</v>
      </c>
      <c r="C2182" t="s">
        <v>3098</v>
      </c>
      <c r="D2182">
        <v>3.5702923899999996</v>
      </c>
    </row>
    <row r="2183" spans="1:4" x14ac:dyDescent="0.35">
      <c r="A2183" t="s">
        <v>3041</v>
      </c>
      <c r="B2183" t="s">
        <v>3163</v>
      </c>
      <c r="C2183" t="s">
        <v>3098</v>
      </c>
      <c r="D2183">
        <v>84.438071119999961</v>
      </c>
    </row>
    <row r="2184" spans="1:4" x14ac:dyDescent="0.35">
      <c r="A2184" t="s">
        <v>3041</v>
      </c>
      <c r="B2184" t="s">
        <v>3164</v>
      </c>
      <c r="C2184" t="s">
        <v>3098</v>
      </c>
      <c r="D2184">
        <v>175.23658151000001</v>
      </c>
    </row>
    <row r="2185" spans="1:4" x14ac:dyDescent="0.35">
      <c r="A2185" t="s">
        <v>3041</v>
      </c>
      <c r="B2185" t="s">
        <v>3165</v>
      </c>
      <c r="C2185" t="s">
        <v>3098</v>
      </c>
      <c r="D2185">
        <v>1062.4336661300003</v>
      </c>
    </row>
    <row r="2186" spans="1:4" x14ac:dyDescent="0.35">
      <c r="A2186" t="s">
        <v>3041</v>
      </c>
      <c r="B2186" t="s">
        <v>3166</v>
      </c>
      <c r="C2186" t="s">
        <v>3098</v>
      </c>
      <c r="D2186">
        <v>11660.733145369964</v>
      </c>
    </row>
    <row r="2187" spans="1:4" x14ac:dyDescent="0.35">
      <c r="A2187" t="s">
        <v>3041</v>
      </c>
      <c r="B2187" t="s">
        <v>3167</v>
      </c>
      <c r="C2187" t="s">
        <v>3098</v>
      </c>
      <c r="D2187">
        <v>6841.4897122900029</v>
      </c>
    </row>
    <row r="2188" spans="1:4" x14ac:dyDescent="0.35">
      <c r="A2188" t="s">
        <v>3041</v>
      </c>
      <c r="B2188" t="s">
        <v>3163</v>
      </c>
      <c r="C2188" t="s">
        <v>352</v>
      </c>
      <c r="D2188">
        <v>25.598305650000004</v>
      </c>
    </row>
    <row r="2189" spans="1:4" x14ac:dyDescent="0.35">
      <c r="A2189" t="s">
        <v>3041</v>
      </c>
      <c r="B2189" t="s">
        <v>3164</v>
      </c>
      <c r="C2189" t="s">
        <v>352</v>
      </c>
      <c r="D2189">
        <v>293.16523733000008</v>
      </c>
    </row>
    <row r="2190" spans="1:4" x14ac:dyDescent="0.35">
      <c r="A2190" t="s">
        <v>3041</v>
      </c>
      <c r="B2190" t="s">
        <v>3165</v>
      </c>
      <c r="C2190" t="s">
        <v>352</v>
      </c>
      <c r="D2190">
        <v>661.98016426999959</v>
      </c>
    </row>
    <row r="2191" spans="1:4" x14ac:dyDescent="0.35">
      <c r="A2191" t="s">
        <v>3041</v>
      </c>
      <c r="B2191" t="s">
        <v>3166</v>
      </c>
      <c r="C2191" t="s">
        <v>352</v>
      </c>
      <c r="D2191">
        <v>4316.6524175100039</v>
      </c>
    </row>
    <row r="2192" spans="1:4" x14ac:dyDescent="0.35">
      <c r="A2192" t="s">
        <v>3041</v>
      </c>
      <c r="B2192" t="s">
        <v>3167</v>
      </c>
      <c r="C2192" t="s">
        <v>352</v>
      </c>
      <c r="D2192">
        <v>868.74059432000001</v>
      </c>
    </row>
    <row r="2193" spans="1:4" x14ac:dyDescent="0.35">
      <c r="A2193" t="s">
        <v>3041</v>
      </c>
      <c r="B2193" t="s">
        <v>3162</v>
      </c>
      <c r="C2193" t="s">
        <v>3099</v>
      </c>
      <c r="D2193">
        <v>24.264231659999997</v>
      </c>
    </row>
    <row r="2194" spans="1:4" x14ac:dyDescent="0.35">
      <c r="A2194" t="s">
        <v>3041</v>
      </c>
      <c r="B2194" t="s">
        <v>3163</v>
      </c>
      <c r="C2194" t="s">
        <v>3099</v>
      </c>
      <c r="D2194">
        <v>401.35107747000006</v>
      </c>
    </row>
    <row r="2195" spans="1:4" x14ac:dyDescent="0.35">
      <c r="A2195" t="s">
        <v>3041</v>
      </c>
      <c r="B2195" t="s">
        <v>3164</v>
      </c>
      <c r="C2195" t="s">
        <v>3099</v>
      </c>
      <c r="D2195">
        <v>1620.7106346500082</v>
      </c>
    </row>
    <row r="2196" spans="1:4" x14ac:dyDescent="0.35">
      <c r="A2196" t="s">
        <v>3041</v>
      </c>
      <c r="B2196" t="s">
        <v>3165</v>
      </c>
      <c r="C2196" t="s">
        <v>3099</v>
      </c>
      <c r="D2196">
        <v>9544.10661169999</v>
      </c>
    </row>
    <row r="2197" spans="1:4" x14ac:dyDescent="0.35">
      <c r="A2197" t="s">
        <v>3041</v>
      </c>
      <c r="B2197" t="s">
        <v>3166</v>
      </c>
      <c r="C2197" t="s">
        <v>3099</v>
      </c>
      <c r="D2197">
        <v>43703.20212482028</v>
      </c>
    </row>
    <row r="2198" spans="1:4" x14ac:dyDescent="0.35">
      <c r="A2198" t="s">
        <v>3041</v>
      </c>
      <c r="B2198" t="s">
        <v>3167</v>
      </c>
      <c r="C2198" t="s">
        <v>3099</v>
      </c>
      <c r="D2198">
        <v>360994.52783464821</v>
      </c>
    </row>
    <row r="2199" spans="1:4" x14ac:dyDescent="0.35">
      <c r="A2199" t="s">
        <v>3041</v>
      </c>
      <c r="B2199" t="s">
        <v>3162</v>
      </c>
      <c r="C2199" t="s">
        <v>3100</v>
      </c>
      <c r="D2199">
        <v>0.24561137</v>
      </c>
    </row>
    <row r="2200" spans="1:4" x14ac:dyDescent="0.35">
      <c r="A2200" t="s">
        <v>3041</v>
      </c>
      <c r="B2200" t="s">
        <v>3163</v>
      </c>
      <c r="C2200" t="s">
        <v>3100</v>
      </c>
      <c r="D2200">
        <v>26.797064739999993</v>
      </c>
    </row>
    <row r="2201" spans="1:4" x14ac:dyDescent="0.35">
      <c r="A2201" t="s">
        <v>3041</v>
      </c>
      <c r="B2201" t="s">
        <v>3164</v>
      </c>
      <c r="C2201" t="s">
        <v>3100</v>
      </c>
      <c r="D2201">
        <v>57.157628929999987</v>
      </c>
    </row>
    <row r="2202" spans="1:4" x14ac:dyDescent="0.35">
      <c r="A2202" t="s">
        <v>3041</v>
      </c>
      <c r="B2202" t="s">
        <v>3165</v>
      </c>
      <c r="C2202" t="s">
        <v>3100</v>
      </c>
      <c r="D2202">
        <v>302.3189289300002</v>
      </c>
    </row>
    <row r="2203" spans="1:4" x14ac:dyDescent="0.35">
      <c r="A2203" t="s">
        <v>3041</v>
      </c>
      <c r="B2203" t="s">
        <v>3166</v>
      </c>
      <c r="C2203" t="s">
        <v>3100</v>
      </c>
      <c r="D2203">
        <v>2490.6914030000044</v>
      </c>
    </row>
    <row r="2204" spans="1:4" x14ac:dyDescent="0.35">
      <c r="A2204" t="s">
        <v>3041</v>
      </c>
      <c r="B2204" t="s">
        <v>3167</v>
      </c>
      <c r="C2204" t="s">
        <v>3100</v>
      </c>
      <c r="D2204">
        <v>23024.712276219885</v>
      </c>
    </row>
    <row r="2205" spans="1:4" x14ac:dyDescent="0.35">
      <c r="A2205" t="s">
        <v>3041</v>
      </c>
      <c r="B2205" t="s">
        <v>3162</v>
      </c>
      <c r="C2205" t="s">
        <v>3101</v>
      </c>
      <c r="D2205">
        <v>0.20857866999999999</v>
      </c>
    </row>
    <row r="2206" spans="1:4" x14ac:dyDescent="0.35">
      <c r="A2206" t="s">
        <v>3041</v>
      </c>
      <c r="B2206" t="s">
        <v>3163</v>
      </c>
      <c r="C2206" t="s">
        <v>3101</v>
      </c>
      <c r="D2206">
        <v>4.0488615400000008</v>
      </c>
    </row>
    <row r="2207" spans="1:4" x14ac:dyDescent="0.35">
      <c r="A2207" t="s">
        <v>3041</v>
      </c>
      <c r="B2207" t="s">
        <v>3164</v>
      </c>
      <c r="C2207" t="s">
        <v>3101</v>
      </c>
      <c r="D2207">
        <v>11.491459350000001</v>
      </c>
    </row>
    <row r="2208" spans="1:4" x14ac:dyDescent="0.35">
      <c r="A2208" t="s">
        <v>3041</v>
      </c>
      <c r="B2208" t="s">
        <v>3165</v>
      </c>
      <c r="C2208" t="s">
        <v>3101</v>
      </c>
      <c r="D2208">
        <v>250.23118287000008</v>
      </c>
    </row>
    <row r="2209" spans="1:4" x14ac:dyDescent="0.35">
      <c r="A2209" t="s">
        <v>3041</v>
      </c>
      <c r="B2209" t="s">
        <v>3166</v>
      </c>
      <c r="C2209" t="s">
        <v>3101</v>
      </c>
      <c r="D2209">
        <v>1190.3006139199997</v>
      </c>
    </row>
    <row r="2210" spans="1:4" x14ac:dyDescent="0.35">
      <c r="A2210" t="s">
        <v>3041</v>
      </c>
      <c r="B2210" t="s">
        <v>3167</v>
      </c>
      <c r="C2210" t="s">
        <v>3101</v>
      </c>
      <c r="D2210">
        <v>3452.3449967300021</v>
      </c>
    </row>
    <row r="2211" spans="1:4" x14ac:dyDescent="0.35">
      <c r="A2211" t="s">
        <v>3041</v>
      </c>
      <c r="B2211" t="s">
        <v>3162</v>
      </c>
      <c r="C2211" t="s">
        <v>3102</v>
      </c>
      <c r="D2211">
        <v>4.8203044699999973</v>
      </c>
    </row>
    <row r="2212" spans="1:4" x14ac:dyDescent="0.35">
      <c r="A2212" t="s">
        <v>3041</v>
      </c>
      <c r="B2212" t="s">
        <v>3163</v>
      </c>
      <c r="C2212" t="s">
        <v>3102</v>
      </c>
      <c r="D2212">
        <v>87.08235800999995</v>
      </c>
    </row>
    <row r="2213" spans="1:4" x14ac:dyDescent="0.35">
      <c r="A2213" t="s">
        <v>3041</v>
      </c>
      <c r="B2213" t="s">
        <v>3164</v>
      </c>
      <c r="C2213" t="s">
        <v>3102</v>
      </c>
      <c r="D2213">
        <v>386.30703162000003</v>
      </c>
    </row>
    <row r="2214" spans="1:4" x14ac:dyDescent="0.35">
      <c r="A2214" t="s">
        <v>3041</v>
      </c>
      <c r="B2214" t="s">
        <v>3165</v>
      </c>
      <c r="C2214" t="s">
        <v>3102</v>
      </c>
      <c r="D2214">
        <v>1428.9607512400012</v>
      </c>
    </row>
    <row r="2215" spans="1:4" x14ac:dyDescent="0.35">
      <c r="A2215" t="s">
        <v>3041</v>
      </c>
      <c r="B2215" t="s">
        <v>3166</v>
      </c>
      <c r="C2215" t="s">
        <v>3102</v>
      </c>
      <c r="D2215">
        <v>5167.6930114900115</v>
      </c>
    </row>
    <row r="2216" spans="1:4" x14ac:dyDescent="0.35">
      <c r="A2216" t="s">
        <v>3041</v>
      </c>
      <c r="B2216" t="s">
        <v>3167</v>
      </c>
      <c r="C2216" t="s">
        <v>3102</v>
      </c>
      <c r="D2216">
        <v>14458.398167299965</v>
      </c>
    </row>
    <row r="2217" spans="1:4" x14ac:dyDescent="0.35">
      <c r="A2217" t="s">
        <v>3042</v>
      </c>
      <c r="B2217" t="s">
        <v>3162</v>
      </c>
      <c r="C2217" t="s">
        <v>1403</v>
      </c>
      <c r="D2217">
        <v>0.27748804999999999</v>
      </c>
    </row>
    <row r="2218" spans="1:4" x14ac:dyDescent="0.35">
      <c r="A2218" t="s">
        <v>3042</v>
      </c>
      <c r="B2218" t="s">
        <v>3163</v>
      </c>
      <c r="C2218" t="s">
        <v>1403</v>
      </c>
      <c r="D2218">
        <v>16.895248179999999</v>
      </c>
    </row>
    <row r="2219" spans="1:4" x14ac:dyDescent="0.35">
      <c r="A2219" t="s">
        <v>3042</v>
      </c>
      <c r="B2219" t="s">
        <v>3164</v>
      </c>
      <c r="C2219" t="s">
        <v>1403</v>
      </c>
      <c r="D2219">
        <v>20.498529450000003</v>
      </c>
    </row>
    <row r="2220" spans="1:4" x14ac:dyDescent="0.35">
      <c r="A2220" t="s">
        <v>3042</v>
      </c>
      <c r="B2220" t="s">
        <v>3165</v>
      </c>
      <c r="C2220" t="s">
        <v>1403</v>
      </c>
      <c r="D2220">
        <v>605.66923962000055</v>
      </c>
    </row>
    <row r="2221" spans="1:4" x14ac:dyDescent="0.35">
      <c r="A2221" t="s">
        <v>3042</v>
      </c>
      <c r="B2221" t="s">
        <v>3166</v>
      </c>
      <c r="C2221" t="s">
        <v>1403</v>
      </c>
      <c r="D2221">
        <v>8332.617356290013</v>
      </c>
    </row>
    <row r="2222" spans="1:4" x14ac:dyDescent="0.35">
      <c r="A2222" t="s">
        <v>3042</v>
      </c>
      <c r="B2222" t="s">
        <v>3167</v>
      </c>
      <c r="C2222" t="s">
        <v>1403</v>
      </c>
      <c r="D2222">
        <v>7842.7324558700066</v>
      </c>
    </row>
    <row r="2223" spans="1:4" x14ac:dyDescent="0.35">
      <c r="A2223" t="s">
        <v>3042</v>
      </c>
      <c r="B2223" t="s">
        <v>3162</v>
      </c>
      <c r="C2223" t="s">
        <v>3095</v>
      </c>
      <c r="D2223">
        <v>2.174947E-2</v>
      </c>
    </row>
    <row r="2224" spans="1:4" x14ac:dyDescent="0.35">
      <c r="A2224" t="s">
        <v>3042</v>
      </c>
      <c r="B2224" t="s">
        <v>3163</v>
      </c>
      <c r="C2224" t="s">
        <v>3095</v>
      </c>
      <c r="D2224">
        <v>3.9663363599999997</v>
      </c>
    </row>
    <row r="2225" spans="1:4" x14ac:dyDescent="0.35">
      <c r="A2225" t="s">
        <v>3042</v>
      </c>
      <c r="B2225" t="s">
        <v>3164</v>
      </c>
      <c r="C2225" t="s">
        <v>3095</v>
      </c>
      <c r="D2225">
        <v>3.9468203799999997</v>
      </c>
    </row>
    <row r="2226" spans="1:4" x14ac:dyDescent="0.35">
      <c r="A2226" t="s">
        <v>3042</v>
      </c>
      <c r="B2226" t="s">
        <v>3165</v>
      </c>
      <c r="C2226" t="s">
        <v>3095</v>
      </c>
      <c r="D2226">
        <v>169.46704721999998</v>
      </c>
    </row>
    <row r="2227" spans="1:4" x14ac:dyDescent="0.35">
      <c r="A2227" t="s">
        <v>3042</v>
      </c>
      <c r="B2227" t="s">
        <v>3166</v>
      </c>
      <c r="C2227" t="s">
        <v>3095</v>
      </c>
      <c r="D2227">
        <v>1888.9569984099999</v>
      </c>
    </row>
    <row r="2228" spans="1:4" x14ac:dyDescent="0.35">
      <c r="A2228" t="s">
        <v>3042</v>
      </c>
      <c r="B2228" t="s">
        <v>3167</v>
      </c>
      <c r="C2228" t="s">
        <v>3095</v>
      </c>
      <c r="D2228">
        <v>635.98539037000023</v>
      </c>
    </row>
    <row r="2229" spans="1:4" x14ac:dyDescent="0.35">
      <c r="A2229" t="s">
        <v>3042</v>
      </c>
      <c r="B2229" t="s">
        <v>3163</v>
      </c>
      <c r="C2229" t="s">
        <v>3096</v>
      </c>
      <c r="D2229">
        <v>3.2834809999999999E-2</v>
      </c>
    </row>
    <row r="2230" spans="1:4" x14ac:dyDescent="0.35">
      <c r="A2230" t="s">
        <v>3042</v>
      </c>
      <c r="B2230" t="s">
        <v>3165</v>
      </c>
      <c r="C2230" t="s">
        <v>3096</v>
      </c>
      <c r="D2230">
        <v>0.38250498999999999</v>
      </c>
    </row>
    <row r="2231" spans="1:4" x14ac:dyDescent="0.35">
      <c r="A2231" t="s">
        <v>3042</v>
      </c>
      <c r="B2231" t="s">
        <v>3166</v>
      </c>
      <c r="C2231" t="s">
        <v>3096</v>
      </c>
      <c r="D2231">
        <v>3.3700210500000001</v>
      </c>
    </row>
    <row r="2232" spans="1:4" x14ac:dyDescent="0.35">
      <c r="A2232" t="s">
        <v>3042</v>
      </c>
      <c r="B2232" t="s">
        <v>3162</v>
      </c>
      <c r="C2232" t="s">
        <v>3097</v>
      </c>
      <c r="D2232">
        <v>1.20365389</v>
      </c>
    </row>
    <row r="2233" spans="1:4" x14ac:dyDescent="0.35">
      <c r="A2233" t="s">
        <v>3042</v>
      </c>
      <c r="B2233" t="s">
        <v>3163</v>
      </c>
      <c r="C2233" t="s">
        <v>3097</v>
      </c>
      <c r="D2233">
        <v>178.67046987999996</v>
      </c>
    </row>
    <row r="2234" spans="1:4" x14ac:dyDescent="0.35">
      <c r="A2234" t="s">
        <v>3042</v>
      </c>
      <c r="B2234" t="s">
        <v>3164</v>
      </c>
      <c r="C2234" t="s">
        <v>3097</v>
      </c>
      <c r="D2234">
        <v>123.9348456</v>
      </c>
    </row>
    <row r="2235" spans="1:4" x14ac:dyDescent="0.35">
      <c r="A2235" t="s">
        <v>3042</v>
      </c>
      <c r="B2235" t="s">
        <v>3165</v>
      </c>
      <c r="C2235" t="s">
        <v>3097</v>
      </c>
      <c r="D2235">
        <v>920.82997458000091</v>
      </c>
    </row>
    <row r="2236" spans="1:4" x14ac:dyDescent="0.35">
      <c r="A2236" t="s">
        <v>3042</v>
      </c>
      <c r="B2236" t="s">
        <v>3166</v>
      </c>
      <c r="C2236" t="s">
        <v>3097</v>
      </c>
      <c r="D2236">
        <v>5642.0715009599999</v>
      </c>
    </row>
    <row r="2237" spans="1:4" x14ac:dyDescent="0.35">
      <c r="A2237" t="s">
        <v>3042</v>
      </c>
      <c r="B2237" t="s">
        <v>3167</v>
      </c>
      <c r="C2237" t="s">
        <v>3097</v>
      </c>
      <c r="D2237">
        <v>47.322807410000003</v>
      </c>
    </row>
    <row r="2238" spans="1:4" x14ac:dyDescent="0.35">
      <c r="A2238" t="s">
        <v>3042</v>
      </c>
      <c r="B2238" t="s">
        <v>3162</v>
      </c>
      <c r="C2238" t="s">
        <v>3098</v>
      </c>
      <c r="D2238">
        <v>8.7260125700000071</v>
      </c>
    </row>
    <row r="2239" spans="1:4" x14ac:dyDescent="0.35">
      <c r="A2239" t="s">
        <v>3042</v>
      </c>
      <c r="B2239" t="s">
        <v>3163</v>
      </c>
      <c r="C2239" t="s">
        <v>3098</v>
      </c>
      <c r="D2239">
        <v>77.292472089999976</v>
      </c>
    </row>
    <row r="2240" spans="1:4" x14ac:dyDescent="0.35">
      <c r="A2240" t="s">
        <v>3042</v>
      </c>
      <c r="B2240" t="s">
        <v>3164</v>
      </c>
      <c r="C2240" t="s">
        <v>3098</v>
      </c>
      <c r="D2240">
        <v>125.97625563999992</v>
      </c>
    </row>
    <row r="2241" spans="1:4" x14ac:dyDescent="0.35">
      <c r="A2241" t="s">
        <v>3042</v>
      </c>
      <c r="B2241" t="s">
        <v>3165</v>
      </c>
      <c r="C2241" t="s">
        <v>3098</v>
      </c>
      <c r="D2241">
        <v>1376.7749870900038</v>
      </c>
    </row>
    <row r="2242" spans="1:4" x14ac:dyDescent="0.35">
      <c r="A2242" t="s">
        <v>3042</v>
      </c>
      <c r="B2242" t="s">
        <v>3166</v>
      </c>
      <c r="C2242" t="s">
        <v>3098</v>
      </c>
      <c r="D2242">
        <v>10543.402341790004</v>
      </c>
    </row>
    <row r="2243" spans="1:4" x14ac:dyDescent="0.35">
      <c r="A2243" t="s">
        <v>3042</v>
      </c>
      <c r="B2243" t="s">
        <v>3167</v>
      </c>
      <c r="C2243" t="s">
        <v>3098</v>
      </c>
      <c r="D2243">
        <v>3940.4628501700022</v>
      </c>
    </row>
    <row r="2244" spans="1:4" x14ac:dyDescent="0.35">
      <c r="A2244" t="s">
        <v>3042</v>
      </c>
      <c r="B2244" t="s">
        <v>3162</v>
      </c>
      <c r="C2244" t="s">
        <v>352</v>
      </c>
      <c r="D2244">
        <v>1.08886196</v>
      </c>
    </row>
    <row r="2245" spans="1:4" x14ac:dyDescent="0.35">
      <c r="A2245" t="s">
        <v>3042</v>
      </c>
      <c r="B2245" t="s">
        <v>3163</v>
      </c>
      <c r="C2245" t="s">
        <v>352</v>
      </c>
      <c r="D2245">
        <v>2.9839689100000002</v>
      </c>
    </row>
    <row r="2246" spans="1:4" x14ac:dyDescent="0.35">
      <c r="A2246" t="s">
        <v>3042</v>
      </c>
      <c r="B2246" t="s">
        <v>3164</v>
      </c>
      <c r="C2246" t="s">
        <v>352</v>
      </c>
      <c r="D2246">
        <v>1.8202090200000003</v>
      </c>
    </row>
    <row r="2247" spans="1:4" x14ac:dyDescent="0.35">
      <c r="A2247" t="s">
        <v>3042</v>
      </c>
      <c r="B2247" t="s">
        <v>3165</v>
      </c>
      <c r="C2247" t="s">
        <v>352</v>
      </c>
      <c r="D2247">
        <v>200.14751215000007</v>
      </c>
    </row>
    <row r="2248" spans="1:4" x14ac:dyDescent="0.35">
      <c r="A2248" t="s">
        <v>3042</v>
      </c>
      <c r="B2248" t="s">
        <v>3166</v>
      </c>
      <c r="C2248" t="s">
        <v>352</v>
      </c>
      <c r="D2248">
        <v>490.48550711000013</v>
      </c>
    </row>
    <row r="2249" spans="1:4" x14ac:dyDescent="0.35">
      <c r="A2249" t="s">
        <v>3042</v>
      </c>
      <c r="B2249" t="s">
        <v>3167</v>
      </c>
      <c r="C2249" t="s">
        <v>352</v>
      </c>
      <c r="D2249">
        <v>65.609642969999996</v>
      </c>
    </row>
    <row r="2250" spans="1:4" x14ac:dyDescent="0.35">
      <c r="A2250" t="s">
        <v>3042</v>
      </c>
      <c r="B2250" t="s">
        <v>3162</v>
      </c>
      <c r="C2250" t="s">
        <v>3099</v>
      </c>
      <c r="D2250">
        <v>7.4415479999999992E-2</v>
      </c>
    </row>
    <row r="2251" spans="1:4" x14ac:dyDescent="0.35">
      <c r="A2251" t="s">
        <v>3042</v>
      </c>
      <c r="B2251" t="s">
        <v>3163</v>
      </c>
      <c r="C2251" t="s">
        <v>3099</v>
      </c>
      <c r="D2251">
        <v>0.51975231</v>
      </c>
    </row>
    <row r="2252" spans="1:4" x14ac:dyDescent="0.35">
      <c r="A2252" t="s">
        <v>3042</v>
      </c>
      <c r="B2252" t="s">
        <v>3164</v>
      </c>
      <c r="C2252" t="s">
        <v>3099</v>
      </c>
      <c r="D2252">
        <v>2.7002083300000002</v>
      </c>
    </row>
    <row r="2253" spans="1:4" x14ac:dyDescent="0.35">
      <c r="A2253" t="s">
        <v>3042</v>
      </c>
      <c r="B2253" t="s">
        <v>3165</v>
      </c>
      <c r="C2253" t="s">
        <v>3099</v>
      </c>
      <c r="D2253">
        <v>32.216815890000021</v>
      </c>
    </row>
    <row r="2254" spans="1:4" x14ac:dyDescent="0.35">
      <c r="A2254" t="s">
        <v>3042</v>
      </c>
      <c r="B2254" t="s">
        <v>3166</v>
      </c>
      <c r="C2254" t="s">
        <v>3099</v>
      </c>
      <c r="D2254">
        <v>261.62716506999999</v>
      </c>
    </row>
    <row r="2255" spans="1:4" x14ac:dyDescent="0.35">
      <c r="A2255" t="s">
        <v>3042</v>
      </c>
      <c r="B2255" t="s">
        <v>3167</v>
      </c>
      <c r="C2255" t="s">
        <v>3099</v>
      </c>
      <c r="D2255">
        <v>275.55788111999993</v>
      </c>
    </row>
    <row r="2256" spans="1:4" x14ac:dyDescent="0.35">
      <c r="A2256" t="s">
        <v>3042</v>
      </c>
      <c r="B2256" t="s">
        <v>3162</v>
      </c>
      <c r="C2256" t="s">
        <v>3100</v>
      </c>
      <c r="D2256">
        <v>0.64814378000000017</v>
      </c>
    </row>
    <row r="2257" spans="1:4" x14ac:dyDescent="0.35">
      <c r="A2257" t="s">
        <v>3042</v>
      </c>
      <c r="B2257" t="s">
        <v>3163</v>
      </c>
      <c r="C2257" t="s">
        <v>3100</v>
      </c>
      <c r="D2257">
        <v>14.253356880000004</v>
      </c>
    </row>
    <row r="2258" spans="1:4" x14ac:dyDescent="0.35">
      <c r="A2258" t="s">
        <v>3042</v>
      </c>
      <c r="B2258" t="s">
        <v>3164</v>
      </c>
      <c r="C2258" t="s">
        <v>3100</v>
      </c>
      <c r="D2258">
        <v>69.484969490000012</v>
      </c>
    </row>
    <row r="2259" spans="1:4" x14ac:dyDescent="0.35">
      <c r="A2259" t="s">
        <v>3042</v>
      </c>
      <c r="B2259" t="s">
        <v>3165</v>
      </c>
      <c r="C2259" t="s">
        <v>3100</v>
      </c>
      <c r="D2259">
        <v>488.79058531000021</v>
      </c>
    </row>
    <row r="2260" spans="1:4" x14ac:dyDescent="0.35">
      <c r="A2260" t="s">
        <v>3042</v>
      </c>
      <c r="B2260" t="s">
        <v>3166</v>
      </c>
      <c r="C2260" t="s">
        <v>3100</v>
      </c>
      <c r="D2260">
        <v>3255.2145033399988</v>
      </c>
    </row>
    <row r="2261" spans="1:4" x14ac:dyDescent="0.35">
      <c r="A2261" t="s">
        <v>3042</v>
      </c>
      <c r="B2261" t="s">
        <v>3167</v>
      </c>
      <c r="C2261" t="s">
        <v>3100</v>
      </c>
      <c r="D2261">
        <v>8796.1612337499882</v>
      </c>
    </row>
    <row r="2262" spans="1:4" x14ac:dyDescent="0.35">
      <c r="A2262" t="s">
        <v>3042</v>
      </c>
      <c r="B2262" t="s">
        <v>3162</v>
      </c>
      <c r="C2262" t="s">
        <v>3101</v>
      </c>
      <c r="D2262">
        <v>0.20853068</v>
      </c>
    </row>
    <row r="2263" spans="1:4" x14ac:dyDescent="0.35">
      <c r="A2263" t="s">
        <v>3042</v>
      </c>
      <c r="B2263" t="s">
        <v>3163</v>
      </c>
      <c r="C2263" t="s">
        <v>3101</v>
      </c>
      <c r="D2263">
        <v>17.043245589999998</v>
      </c>
    </row>
    <row r="2264" spans="1:4" x14ac:dyDescent="0.35">
      <c r="A2264" t="s">
        <v>3042</v>
      </c>
      <c r="B2264" t="s">
        <v>3164</v>
      </c>
      <c r="C2264" t="s">
        <v>3101</v>
      </c>
      <c r="D2264">
        <v>16.45369565</v>
      </c>
    </row>
    <row r="2265" spans="1:4" x14ac:dyDescent="0.35">
      <c r="A2265" t="s">
        <v>3042</v>
      </c>
      <c r="B2265" t="s">
        <v>3165</v>
      </c>
      <c r="C2265" t="s">
        <v>3101</v>
      </c>
      <c r="D2265">
        <v>250.90001035</v>
      </c>
    </row>
    <row r="2266" spans="1:4" x14ac:dyDescent="0.35">
      <c r="A2266" t="s">
        <v>3042</v>
      </c>
      <c r="B2266" t="s">
        <v>3166</v>
      </c>
      <c r="C2266" t="s">
        <v>3101</v>
      </c>
      <c r="D2266">
        <v>823.64826948000029</v>
      </c>
    </row>
    <row r="2267" spans="1:4" x14ac:dyDescent="0.35">
      <c r="A2267" t="s">
        <v>3042</v>
      </c>
      <c r="B2267" t="s">
        <v>3167</v>
      </c>
      <c r="C2267" t="s">
        <v>3101</v>
      </c>
      <c r="D2267">
        <v>1719.1753202999994</v>
      </c>
    </row>
    <row r="2268" spans="1:4" x14ac:dyDescent="0.35">
      <c r="A2268" t="s">
        <v>3042</v>
      </c>
      <c r="B2268" t="s">
        <v>3164</v>
      </c>
      <c r="C2268" t="s">
        <v>3102</v>
      </c>
      <c r="D2268">
        <v>13.4085302</v>
      </c>
    </row>
    <row r="2269" spans="1:4" x14ac:dyDescent="0.35">
      <c r="A2269" t="s">
        <v>3042</v>
      </c>
      <c r="B2269" t="s">
        <v>3165</v>
      </c>
      <c r="C2269" t="s">
        <v>3102</v>
      </c>
      <c r="D2269">
        <v>6.7632189500000006</v>
      </c>
    </row>
    <row r="2270" spans="1:4" x14ac:dyDescent="0.35">
      <c r="A2270" t="s">
        <v>3042</v>
      </c>
      <c r="B2270" t="s">
        <v>3166</v>
      </c>
      <c r="C2270" t="s">
        <v>3102</v>
      </c>
      <c r="D2270">
        <v>35.044804880000001</v>
      </c>
    </row>
    <row r="2271" spans="1:4" x14ac:dyDescent="0.35">
      <c r="A2271" t="s">
        <v>3042</v>
      </c>
      <c r="B2271" t="s">
        <v>3167</v>
      </c>
      <c r="C2271" t="s">
        <v>3102</v>
      </c>
      <c r="D2271">
        <v>12.876376930000001</v>
      </c>
    </row>
    <row r="2272" spans="1:4" x14ac:dyDescent="0.35">
      <c r="A2272" t="s">
        <v>3043</v>
      </c>
      <c r="B2272" t="s">
        <v>3162</v>
      </c>
      <c r="C2272" t="s">
        <v>1403</v>
      </c>
      <c r="D2272">
        <v>1.724029</v>
      </c>
    </row>
    <row r="2273" spans="1:4" x14ac:dyDescent="0.35">
      <c r="A2273" t="s">
        <v>3043</v>
      </c>
      <c r="B2273" t="s">
        <v>3163</v>
      </c>
      <c r="C2273" t="s">
        <v>1403</v>
      </c>
      <c r="D2273">
        <v>30.011980380000015</v>
      </c>
    </row>
    <row r="2274" spans="1:4" x14ac:dyDescent="0.35">
      <c r="A2274" t="s">
        <v>3043</v>
      </c>
      <c r="B2274" t="s">
        <v>3164</v>
      </c>
      <c r="C2274" t="s">
        <v>1403</v>
      </c>
      <c r="D2274">
        <v>86.183787330000001</v>
      </c>
    </row>
    <row r="2275" spans="1:4" x14ac:dyDescent="0.35">
      <c r="A2275" t="s">
        <v>3043</v>
      </c>
      <c r="B2275" t="s">
        <v>3165</v>
      </c>
      <c r="C2275" t="s">
        <v>1403</v>
      </c>
      <c r="D2275">
        <v>522.53815354000005</v>
      </c>
    </row>
    <row r="2276" spans="1:4" x14ac:dyDescent="0.35">
      <c r="A2276" t="s">
        <v>3043</v>
      </c>
      <c r="B2276" t="s">
        <v>3166</v>
      </c>
      <c r="C2276" t="s">
        <v>1403</v>
      </c>
      <c r="D2276">
        <v>8175.5869990399924</v>
      </c>
    </row>
    <row r="2277" spans="1:4" x14ac:dyDescent="0.35">
      <c r="A2277" t="s">
        <v>3043</v>
      </c>
      <c r="B2277" t="s">
        <v>3167</v>
      </c>
      <c r="C2277" t="s">
        <v>1403</v>
      </c>
      <c r="D2277">
        <v>44346.017138840056</v>
      </c>
    </row>
    <row r="2278" spans="1:4" x14ac:dyDescent="0.35">
      <c r="A2278" t="s">
        <v>3043</v>
      </c>
      <c r="B2278" t="s">
        <v>3163</v>
      </c>
      <c r="C2278" t="s">
        <v>3095</v>
      </c>
      <c r="D2278">
        <v>3.11963977</v>
      </c>
    </row>
    <row r="2279" spans="1:4" x14ac:dyDescent="0.35">
      <c r="A2279" t="s">
        <v>3043</v>
      </c>
      <c r="B2279" t="s">
        <v>3164</v>
      </c>
      <c r="C2279" t="s">
        <v>3095</v>
      </c>
      <c r="D2279">
        <v>11.9216818</v>
      </c>
    </row>
    <row r="2280" spans="1:4" x14ac:dyDescent="0.35">
      <c r="A2280" t="s">
        <v>3043</v>
      </c>
      <c r="B2280" t="s">
        <v>3165</v>
      </c>
      <c r="C2280" t="s">
        <v>3095</v>
      </c>
      <c r="D2280">
        <v>150.19422166999993</v>
      </c>
    </row>
    <row r="2281" spans="1:4" x14ac:dyDescent="0.35">
      <c r="A2281" t="s">
        <v>3043</v>
      </c>
      <c r="B2281" t="s">
        <v>3166</v>
      </c>
      <c r="C2281" t="s">
        <v>3095</v>
      </c>
      <c r="D2281">
        <v>5088.847148489991</v>
      </c>
    </row>
    <row r="2282" spans="1:4" x14ac:dyDescent="0.35">
      <c r="A2282" t="s">
        <v>3043</v>
      </c>
      <c r="B2282" t="s">
        <v>3167</v>
      </c>
      <c r="C2282" t="s">
        <v>3095</v>
      </c>
      <c r="D2282">
        <v>4650.8108909300017</v>
      </c>
    </row>
    <row r="2283" spans="1:4" x14ac:dyDescent="0.35">
      <c r="A2283" t="s">
        <v>3043</v>
      </c>
      <c r="B2283" t="s">
        <v>3162</v>
      </c>
      <c r="C2283" t="s">
        <v>3096</v>
      </c>
      <c r="D2283">
        <v>2.9956191499999996</v>
      </c>
    </row>
    <row r="2284" spans="1:4" x14ac:dyDescent="0.35">
      <c r="A2284" t="s">
        <v>3043</v>
      </c>
      <c r="B2284" t="s">
        <v>3163</v>
      </c>
      <c r="C2284" t="s">
        <v>3096</v>
      </c>
      <c r="D2284">
        <v>22.37290913</v>
      </c>
    </row>
    <row r="2285" spans="1:4" x14ac:dyDescent="0.35">
      <c r="A2285" t="s">
        <v>3043</v>
      </c>
      <c r="B2285" t="s">
        <v>3164</v>
      </c>
      <c r="C2285" t="s">
        <v>3096</v>
      </c>
      <c r="D2285">
        <v>47.14534387999997</v>
      </c>
    </row>
    <row r="2286" spans="1:4" x14ac:dyDescent="0.35">
      <c r="A2286" t="s">
        <v>3043</v>
      </c>
      <c r="B2286" t="s">
        <v>3165</v>
      </c>
      <c r="C2286" t="s">
        <v>3096</v>
      </c>
      <c r="D2286">
        <v>333.49978280000028</v>
      </c>
    </row>
    <row r="2287" spans="1:4" x14ac:dyDescent="0.35">
      <c r="A2287" t="s">
        <v>3043</v>
      </c>
      <c r="B2287" t="s">
        <v>3166</v>
      </c>
      <c r="C2287" t="s">
        <v>3096</v>
      </c>
      <c r="D2287">
        <v>3609.8987000700004</v>
      </c>
    </row>
    <row r="2288" spans="1:4" x14ac:dyDescent="0.35">
      <c r="A2288" t="s">
        <v>3043</v>
      </c>
      <c r="B2288" t="s">
        <v>3167</v>
      </c>
      <c r="C2288" t="s">
        <v>3096</v>
      </c>
      <c r="D2288">
        <v>28268.072664729683</v>
      </c>
    </row>
    <row r="2289" spans="1:4" x14ac:dyDescent="0.35">
      <c r="A2289" t="s">
        <v>3043</v>
      </c>
      <c r="B2289" t="s">
        <v>3162</v>
      </c>
      <c r="C2289" t="s">
        <v>3097</v>
      </c>
      <c r="D2289">
        <v>1.58767737</v>
      </c>
    </row>
    <row r="2290" spans="1:4" x14ac:dyDescent="0.35">
      <c r="A2290" t="s">
        <v>3043</v>
      </c>
      <c r="B2290" t="s">
        <v>3163</v>
      </c>
      <c r="C2290" t="s">
        <v>3097</v>
      </c>
      <c r="D2290">
        <v>61.268422930000021</v>
      </c>
    </row>
    <row r="2291" spans="1:4" x14ac:dyDescent="0.35">
      <c r="A2291" t="s">
        <v>3043</v>
      </c>
      <c r="B2291" t="s">
        <v>3164</v>
      </c>
      <c r="C2291" t="s">
        <v>3097</v>
      </c>
      <c r="D2291">
        <v>72.576109269999975</v>
      </c>
    </row>
    <row r="2292" spans="1:4" x14ac:dyDescent="0.35">
      <c r="A2292" t="s">
        <v>3043</v>
      </c>
      <c r="B2292" t="s">
        <v>3165</v>
      </c>
      <c r="C2292" t="s">
        <v>3097</v>
      </c>
      <c r="D2292">
        <v>901.02154404000078</v>
      </c>
    </row>
    <row r="2293" spans="1:4" x14ac:dyDescent="0.35">
      <c r="A2293" t="s">
        <v>3043</v>
      </c>
      <c r="B2293" t="s">
        <v>3166</v>
      </c>
      <c r="C2293" t="s">
        <v>3097</v>
      </c>
      <c r="D2293">
        <v>16728.315245740017</v>
      </c>
    </row>
    <row r="2294" spans="1:4" x14ac:dyDescent="0.35">
      <c r="A2294" t="s">
        <v>3043</v>
      </c>
      <c r="B2294" t="s">
        <v>3167</v>
      </c>
      <c r="C2294" t="s">
        <v>3097</v>
      </c>
      <c r="D2294">
        <v>862.21771948999992</v>
      </c>
    </row>
    <row r="2295" spans="1:4" x14ac:dyDescent="0.35">
      <c r="A2295" t="s">
        <v>3043</v>
      </c>
      <c r="B2295" t="s">
        <v>3162</v>
      </c>
      <c r="C2295" t="s">
        <v>3098</v>
      </c>
      <c r="D2295">
        <v>2029.9384241599994</v>
      </c>
    </row>
    <row r="2296" spans="1:4" x14ac:dyDescent="0.35">
      <c r="A2296" t="s">
        <v>3043</v>
      </c>
      <c r="B2296" t="s">
        <v>3163</v>
      </c>
      <c r="C2296" t="s">
        <v>3098</v>
      </c>
      <c r="D2296">
        <v>5241.0121888600042</v>
      </c>
    </row>
    <row r="2297" spans="1:4" x14ac:dyDescent="0.35">
      <c r="A2297" t="s">
        <v>3043</v>
      </c>
      <c r="B2297" t="s">
        <v>3164</v>
      </c>
      <c r="C2297" t="s">
        <v>3098</v>
      </c>
      <c r="D2297">
        <v>9822.5019214400072</v>
      </c>
    </row>
    <row r="2298" spans="1:4" x14ac:dyDescent="0.35">
      <c r="A2298" t="s">
        <v>3043</v>
      </c>
      <c r="B2298" t="s">
        <v>3165</v>
      </c>
      <c r="C2298" t="s">
        <v>3098</v>
      </c>
      <c r="D2298">
        <v>18018.503259360001</v>
      </c>
    </row>
    <row r="2299" spans="1:4" x14ac:dyDescent="0.35">
      <c r="A2299" t="s">
        <v>3043</v>
      </c>
      <c r="B2299" t="s">
        <v>3166</v>
      </c>
      <c r="C2299" t="s">
        <v>3098</v>
      </c>
      <c r="D2299">
        <v>43961.857105939962</v>
      </c>
    </row>
    <row r="2300" spans="1:4" x14ac:dyDescent="0.35">
      <c r="A2300" t="s">
        <v>3043</v>
      </c>
      <c r="B2300" t="s">
        <v>3167</v>
      </c>
      <c r="C2300" t="s">
        <v>3098</v>
      </c>
      <c r="D2300">
        <v>25915.124369229958</v>
      </c>
    </row>
    <row r="2301" spans="1:4" x14ac:dyDescent="0.35">
      <c r="A2301" t="s">
        <v>3043</v>
      </c>
      <c r="B2301" t="s">
        <v>3162</v>
      </c>
      <c r="C2301" t="s">
        <v>352</v>
      </c>
      <c r="D2301">
        <v>0.51631055000000003</v>
      </c>
    </row>
    <row r="2302" spans="1:4" x14ac:dyDescent="0.35">
      <c r="A2302" t="s">
        <v>3043</v>
      </c>
      <c r="B2302" t="s">
        <v>3163</v>
      </c>
      <c r="C2302" t="s">
        <v>352</v>
      </c>
      <c r="D2302">
        <v>155.2774005</v>
      </c>
    </row>
    <row r="2303" spans="1:4" x14ac:dyDescent="0.35">
      <c r="A2303" t="s">
        <v>3043</v>
      </c>
      <c r="B2303" t="s">
        <v>3164</v>
      </c>
      <c r="C2303" t="s">
        <v>352</v>
      </c>
      <c r="D2303">
        <v>201.13717774999992</v>
      </c>
    </row>
    <row r="2304" spans="1:4" x14ac:dyDescent="0.35">
      <c r="A2304" t="s">
        <v>3043</v>
      </c>
      <c r="B2304" t="s">
        <v>3165</v>
      </c>
      <c r="C2304" t="s">
        <v>352</v>
      </c>
      <c r="D2304">
        <v>1990.5911260300006</v>
      </c>
    </row>
    <row r="2305" spans="1:4" x14ac:dyDescent="0.35">
      <c r="A2305" t="s">
        <v>3043</v>
      </c>
      <c r="B2305" t="s">
        <v>3166</v>
      </c>
      <c r="C2305" t="s">
        <v>352</v>
      </c>
      <c r="D2305">
        <v>4883.7685075599975</v>
      </c>
    </row>
    <row r="2306" spans="1:4" x14ac:dyDescent="0.35">
      <c r="A2306" t="s">
        <v>3043</v>
      </c>
      <c r="B2306" t="s">
        <v>3167</v>
      </c>
      <c r="C2306" t="s">
        <v>352</v>
      </c>
      <c r="D2306">
        <v>883.29015385999992</v>
      </c>
    </row>
    <row r="2307" spans="1:4" x14ac:dyDescent="0.35">
      <c r="A2307" t="s">
        <v>3043</v>
      </c>
      <c r="B2307" t="s">
        <v>3162</v>
      </c>
      <c r="C2307" t="s">
        <v>3099</v>
      </c>
      <c r="D2307">
        <v>9.5441174399999902</v>
      </c>
    </row>
    <row r="2308" spans="1:4" x14ac:dyDescent="0.35">
      <c r="A2308" t="s">
        <v>3043</v>
      </c>
      <c r="B2308" t="s">
        <v>3163</v>
      </c>
      <c r="C2308" t="s">
        <v>3099</v>
      </c>
      <c r="D2308">
        <v>185.63435610999977</v>
      </c>
    </row>
    <row r="2309" spans="1:4" x14ac:dyDescent="0.35">
      <c r="A2309" t="s">
        <v>3043</v>
      </c>
      <c r="B2309" t="s">
        <v>3164</v>
      </c>
      <c r="C2309" t="s">
        <v>3099</v>
      </c>
      <c r="D2309">
        <v>447.26565472999914</v>
      </c>
    </row>
    <row r="2310" spans="1:4" x14ac:dyDescent="0.35">
      <c r="A2310" t="s">
        <v>3043</v>
      </c>
      <c r="B2310" t="s">
        <v>3165</v>
      </c>
      <c r="C2310" t="s">
        <v>3099</v>
      </c>
      <c r="D2310">
        <v>4281.6281489099929</v>
      </c>
    </row>
    <row r="2311" spans="1:4" x14ac:dyDescent="0.35">
      <c r="A2311" t="s">
        <v>3043</v>
      </c>
      <c r="B2311" t="s">
        <v>3166</v>
      </c>
      <c r="C2311" t="s">
        <v>3099</v>
      </c>
      <c r="D2311">
        <v>54959.810908869942</v>
      </c>
    </row>
    <row r="2312" spans="1:4" x14ac:dyDescent="0.35">
      <c r="A2312" t="s">
        <v>3043</v>
      </c>
      <c r="B2312" t="s">
        <v>3167</v>
      </c>
      <c r="C2312" t="s">
        <v>3099</v>
      </c>
      <c r="D2312">
        <v>437328.61908179079</v>
      </c>
    </row>
    <row r="2313" spans="1:4" x14ac:dyDescent="0.35">
      <c r="A2313" t="s">
        <v>3043</v>
      </c>
      <c r="B2313" t="s">
        <v>3162</v>
      </c>
      <c r="C2313" t="s">
        <v>3100</v>
      </c>
      <c r="D2313">
        <v>2.0007739199999994</v>
      </c>
    </row>
    <row r="2314" spans="1:4" x14ac:dyDescent="0.35">
      <c r="A2314" t="s">
        <v>3043</v>
      </c>
      <c r="B2314" t="s">
        <v>3163</v>
      </c>
      <c r="C2314" t="s">
        <v>3100</v>
      </c>
      <c r="D2314">
        <v>7419.6197844400031</v>
      </c>
    </row>
    <row r="2315" spans="1:4" x14ac:dyDescent="0.35">
      <c r="A2315" t="s">
        <v>3043</v>
      </c>
      <c r="B2315" t="s">
        <v>3164</v>
      </c>
      <c r="C2315" t="s">
        <v>3100</v>
      </c>
      <c r="D2315">
        <v>5452.3029669500011</v>
      </c>
    </row>
    <row r="2316" spans="1:4" x14ac:dyDescent="0.35">
      <c r="A2316" t="s">
        <v>3043</v>
      </c>
      <c r="B2316" t="s">
        <v>3165</v>
      </c>
      <c r="C2316" t="s">
        <v>3100</v>
      </c>
      <c r="D2316">
        <v>14570.865701479986</v>
      </c>
    </row>
    <row r="2317" spans="1:4" x14ac:dyDescent="0.35">
      <c r="A2317" t="s">
        <v>3043</v>
      </c>
      <c r="B2317" t="s">
        <v>3166</v>
      </c>
      <c r="C2317" t="s">
        <v>3100</v>
      </c>
      <c r="D2317">
        <v>15963.127886569946</v>
      </c>
    </row>
    <row r="2318" spans="1:4" x14ac:dyDescent="0.35">
      <c r="A2318" t="s">
        <v>3043</v>
      </c>
      <c r="B2318" t="s">
        <v>3167</v>
      </c>
      <c r="C2318" t="s">
        <v>3100</v>
      </c>
      <c r="D2318">
        <v>90881.115810970179</v>
      </c>
    </row>
    <row r="2319" spans="1:4" x14ac:dyDescent="0.35">
      <c r="A2319" t="s">
        <v>3043</v>
      </c>
      <c r="B2319" t="s">
        <v>3162</v>
      </c>
      <c r="C2319" t="s">
        <v>3101</v>
      </c>
      <c r="D2319">
        <v>0.12605478000000001</v>
      </c>
    </row>
    <row r="2320" spans="1:4" x14ac:dyDescent="0.35">
      <c r="A2320" t="s">
        <v>3043</v>
      </c>
      <c r="B2320" t="s">
        <v>3163</v>
      </c>
      <c r="C2320" t="s">
        <v>3101</v>
      </c>
      <c r="D2320">
        <v>18.405249349999998</v>
      </c>
    </row>
    <row r="2321" spans="1:4" x14ac:dyDescent="0.35">
      <c r="A2321" t="s">
        <v>3043</v>
      </c>
      <c r="B2321" t="s">
        <v>3164</v>
      </c>
      <c r="C2321" t="s">
        <v>3101</v>
      </c>
      <c r="D2321">
        <v>22.655524580000005</v>
      </c>
    </row>
    <row r="2322" spans="1:4" x14ac:dyDescent="0.35">
      <c r="A2322" t="s">
        <v>3043</v>
      </c>
      <c r="B2322" t="s">
        <v>3165</v>
      </c>
      <c r="C2322" t="s">
        <v>3101</v>
      </c>
      <c r="D2322">
        <v>392.92012910000011</v>
      </c>
    </row>
    <row r="2323" spans="1:4" x14ac:dyDescent="0.35">
      <c r="A2323" t="s">
        <v>3043</v>
      </c>
      <c r="B2323" t="s">
        <v>3166</v>
      </c>
      <c r="C2323" t="s">
        <v>3101</v>
      </c>
      <c r="D2323">
        <v>2898.2635338999989</v>
      </c>
    </row>
    <row r="2324" spans="1:4" x14ac:dyDescent="0.35">
      <c r="A2324" t="s">
        <v>3043</v>
      </c>
      <c r="B2324" t="s">
        <v>3167</v>
      </c>
      <c r="C2324" t="s">
        <v>3101</v>
      </c>
      <c r="D2324">
        <v>1812.0963697199993</v>
      </c>
    </row>
    <row r="2325" spans="1:4" x14ac:dyDescent="0.35">
      <c r="A2325" t="s">
        <v>3043</v>
      </c>
      <c r="B2325" t="s">
        <v>3162</v>
      </c>
      <c r="C2325" t="s">
        <v>3102</v>
      </c>
      <c r="D2325">
        <v>1.0582899999999999E-3</v>
      </c>
    </row>
    <row r="2326" spans="1:4" x14ac:dyDescent="0.35">
      <c r="A2326" t="s">
        <v>3043</v>
      </c>
      <c r="B2326" t="s">
        <v>3163</v>
      </c>
      <c r="C2326" t="s">
        <v>3102</v>
      </c>
      <c r="D2326">
        <v>29.709348099999996</v>
      </c>
    </row>
    <row r="2327" spans="1:4" x14ac:dyDescent="0.35">
      <c r="A2327" t="s">
        <v>3043</v>
      </c>
      <c r="B2327" t="s">
        <v>3164</v>
      </c>
      <c r="C2327" t="s">
        <v>3102</v>
      </c>
      <c r="D2327">
        <v>22.743116480000005</v>
      </c>
    </row>
    <row r="2328" spans="1:4" x14ac:dyDescent="0.35">
      <c r="A2328" t="s">
        <v>3043</v>
      </c>
      <c r="B2328" t="s">
        <v>3165</v>
      </c>
      <c r="C2328" t="s">
        <v>3102</v>
      </c>
      <c r="D2328">
        <v>119.04383804999999</v>
      </c>
    </row>
    <row r="2329" spans="1:4" x14ac:dyDescent="0.35">
      <c r="A2329" t="s">
        <v>3043</v>
      </c>
      <c r="B2329" t="s">
        <v>3166</v>
      </c>
      <c r="C2329" t="s">
        <v>3102</v>
      </c>
      <c r="D2329">
        <v>817.00631224999972</v>
      </c>
    </row>
    <row r="2330" spans="1:4" x14ac:dyDescent="0.35">
      <c r="A2330" t="s">
        <v>3043</v>
      </c>
      <c r="B2330" t="s">
        <v>3167</v>
      </c>
      <c r="C2330" t="s">
        <v>3102</v>
      </c>
      <c r="D2330">
        <v>1749.7680440100007</v>
      </c>
    </row>
    <row r="2331" spans="1:4" x14ac:dyDescent="0.35">
      <c r="A2331" t="s">
        <v>3044</v>
      </c>
      <c r="B2331" t="s">
        <v>3163</v>
      </c>
      <c r="C2331" t="s">
        <v>1403</v>
      </c>
      <c r="D2331">
        <v>0.10691458999999999</v>
      </c>
    </row>
    <row r="2332" spans="1:4" x14ac:dyDescent="0.35">
      <c r="A2332" t="s">
        <v>3044</v>
      </c>
      <c r="B2332" t="s">
        <v>3164</v>
      </c>
      <c r="C2332" t="s">
        <v>1403</v>
      </c>
      <c r="D2332">
        <v>1.32340898</v>
      </c>
    </row>
    <row r="2333" spans="1:4" x14ac:dyDescent="0.35">
      <c r="A2333" t="s">
        <v>3044</v>
      </c>
      <c r="B2333" t="s">
        <v>3165</v>
      </c>
      <c r="C2333" t="s">
        <v>1403</v>
      </c>
      <c r="D2333">
        <v>2.2541420799999998</v>
      </c>
    </row>
    <row r="2334" spans="1:4" x14ac:dyDescent="0.35">
      <c r="A2334" t="s">
        <v>3044</v>
      </c>
      <c r="B2334" t="s">
        <v>3166</v>
      </c>
      <c r="C2334" t="s">
        <v>1403</v>
      </c>
      <c r="D2334">
        <v>64.400724620000005</v>
      </c>
    </row>
    <row r="2335" spans="1:4" x14ac:dyDescent="0.35">
      <c r="A2335" t="s">
        <v>3044</v>
      </c>
      <c r="B2335" t="s">
        <v>3167</v>
      </c>
      <c r="C2335" t="s">
        <v>1403</v>
      </c>
      <c r="D2335">
        <v>93.879949060000015</v>
      </c>
    </row>
    <row r="2336" spans="1:4" x14ac:dyDescent="0.35">
      <c r="A2336" t="s">
        <v>3044</v>
      </c>
      <c r="B2336" t="s">
        <v>3163</v>
      </c>
      <c r="C2336" t="s">
        <v>3095</v>
      </c>
      <c r="D2336">
        <v>1.2131258999999999</v>
      </c>
    </row>
    <row r="2337" spans="1:4" x14ac:dyDescent="0.35">
      <c r="A2337" t="s">
        <v>3044</v>
      </c>
      <c r="B2337" t="s">
        <v>3164</v>
      </c>
      <c r="C2337" t="s">
        <v>3095</v>
      </c>
      <c r="D2337">
        <v>0.2272834</v>
      </c>
    </row>
    <row r="2338" spans="1:4" x14ac:dyDescent="0.35">
      <c r="A2338" t="s">
        <v>3044</v>
      </c>
      <c r="B2338" t="s">
        <v>3165</v>
      </c>
      <c r="C2338" t="s">
        <v>3095</v>
      </c>
      <c r="D2338">
        <v>2.3602389100000001</v>
      </c>
    </row>
    <row r="2339" spans="1:4" x14ac:dyDescent="0.35">
      <c r="A2339" t="s">
        <v>3044</v>
      </c>
      <c r="B2339" t="s">
        <v>3166</v>
      </c>
      <c r="C2339" t="s">
        <v>3095</v>
      </c>
      <c r="D2339">
        <v>89.112486590000017</v>
      </c>
    </row>
    <row r="2340" spans="1:4" x14ac:dyDescent="0.35">
      <c r="A2340" t="s">
        <v>3044</v>
      </c>
      <c r="B2340" t="s">
        <v>3167</v>
      </c>
      <c r="C2340" t="s">
        <v>3095</v>
      </c>
      <c r="D2340">
        <v>809.61618720999991</v>
      </c>
    </row>
    <row r="2341" spans="1:4" x14ac:dyDescent="0.35">
      <c r="A2341" t="s">
        <v>3044</v>
      </c>
      <c r="B2341" t="s">
        <v>3165</v>
      </c>
      <c r="C2341" t="s">
        <v>3096</v>
      </c>
      <c r="D2341">
        <v>0.29869277</v>
      </c>
    </row>
    <row r="2342" spans="1:4" x14ac:dyDescent="0.35">
      <c r="A2342" t="s">
        <v>3044</v>
      </c>
      <c r="B2342" t="s">
        <v>3166</v>
      </c>
      <c r="C2342" t="s">
        <v>3096</v>
      </c>
      <c r="D2342">
        <v>2.23574853</v>
      </c>
    </row>
    <row r="2343" spans="1:4" x14ac:dyDescent="0.35">
      <c r="A2343" t="s">
        <v>3044</v>
      </c>
      <c r="B2343" t="s">
        <v>3165</v>
      </c>
      <c r="C2343" t="s">
        <v>3097</v>
      </c>
      <c r="D2343">
        <v>0.18161701</v>
      </c>
    </row>
    <row r="2344" spans="1:4" x14ac:dyDescent="0.35">
      <c r="A2344" t="s">
        <v>3044</v>
      </c>
      <c r="B2344" t="s">
        <v>3166</v>
      </c>
      <c r="C2344" t="s">
        <v>3097</v>
      </c>
      <c r="D2344">
        <v>66.970781209999998</v>
      </c>
    </row>
    <row r="2345" spans="1:4" x14ac:dyDescent="0.35">
      <c r="A2345" t="s">
        <v>3044</v>
      </c>
      <c r="B2345" t="s">
        <v>3163</v>
      </c>
      <c r="C2345" t="s">
        <v>3098</v>
      </c>
      <c r="D2345">
        <v>0.89923920999999996</v>
      </c>
    </row>
    <row r="2346" spans="1:4" x14ac:dyDescent="0.35">
      <c r="A2346" t="s">
        <v>3044</v>
      </c>
      <c r="B2346" t="s">
        <v>3164</v>
      </c>
      <c r="C2346" t="s">
        <v>3098</v>
      </c>
      <c r="D2346">
        <v>1.4630836599999997</v>
      </c>
    </row>
    <row r="2347" spans="1:4" x14ac:dyDescent="0.35">
      <c r="A2347" t="s">
        <v>3044</v>
      </c>
      <c r="B2347" t="s">
        <v>3165</v>
      </c>
      <c r="C2347" t="s">
        <v>3098</v>
      </c>
      <c r="D2347">
        <v>21.394485450000001</v>
      </c>
    </row>
    <row r="2348" spans="1:4" x14ac:dyDescent="0.35">
      <c r="A2348" t="s">
        <v>3044</v>
      </c>
      <c r="B2348" t="s">
        <v>3166</v>
      </c>
      <c r="C2348" t="s">
        <v>3098</v>
      </c>
      <c r="D2348">
        <v>350.46600676999981</v>
      </c>
    </row>
    <row r="2349" spans="1:4" x14ac:dyDescent="0.35">
      <c r="A2349" t="s">
        <v>3044</v>
      </c>
      <c r="B2349" t="s">
        <v>3167</v>
      </c>
      <c r="C2349" t="s">
        <v>3098</v>
      </c>
      <c r="D2349">
        <v>270.08368702000007</v>
      </c>
    </row>
    <row r="2350" spans="1:4" x14ac:dyDescent="0.35">
      <c r="A2350" t="s">
        <v>3044</v>
      </c>
      <c r="B2350" t="s">
        <v>3166</v>
      </c>
      <c r="C2350" t="s">
        <v>352</v>
      </c>
      <c r="D2350">
        <v>1.5644279800000001</v>
      </c>
    </row>
    <row r="2351" spans="1:4" x14ac:dyDescent="0.35">
      <c r="A2351" t="s">
        <v>3044</v>
      </c>
      <c r="B2351" t="s">
        <v>3162</v>
      </c>
      <c r="C2351" t="s">
        <v>3099</v>
      </c>
      <c r="D2351">
        <v>3.6110460000000004E-2</v>
      </c>
    </row>
    <row r="2352" spans="1:4" x14ac:dyDescent="0.35">
      <c r="A2352" t="s">
        <v>3044</v>
      </c>
      <c r="B2352" t="s">
        <v>3163</v>
      </c>
      <c r="C2352" t="s">
        <v>3099</v>
      </c>
      <c r="D2352">
        <v>0.12499448000000001</v>
      </c>
    </row>
    <row r="2353" spans="1:4" x14ac:dyDescent="0.35">
      <c r="A2353" t="s">
        <v>3044</v>
      </c>
      <c r="B2353" t="s">
        <v>3164</v>
      </c>
      <c r="C2353" t="s">
        <v>3099</v>
      </c>
      <c r="D2353">
        <v>0.31274721999999999</v>
      </c>
    </row>
    <row r="2354" spans="1:4" x14ac:dyDescent="0.35">
      <c r="A2354" t="s">
        <v>3044</v>
      </c>
      <c r="B2354" t="s">
        <v>3165</v>
      </c>
      <c r="C2354" t="s">
        <v>3099</v>
      </c>
      <c r="D2354">
        <v>5.0878396600000011</v>
      </c>
    </row>
    <row r="2355" spans="1:4" x14ac:dyDescent="0.35">
      <c r="A2355" t="s">
        <v>3044</v>
      </c>
      <c r="B2355" t="s">
        <v>3166</v>
      </c>
      <c r="C2355" t="s">
        <v>3099</v>
      </c>
      <c r="D2355">
        <v>71.740557429999967</v>
      </c>
    </row>
    <row r="2356" spans="1:4" x14ac:dyDescent="0.35">
      <c r="A2356" t="s">
        <v>3044</v>
      </c>
      <c r="B2356" t="s">
        <v>3167</v>
      </c>
      <c r="C2356" t="s">
        <v>3099</v>
      </c>
      <c r="D2356">
        <v>47.123740150000017</v>
      </c>
    </row>
    <row r="2357" spans="1:4" x14ac:dyDescent="0.35">
      <c r="A2357" t="s">
        <v>3044</v>
      </c>
      <c r="B2357" t="s">
        <v>3164</v>
      </c>
      <c r="C2357" t="s">
        <v>3100</v>
      </c>
      <c r="D2357">
        <v>2.7471701700000004</v>
      </c>
    </row>
    <row r="2358" spans="1:4" x14ac:dyDescent="0.35">
      <c r="A2358" t="s">
        <v>3044</v>
      </c>
      <c r="B2358" t="s">
        <v>3165</v>
      </c>
      <c r="C2358" t="s">
        <v>3100</v>
      </c>
      <c r="D2358">
        <v>2.5481508799999997</v>
      </c>
    </row>
    <row r="2359" spans="1:4" x14ac:dyDescent="0.35">
      <c r="A2359" t="s">
        <v>3044</v>
      </c>
      <c r="B2359" t="s">
        <v>3166</v>
      </c>
      <c r="C2359" t="s">
        <v>3100</v>
      </c>
      <c r="D2359">
        <v>48.256090420000014</v>
      </c>
    </row>
    <row r="2360" spans="1:4" x14ac:dyDescent="0.35">
      <c r="A2360" t="s">
        <v>3044</v>
      </c>
      <c r="B2360" t="s">
        <v>3167</v>
      </c>
      <c r="C2360" t="s">
        <v>3100</v>
      </c>
      <c r="D2360">
        <v>489.86419321999989</v>
      </c>
    </row>
    <row r="2361" spans="1:4" x14ac:dyDescent="0.35">
      <c r="A2361" t="s">
        <v>3044</v>
      </c>
      <c r="B2361" t="s">
        <v>3164</v>
      </c>
      <c r="C2361" t="s">
        <v>3101</v>
      </c>
      <c r="D2361">
        <v>1.0451190100000001</v>
      </c>
    </row>
    <row r="2362" spans="1:4" x14ac:dyDescent="0.35">
      <c r="A2362" t="s">
        <v>3044</v>
      </c>
      <c r="B2362" t="s">
        <v>3165</v>
      </c>
      <c r="C2362" t="s">
        <v>3101</v>
      </c>
      <c r="D2362">
        <v>8.4155481199999986</v>
      </c>
    </row>
    <row r="2363" spans="1:4" x14ac:dyDescent="0.35">
      <c r="A2363" t="s">
        <v>3044</v>
      </c>
      <c r="B2363" t="s">
        <v>3166</v>
      </c>
      <c r="C2363" t="s">
        <v>3101</v>
      </c>
      <c r="D2363">
        <v>32.03543389</v>
      </c>
    </row>
    <row r="2364" spans="1:4" x14ac:dyDescent="0.35">
      <c r="A2364" t="s">
        <v>3044</v>
      </c>
      <c r="B2364" t="s">
        <v>3167</v>
      </c>
      <c r="C2364" t="s">
        <v>3101</v>
      </c>
      <c r="D2364">
        <v>526.54894677999994</v>
      </c>
    </row>
    <row r="2365" spans="1:4" x14ac:dyDescent="0.35">
      <c r="A2365" t="s">
        <v>3044</v>
      </c>
      <c r="B2365" t="s">
        <v>3163</v>
      </c>
      <c r="C2365" t="s">
        <v>3102</v>
      </c>
      <c r="D2365">
        <v>0.35423983000000003</v>
      </c>
    </row>
    <row r="2366" spans="1:4" x14ac:dyDescent="0.35">
      <c r="A2366" t="s">
        <v>3044</v>
      </c>
      <c r="B2366" t="s">
        <v>3164</v>
      </c>
      <c r="C2366" t="s">
        <v>3102</v>
      </c>
      <c r="D2366">
        <v>0.67610232999999997</v>
      </c>
    </row>
    <row r="2367" spans="1:4" x14ac:dyDescent="0.35">
      <c r="A2367" t="s">
        <v>3044</v>
      </c>
      <c r="B2367" t="s">
        <v>3165</v>
      </c>
      <c r="C2367" t="s">
        <v>3102</v>
      </c>
      <c r="D2367">
        <v>0.42416153000000001</v>
      </c>
    </row>
    <row r="2368" spans="1:4" x14ac:dyDescent="0.35">
      <c r="A2368" t="s">
        <v>3044</v>
      </c>
      <c r="B2368" t="s">
        <v>3166</v>
      </c>
      <c r="C2368" t="s">
        <v>3102</v>
      </c>
      <c r="D2368">
        <v>5.8489156199999996</v>
      </c>
    </row>
    <row r="2369" spans="1:4" x14ac:dyDescent="0.35">
      <c r="A2369" t="s">
        <v>3044</v>
      </c>
      <c r="B2369" t="s">
        <v>3167</v>
      </c>
      <c r="C2369" t="s">
        <v>3102</v>
      </c>
      <c r="D2369">
        <v>23.127268470000001</v>
      </c>
    </row>
    <row r="2370" spans="1:4" x14ac:dyDescent="0.35">
      <c r="A2370" t="s">
        <v>3045</v>
      </c>
      <c r="B2370" t="s">
        <v>3162</v>
      </c>
      <c r="C2370" t="s">
        <v>1403</v>
      </c>
      <c r="D2370">
        <v>3.054225E-2</v>
      </c>
    </row>
    <row r="2371" spans="1:4" x14ac:dyDescent="0.35">
      <c r="A2371" t="s">
        <v>3045</v>
      </c>
      <c r="B2371" t="s">
        <v>3163</v>
      </c>
      <c r="C2371" t="s">
        <v>1403</v>
      </c>
      <c r="D2371">
        <v>0.72906152999999996</v>
      </c>
    </row>
    <row r="2372" spans="1:4" x14ac:dyDescent="0.35">
      <c r="A2372" t="s">
        <v>3045</v>
      </c>
      <c r="B2372" t="s">
        <v>3164</v>
      </c>
      <c r="C2372" t="s">
        <v>1403</v>
      </c>
      <c r="D2372">
        <v>0.48402032000000006</v>
      </c>
    </row>
    <row r="2373" spans="1:4" x14ac:dyDescent="0.35">
      <c r="A2373" t="s">
        <v>3045</v>
      </c>
      <c r="B2373" t="s">
        <v>3165</v>
      </c>
      <c r="C2373" t="s">
        <v>1403</v>
      </c>
      <c r="D2373">
        <v>0.32016000000000006</v>
      </c>
    </row>
    <row r="2374" spans="1:4" x14ac:dyDescent="0.35">
      <c r="A2374" t="s">
        <v>3045</v>
      </c>
      <c r="B2374" t="s">
        <v>3164</v>
      </c>
      <c r="C2374" t="s">
        <v>3095</v>
      </c>
      <c r="D2374">
        <v>10.64749834</v>
      </c>
    </row>
    <row r="2375" spans="1:4" x14ac:dyDescent="0.35">
      <c r="A2375" t="s">
        <v>3045</v>
      </c>
      <c r="B2375" t="s">
        <v>3165</v>
      </c>
      <c r="C2375" t="s">
        <v>3095</v>
      </c>
      <c r="D2375">
        <v>5.6510472900000002</v>
      </c>
    </row>
    <row r="2376" spans="1:4" x14ac:dyDescent="0.35">
      <c r="A2376" t="s">
        <v>3045</v>
      </c>
      <c r="B2376" t="s">
        <v>3166</v>
      </c>
      <c r="C2376" t="s">
        <v>3095</v>
      </c>
      <c r="D2376">
        <v>297.83069163000022</v>
      </c>
    </row>
    <row r="2377" spans="1:4" x14ac:dyDescent="0.35">
      <c r="A2377" t="s">
        <v>3045</v>
      </c>
      <c r="B2377" t="s">
        <v>3167</v>
      </c>
      <c r="C2377" t="s">
        <v>3095</v>
      </c>
      <c r="D2377">
        <v>1283.0404862800001</v>
      </c>
    </row>
    <row r="2378" spans="1:4" x14ac:dyDescent="0.35">
      <c r="A2378" t="s">
        <v>3045</v>
      </c>
      <c r="B2378" t="s">
        <v>3162</v>
      </c>
      <c r="C2378" t="s">
        <v>3096</v>
      </c>
      <c r="D2378">
        <v>9.8496509999999995E-2</v>
      </c>
    </row>
    <row r="2379" spans="1:4" x14ac:dyDescent="0.35">
      <c r="A2379" t="s">
        <v>3045</v>
      </c>
      <c r="B2379" t="s">
        <v>3163</v>
      </c>
      <c r="C2379" t="s">
        <v>3096</v>
      </c>
      <c r="D2379">
        <v>0.11314501</v>
      </c>
    </row>
    <row r="2380" spans="1:4" x14ac:dyDescent="0.35">
      <c r="A2380" t="s">
        <v>3045</v>
      </c>
      <c r="B2380" t="s">
        <v>3164</v>
      </c>
      <c r="C2380" t="s">
        <v>3096</v>
      </c>
      <c r="D2380">
        <v>0.70621758999999995</v>
      </c>
    </row>
    <row r="2381" spans="1:4" x14ac:dyDescent="0.35">
      <c r="A2381" t="s">
        <v>3045</v>
      </c>
      <c r="B2381" t="s">
        <v>3165</v>
      </c>
      <c r="C2381" t="s">
        <v>3096</v>
      </c>
      <c r="D2381">
        <v>39.973668729999979</v>
      </c>
    </row>
    <row r="2382" spans="1:4" x14ac:dyDescent="0.35">
      <c r="A2382" t="s">
        <v>3045</v>
      </c>
      <c r="B2382" t="s">
        <v>3166</v>
      </c>
      <c r="C2382" t="s">
        <v>3096</v>
      </c>
      <c r="D2382">
        <v>13.73708487</v>
      </c>
    </row>
    <row r="2383" spans="1:4" x14ac:dyDescent="0.35">
      <c r="A2383" t="s">
        <v>3045</v>
      </c>
      <c r="B2383" t="s">
        <v>3162</v>
      </c>
      <c r="C2383" t="s">
        <v>3097</v>
      </c>
      <c r="D2383">
        <v>1.3907559999999999E-2</v>
      </c>
    </row>
    <row r="2384" spans="1:4" x14ac:dyDescent="0.35">
      <c r="A2384" t="s">
        <v>3045</v>
      </c>
      <c r="B2384" t="s">
        <v>3163</v>
      </c>
      <c r="C2384" t="s">
        <v>3097</v>
      </c>
      <c r="D2384">
        <v>9.0328869999999992E-2</v>
      </c>
    </row>
    <row r="2385" spans="1:4" x14ac:dyDescent="0.35">
      <c r="A2385" t="s">
        <v>3045</v>
      </c>
      <c r="B2385" t="s">
        <v>3164</v>
      </c>
      <c r="C2385" t="s">
        <v>3097</v>
      </c>
      <c r="D2385">
        <v>1.0997069999999999E-2</v>
      </c>
    </row>
    <row r="2386" spans="1:4" x14ac:dyDescent="0.35">
      <c r="A2386" t="s">
        <v>3045</v>
      </c>
      <c r="B2386" t="s">
        <v>3165</v>
      </c>
      <c r="C2386" t="s">
        <v>3097</v>
      </c>
      <c r="D2386">
        <v>14.767010570000002</v>
      </c>
    </row>
    <row r="2387" spans="1:4" x14ac:dyDescent="0.35">
      <c r="A2387" t="s">
        <v>3045</v>
      </c>
      <c r="B2387" t="s">
        <v>3163</v>
      </c>
      <c r="C2387" t="s">
        <v>3098</v>
      </c>
      <c r="D2387">
        <v>0.13127705000000001</v>
      </c>
    </row>
    <row r="2388" spans="1:4" x14ac:dyDescent="0.35">
      <c r="A2388" t="s">
        <v>3045</v>
      </c>
      <c r="B2388" t="s">
        <v>3164</v>
      </c>
      <c r="C2388" t="s">
        <v>3098</v>
      </c>
      <c r="D2388">
        <v>0.81056550000000005</v>
      </c>
    </row>
    <row r="2389" spans="1:4" x14ac:dyDescent="0.35">
      <c r="A2389" t="s">
        <v>3045</v>
      </c>
      <c r="B2389" t="s">
        <v>3165</v>
      </c>
      <c r="C2389" t="s">
        <v>3098</v>
      </c>
      <c r="D2389">
        <v>1.2120658399999999</v>
      </c>
    </row>
    <row r="2390" spans="1:4" x14ac:dyDescent="0.35">
      <c r="A2390" t="s">
        <v>3045</v>
      </c>
      <c r="B2390" t="s">
        <v>3166</v>
      </c>
      <c r="C2390" t="s">
        <v>3098</v>
      </c>
      <c r="D2390">
        <v>21.994539290000002</v>
      </c>
    </row>
    <row r="2391" spans="1:4" x14ac:dyDescent="0.35">
      <c r="A2391" t="s">
        <v>3045</v>
      </c>
      <c r="B2391" t="s">
        <v>3167</v>
      </c>
      <c r="C2391" t="s">
        <v>3098</v>
      </c>
      <c r="D2391">
        <v>218.20311422999998</v>
      </c>
    </row>
    <row r="2392" spans="1:4" x14ac:dyDescent="0.35">
      <c r="A2392" t="s">
        <v>3045</v>
      </c>
      <c r="B2392" t="s">
        <v>3162</v>
      </c>
      <c r="C2392" t="s">
        <v>3099</v>
      </c>
      <c r="D2392">
        <v>2.2954366599999982</v>
      </c>
    </row>
    <row r="2393" spans="1:4" x14ac:dyDescent="0.35">
      <c r="A2393" t="s">
        <v>3045</v>
      </c>
      <c r="B2393" t="s">
        <v>3163</v>
      </c>
      <c r="C2393" t="s">
        <v>3099</v>
      </c>
      <c r="D2393">
        <v>27.967978519999999</v>
      </c>
    </row>
    <row r="2394" spans="1:4" x14ac:dyDescent="0.35">
      <c r="A2394" t="s">
        <v>3045</v>
      </c>
      <c r="B2394" t="s">
        <v>3164</v>
      </c>
      <c r="C2394" t="s">
        <v>3099</v>
      </c>
      <c r="D2394">
        <v>44.630848199999946</v>
      </c>
    </row>
    <row r="2395" spans="1:4" x14ac:dyDescent="0.35">
      <c r="A2395" t="s">
        <v>3045</v>
      </c>
      <c r="B2395" t="s">
        <v>3165</v>
      </c>
      <c r="C2395" t="s">
        <v>3099</v>
      </c>
      <c r="D2395">
        <v>1174.102174520003</v>
      </c>
    </row>
    <row r="2396" spans="1:4" x14ac:dyDescent="0.35">
      <c r="A2396" t="s">
        <v>3045</v>
      </c>
      <c r="B2396" t="s">
        <v>3166</v>
      </c>
      <c r="C2396" t="s">
        <v>3099</v>
      </c>
      <c r="D2396">
        <v>334.83557916000029</v>
      </c>
    </row>
    <row r="2397" spans="1:4" x14ac:dyDescent="0.35">
      <c r="A2397" t="s">
        <v>3045</v>
      </c>
      <c r="B2397" t="s">
        <v>3167</v>
      </c>
      <c r="C2397" t="s">
        <v>3099</v>
      </c>
      <c r="D2397">
        <v>10.5314789</v>
      </c>
    </row>
    <row r="2398" spans="1:4" x14ac:dyDescent="0.35">
      <c r="A2398" t="s">
        <v>3045</v>
      </c>
      <c r="B2398" t="s">
        <v>3162</v>
      </c>
      <c r="C2398" t="s">
        <v>3100</v>
      </c>
      <c r="D2398">
        <v>0.18380407000000004</v>
      </c>
    </row>
    <row r="2399" spans="1:4" x14ac:dyDescent="0.35">
      <c r="A2399" t="s">
        <v>3045</v>
      </c>
      <c r="B2399" t="s">
        <v>3163</v>
      </c>
      <c r="C2399" t="s">
        <v>3100</v>
      </c>
      <c r="D2399">
        <v>1.9688568900000001</v>
      </c>
    </row>
    <row r="2400" spans="1:4" x14ac:dyDescent="0.35">
      <c r="A2400" t="s">
        <v>3045</v>
      </c>
      <c r="B2400" t="s">
        <v>3164</v>
      </c>
      <c r="C2400" t="s">
        <v>3100</v>
      </c>
      <c r="D2400">
        <v>0.68968996999999999</v>
      </c>
    </row>
    <row r="2401" spans="1:4" x14ac:dyDescent="0.35">
      <c r="A2401" t="s">
        <v>3045</v>
      </c>
      <c r="B2401" t="s">
        <v>3165</v>
      </c>
      <c r="C2401" t="s">
        <v>3100</v>
      </c>
      <c r="D2401">
        <v>4.6950880800000006</v>
      </c>
    </row>
    <row r="2402" spans="1:4" x14ac:dyDescent="0.35">
      <c r="A2402" t="s">
        <v>3045</v>
      </c>
      <c r="B2402" t="s">
        <v>3166</v>
      </c>
      <c r="C2402" t="s">
        <v>3100</v>
      </c>
      <c r="D2402">
        <v>14.82038687</v>
      </c>
    </row>
    <row r="2403" spans="1:4" x14ac:dyDescent="0.35">
      <c r="A2403" t="s">
        <v>3045</v>
      </c>
      <c r="B2403" t="s">
        <v>3167</v>
      </c>
      <c r="C2403" t="s">
        <v>3100</v>
      </c>
      <c r="D2403">
        <v>51.351566030000001</v>
      </c>
    </row>
    <row r="2404" spans="1:4" x14ac:dyDescent="0.35">
      <c r="A2404" t="s">
        <v>3045</v>
      </c>
      <c r="B2404" t="s">
        <v>3162</v>
      </c>
      <c r="C2404" t="s">
        <v>3101</v>
      </c>
      <c r="D2404">
        <v>0.31844664000000006</v>
      </c>
    </row>
    <row r="2405" spans="1:4" x14ac:dyDescent="0.35">
      <c r="A2405" t="s">
        <v>3045</v>
      </c>
      <c r="B2405" t="s">
        <v>3163</v>
      </c>
      <c r="C2405" t="s">
        <v>3101</v>
      </c>
      <c r="D2405">
        <v>6.2040730800000015</v>
      </c>
    </row>
    <row r="2406" spans="1:4" x14ac:dyDescent="0.35">
      <c r="A2406" t="s">
        <v>3045</v>
      </c>
      <c r="B2406" t="s">
        <v>3164</v>
      </c>
      <c r="C2406" t="s">
        <v>3101</v>
      </c>
      <c r="D2406">
        <v>21.489432269999998</v>
      </c>
    </row>
    <row r="2407" spans="1:4" x14ac:dyDescent="0.35">
      <c r="A2407" t="s">
        <v>3045</v>
      </c>
      <c r="B2407" t="s">
        <v>3165</v>
      </c>
      <c r="C2407" t="s">
        <v>3101</v>
      </c>
      <c r="D2407">
        <v>160.34737487000007</v>
      </c>
    </row>
    <row r="2408" spans="1:4" x14ac:dyDescent="0.35">
      <c r="A2408" t="s">
        <v>3045</v>
      </c>
      <c r="B2408" t="s">
        <v>3166</v>
      </c>
      <c r="C2408" t="s">
        <v>3101</v>
      </c>
      <c r="D2408">
        <v>968.88774787999932</v>
      </c>
    </row>
    <row r="2409" spans="1:4" x14ac:dyDescent="0.35">
      <c r="A2409" t="s">
        <v>3045</v>
      </c>
      <c r="B2409" t="s">
        <v>3167</v>
      </c>
      <c r="C2409" t="s">
        <v>3101</v>
      </c>
      <c r="D2409">
        <v>1211.0367206700005</v>
      </c>
    </row>
    <row r="2410" spans="1:4" x14ac:dyDescent="0.35">
      <c r="A2410" t="s">
        <v>3045</v>
      </c>
      <c r="B2410" t="s">
        <v>3162</v>
      </c>
      <c r="C2410" t="s">
        <v>3102</v>
      </c>
      <c r="D2410">
        <v>3.0549219899999978</v>
      </c>
    </row>
    <row r="2411" spans="1:4" x14ac:dyDescent="0.35">
      <c r="A2411" t="s">
        <v>3045</v>
      </c>
      <c r="B2411" t="s">
        <v>3163</v>
      </c>
      <c r="C2411" t="s">
        <v>3102</v>
      </c>
      <c r="D2411">
        <v>265.29363860000018</v>
      </c>
    </row>
    <row r="2412" spans="1:4" x14ac:dyDescent="0.35">
      <c r="A2412" t="s">
        <v>3045</v>
      </c>
      <c r="B2412" t="s">
        <v>3164</v>
      </c>
      <c r="C2412" t="s">
        <v>3102</v>
      </c>
      <c r="D2412">
        <v>572.27378319999912</v>
      </c>
    </row>
    <row r="2413" spans="1:4" x14ac:dyDescent="0.35">
      <c r="A2413" t="s">
        <v>3045</v>
      </c>
      <c r="B2413" t="s">
        <v>3165</v>
      </c>
      <c r="C2413" t="s">
        <v>3102</v>
      </c>
      <c r="D2413">
        <v>3945.2788087499998</v>
      </c>
    </row>
    <row r="2414" spans="1:4" x14ac:dyDescent="0.35">
      <c r="A2414" t="s">
        <v>3045</v>
      </c>
      <c r="B2414" t="s">
        <v>3166</v>
      </c>
      <c r="C2414" t="s">
        <v>3102</v>
      </c>
      <c r="D2414">
        <v>20353.841080320009</v>
      </c>
    </row>
    <row r="2415" spans="1:4" x14ac:dyDescent="0.35">
      <c r="A2415" t="s">
        <v>3045</v>
      </c>
      <c r="B2415" t="s">
        <v>3167</v>
      </c>
      <c r="C2415" t="s">
        <v>3102</v>
      </c>
      <c r="D2415">
        <v>36825.553112799869</v>
      </c>
    </row>
    <row r="2416" spans="1:4" x14ac:dyDescent="0.35">
      <c r="A2416" t="s">
        <v>3040</v>
      </c>
      <c r="B2416" t="s">
        <v>3168</v>
      </c>
      <c r="C2416" t="s">
        <v>1403</v>
      </c>
    </row>
    <row r="2417" spans="1:4" x14ac:dyDescent="0.35">
      <c r="A2417" t="s">
        <v>3040</v>
      </c>
      <c r="B2417" t="s">
        <v>3169</v>
      </c>
      <c r="C2417" t="s">
        <v>1403</v>
      </c>
    </row>
    <row r="2418" spans="1:4" x14ac:dyDescent="0.35">
      <c r="A2418" t="s">
        <v>3040</v>
      </c>
      <c r="B2418" t="s">
        <v>3170</v>
      </c>
      <c r="C2418" t="s">
        <v>1403</v>
      </c>
    </row>
    <row r="2419" spans="1:4" x14ac:dyDescent="0.35">
      <c r="A2419" t="s">
        <v>3040</v>
      </c>
      <c r="B2419" t="s">
        <v>3171</v>
      </c>
      <c r="C2419" t="s">
        <v>1403</v>
      </c>
    </row>
    <row r="2420" spans="1:4" x14ac:dyDescent="0.35">
      <c r="A2420" t="s">
        <v>3040</v>
      </c>
      <c r="B2420" t="s">
        <v>3172</v>
      </c>
      <c r="C2420" t="s">
        <v>1403</v>
      </c>
    </row>
    <row r="2421" spans="1:4" x14ac:dyDescent="0.35">
      <c r="A2421" t="s">
        <v>3040</v>
      </c>
      <c r="B2421" t="s">
        <v>3173</v>
      </c>
      <c r="C2421" t="s">
        <v>1403</v>
      </c>
    </row>
    <row r="2422" spans="1:4" x14ac:dyDescent="0.35">
      <c r="A2422" t="s">
        <v>3040</v>
      </c>
      <c r="B2422" t="s">
        <v>3168</v>
      </c>
      <c r="C2422" t="s">
        <v>3095</v>
      </c>
    </row>
    <row r="2423" spans="1:4" x14ac:dyDescent="0.35">
      <c r="A2423" t="s">
        <v>3040</v>
      </c>
      <c r="B2423" t="s">
        <v>3169</v>
      </c>
      <c r="C2423" t="s">
        <v>3095</v>
      </c>
    </row>
    <row r="2424" spans="1:4" x14ac:dyDescent="0.35">
      <c r="A2424" t="s">
        <v>3040</v>
      </c>
      <c r="B2424" t="s">
        <v>3170</v>
      </c>
      <c r="C2424" t="s">
        <v>3095</v>
      </c>
    </row>
    <row r="2425" spans="1:4" x14ac:dyDescent="0.35">
      <c r="A2425" t="s">
        <v>3040</v>
      </c>
      <c r="B2425" t="s">
        <v>3171</v>
      </c>
      <c r="C2425" t="s">
        <v>3095</v>
      </c>
    </row>
    <row r="2426" spans="1:4" x14ac:dyDescent="0.35">
      <c r="A2426" t="s">
        <v>3040</v>
      </c>
      <c r="B2426" t="s">
        <v>3172</v>
      </c>
      <c r="C2426" t="s">
        <v>3095</v>
      </c>
    </row>
    <row r="2427" spans="1:4" x14ac:dyDescent="0.35">
      <c r="A2427" t="s">
        <v>3040</v>
      </c>
      <c r="B2427" t="s">
        <v>3173</v>
      </c>
      <c r="C2427" t="s">
        <v>3095</v>
      </c>
    </row>
    <row r="2428" spans="1:4" x14ac:dyDescent="0.35">
      <c r="A2428" t="s">
        <v>3040</v>
      </c>
      <c r="B2428" t="s">
        <v>3168</v>
      </c>
      <c r="C2428" t="s">
        <v>3096</v>
      </c>
      <c r="D2428">
        <v>6.6477081881159061E-3</v>
      </c>
    </row>
    <row r="2429" spans="1:4" x14ac:dyDescent="0.35">
      <c r="A2429" t="s">
        <v>3040</v>
      </c>
      <c r="B2429" t="s">
        <v>3169</v>
      </c>
      <c r="C2429" t="s">
        <v>3096</v>
      </c>
      <c r="D2429">
        <v>0.1142682516454175</v>
      </c>
    </row>
    <row r="2430" spans="1:4" x14ac:dyDescent="0.35">
      <c r="A2430" t="s">
        <v>3040</v>
      </c>
      <c r="B2430" t="s">
        <v>3170</v>
      </c>
      <c r="C2430" t="s">
        <v>3096</v>
      </c>
      <c r="D2430">
        <v>0</v>
      </c>
    </row>
    <row r="2431" spans="1:4" x14ac:dyDescent="0.35">
      <c r="A2431" t="s">
        <v>3040</v>
      </c>
      <c r="B2431" t="s">
        <v>3171</v>
      </c>
      <c r="C2431" t="s">
        <v>3096</v>
      </c>
      <c r="D2431">
        <v>0</v>
      </c>
    </row>
    <row r="2432" spans="1:4" x14ac:dyDescent="0.35">
      <c r="A2432" t="s">
        <v>3040</v>
      </c>
      <c r="B2432" t="s">
        <v>3172</v>
      </c>
      <c r="C2432" t="s">
        <v>3096</v>
      </c>
      <c r="D2432">
        <v>0</v>
      </c>
    </row>
    <row r="2433" spans="1:4" x14ac:dyDescent="0.35">
      <c r="A2433" t="s">
        <v>3040</v>
      </c>
      <c r="B2433" t="s">
        <v>3173</v>
      </c>
      <c r="C2433" t="s">
        <v>3096</v>
      </c>
      <c r="D2433">
        <v>0</v>
      </c>
    </row>
    <row r="2434" spans="1:4" x14ac:dyDescent="0.35">
      <c r="A2434" t="s">
        <v>3040</v>
      </c>
      <c r="B2434" t="s">
        <v>3168</v>
      </c>
      <c r="C2434" t="s">
        <v>3097</v>
      </c>
    </row>
    <row r="2435" spans="1:4" x14ac:dyDescent="0.35">
      <c r="A2435" t="s">
        <v>3040</v>
      </c>
      <c r="B2435" t="s">
        <v>3169</v>
      </c>
      <c r="C2435" t="s">
        <v>3097</v>
      </c>
    </row>
    <row r="2436" spans="1:4" x14ac:dyDescent="0.35">
      <c r="A2436" t="s">
        <v>3040</v>
      </c>
      <c r="B2436" t="s">
        <v>3170</v>
      </c>
      <c r="C2436" t="s">
        <v>3097</v>
      </c>
    </row>
    <row r="2437" spans="1:4" x14ac:dyDescent="0.35">
      <c r="A2437" t="s">
        <v>3040</v>
      </c>
      <c r="B2437" t="s">
        <v>3171</v>
      </c>
      <c r="C2437" t="s">
        <v>3097</v>
      </c>
    </row>
    <row r="2438" spans="1:4" x14ac:dyDescent="0.35">
      <c r="A2438" t="s">
        <v>3040</v>
      </c>
      <c r="B2438" t="s">
        <v>3172</v>
      </c>
      <c r="C2438" t="s">
        <v>3097</v>
      </c>
    </row>
    <row r="2439" spans="1:4" x14ac:dyDescent="0.35">
      <c r="A2439" t="s">
        <v>3040</v>
      </c>
      <c r="B2439" t="s">
        <v>3173</v>
      </c>
      <c r="C2439" t="s">
        <v>3097</v>
      </c>
    </row>
    <row r="2440" spans="1:4" x14ac:dyDescent="0.35">
      <c r="A2440" t="s">
        <v>3040</v>
      </c>
      <c r="B2440" t="s">
        <v>3168</v>
      </c>
      <c r="C2440" t="s">
        <v>3098</v>
      </c>
      <c r="D2440">
        <v>7.5474829071842174E-4</v>
      </c>
    </row>
    <row r="2441" spans="1:4" x14ac:dyDescent="0.35">
      <c r="A2441" t="s">
        <v>3040</v>
      </c>
      <c r="B2441" t="s">
        <v>3169</v>
      </c>
      <c r="C2441" t="s">
        <v>3098</v>
      </c>
      <c r="D2441">
        <v>0</v>
      </c>
    </row>
    <row r="2442" spans="1:4" x14ac:dyDescent="0.35">
      <c r="A2442" t="s">
        <v>3040</v>
      </c>
      <c r="B2442" t="s">
        <v>3170</v>
      </c>
      <c r="C2442" t="s">
        <v>3098</v>
      </c>
      <c r="D2442">
        <v>0</v>
      </c>
    </row>
    <row r="2443" spans="1:4" x14ac:dyDescent="0.35">
      <c r="A2443" t="s">
        <v>3040</v>
      </c>
      <c r="B2443" t="s">
        <v>3171</v>
      </c>
      <c r="C2443" t="s">
        <v>3098</v>
      </c>
      <c r="D2443">
        <v>0</v>
      </c>
    </row>
    <row r="2444" spans="1:4" x14ac:dyDescent="0.35">
      <c r="A2444" t="s">
        <v>3040</v>
      </c>
      <c r="B2444" t="s">
        <v>3172</v>
      </c>
      <c r="C2444" t="s">
        <v>3098</v>
      </c>
      <c r="D2444">
        <v>0</v>
      </c>
    </row>
    <row r="2445" spans="1:4" x14ac:dyDescent="0.35">
      <c r="A2445" t="s">
        <v>3040</v>
      </c>
      <c r="B2445" t="s">
        <v>3173</v>
      </c>
      <c r="C2445" t="s">
        <v>3098</v>
      </c>
      <c r="D2445">
        <v>0</v>
      </c>
    </row>
    <row r="2446" spans="1:4" x14ac:dyDescent="0.35">
      <c r="A2446" t="s">
        <v>3040</v>
      </c>
      <c r="B2446" t="s">
        <v>3168</v>
      </c>
      <c r="C2446" t="s">
        <v>352</v>
      </c>
    </row>
    <row r="2447" spans="1:4" x14ac:dyDescent="0.35">
      <c r="A2447" t="s">
        <v>3040</v>
      </c>
      <c r="B2447" t="s">
        <v>3169</v>
      </c>
      <c r="C2447" t="s">
        <v>352</v>
      </c>
    </row>
    <row r="2448" spans="1:4" x14ac:dyDescent="0.35">
      <c r="A2448" t="s">
        <v>3040</v>
      </c>
      <c r="B2448" t="s">
        <v>3170</v>
      </c>
      <c r="C2448" t="s">
        <v>352</v>
      </c>
    </row>
    <row r="2449" spans="1:4" x14ac:dyDescent="0.35">
      <c r="A2449" t="s">
        <v>3040</v>
      </c>
      <c r="B2449" t="s">
        <v>3171</v>
      </c>
      <c r="C2449" t="s">
        <v>352</v>
      </c>
    </row>
    <row r="2450" spans="1:4" x14ac:dyDescent="0.35">
      <c r="A2450" t="s">
        <v>3040</v>
      </c>
      <c r="B2450" t="s">
        <v>3172</v>
      </c>
      <c r="C2450" t="s">
        <v>352</v>
      </c>
    </row>
    <row r="2451" spans="1:4" x14ac:dyDescent="0.35">
      <c r="A2451" t="s">
        <v>3040</v>
      </c>
      <c r="B2451" t="s">
        <v>3173</v>
      </c>
      <c r="C2451" t="s">
        <v>352</v>
      </c>
    </row>
    <row r="2452" spans="1:4" x14ac:dyDescent="0.35">
      <c r="A2452" t="s">
        <v>3040</v>
      </c>
      <c r="B2452" t="s">
        <v>3168</v>
      </c>
      <c r="C2452" t="s">
        <v>3099</v>
      </c>
      <c r="D2452">
        <v>7.3647698376363103E-3</v>
      </c>
    </row>
    <row r="2453" spans="1:4" x14ac:dyDescent="0.35">
      <c r="A2453" t="s">
        <v>3040</v>
      </c>
      <c r="B2453" t="s">
        <v>3169</v>
      </c>
      <c r="C2453" t="s">
        <v>3099</v>
      </c>
      <c r="D2453">
        <v>2.7712062117736986E-2</v>
      </c>
    </row>
    <row r="2454" spans="1:4" x14ac:dyDescent="0.35">
      <c r="A2454" t="s">
        <v>3040</v>
      </c>
      <c r="B2454" t="s">
        <v>3170</v>
      </c>
      <c r="C2454" t="s">
        <v>3099</v>
      </c>
      <c r="D2454">
        <v>3.7691376973637641E-2</v>
      </c>
    </row>
    <row r="2455" spans="1:4" x14ac:dyDescent="0.35">
      <c r="A2455" t="s">
        <v>3040</v>
      </c>
      <c r="B2455" t="s">
        <v>3171</v>
      </c>
      <c r="C2455" t="s">
        <v>3099</v>
      </c>
      <c r="D2455">
        <v>6.7176815918372879E-2</v>
      </c>
    </row>
    <row r="2456" spans="1:4" x14ac:dyDescent="0.35">
      <c r="A2456" t="s">
        <v>3040</v>
      </c>
      <c r="B2456" t="s">
        <v>3172</v>
      </c>
      <c r="C2456" t="s">
        <v>3099</v>
      </c>
      <c r="D2456">
        <v>7.1854370399587114E-2</v>
      </c>
    </row>
    <row r="2457" spans="1:4" x14ac:dyDescent="0.35">
      <c r="A2457" t="s">
        <v>3040</v>
      </c>
      <c r="B2457" t="s">
        <v>3173</v>
      </c>
      <c r="C2457" t="s">
        <v>3099</v>
      </c>
      <c r="D2457">
        <v>7.8269068442157932E-2</v>
      </c>
    </row>
    <row r="2458" spans="1:4" x14ac:dyDescent="0.35">
      <c r="A2458" t="s">
        <v>3040</v>
      </c>
      <c r="B2458" t="s">
        <v>3168</v>
      </c>
      <c r="C2458" t="s">
        <v>3100</v>
      </c>
      <c r="D2458">
        <v>3.1368501414913486E-3</v>
      </c>
    </row>
    <row r="2459" spans="1:4" x14ac:dyDescent="0.35">
      <c r="A2459" t="s">
        <v>3040</v>
      </c>
      <c r="B2459" t="s">
        <v>3169</v>
      </c>
      <c r="C2459" t="s">
        <v>3100</v>
      </c>
      <c r="D2459">
        <v>0</v>
      </c>
    </row>
    <row r="2460" spans="1:4" x14ac:dyDescent="0.35">
      <c r="A2460" t="s">
        <v>3040</v>
      </c>
      <c r="B2460" t="s">
        <v>3170</v>
      </c>
      <c r="C2460" t="s">
        <v>3100</v>
      </c>
      <c r="D2460">
        <v>0</v>
      </c>
    </row>
    <row r="2461" spans="1:4" x14ac:dyDescent="0.35">
      <c r="A2461" t="s">
        <v>3040</v>
      </c>
      <c r="B2461" t="s">
        <v>3171</v>
      </c>
      <c r="C2461" t="s">
        <v>3100</v>
      </c>
      <c r="D2461">
        <v>0</v>
      </c>
    </row>
    <row r="2462" spans="1:4" x14ac:dyDescent="0.35">
      <c r="A2462" t="s">
        <v>3040</v>
      </c>
      <c r="B2462" t="s">
        <v>3172</v>
      </c>
      <c r="C2462" t="s">
        <v>3100</v>
      </c>
      <c r="D2462">
        <v>0</v>
      </c>
    </row>
    <row r="2463" spans="1:4" x14ac:dyDescent="0.35">
      <c r="A2463" t="s">
        <v>3040</v>
      </c>
      <c r="B2463" t="s">
        <v>3173</v>
      </c>
      <c r="C2463" t="s">
        <v>3100</v>
      </c>
      <c r="D2463">
        <v>0</v>
      </c>
    </row>
    <row r="2464" spans="1:4" x14ac:dyDescent="0.35">
      <c r="A2464" t="s">
        <v>3040</v>
      </c>
      <c r="B2464" t="s">
        <v>3168</v>
      </c>
      <c r="C2464" t="s">
        <v>3101</v>
      </c>
    </row>
    <row r="2465" spans="1:4" x14ac:dyDescent="0.35">
      <c r="A2465" t="s">
        <v>3040</v>
      </c>
      <c r="B2465" t="s">
        <v>3169</v>
      </c>
      <c r="C2465" t="s">
        <v>3101</v>
      </c>
    </row>
    <row r="2466" spans="1:4" x14ac:dyDescent="0.35">
      <c r="A2466" t="s">
        <v>3040</v>
      </c>
      <c r="B2466" t="s">
        <v>3170</v>
      </c>
      <c r="C2466" t="s">
        <v>3101</v>
      </c>
    </row>
    <row r="2467" spans="1:4" x14ac:dyDescent="0.35">
      <c r="A2467" t="s">
        <v>3040</v>
      </c>
      <c r="B2467" t="s">
        <v>3171</v>
      </c>
      <c r="C2467" t="s">
        <v>3101</v>
      </c>
    </row>
    <row r="2468" spans="1:4" x14ac:dyDescent="0.35">
      <c r="A2468" t="s">
        <v>3040</v>
      </c>
      <c r="B2468" t="s">
        <v>3172</v>
      </c>
      <c r="C2468" t="s">
        <v>3101</v>
      </c>
    </row>
    <row r="2469" spans="1:4" x14ac:dyDescent="0.35">
      <c r="A2469" t="s">
        <v>3040</v>
      </c>
      <c r="B2469" t="s">
        <v>3173</v>
      </c>
      <c r="C2469" t="s">
        <v>3101</v>
      </c>
    </row>
    <row r="2470" spans="1:4" x14ac:dyDescent="0.35">
      <c r="A2470" t="s">
        <v>3040</v>
      </c>
      <c r="B2470" t="s">
        <v>3168</v>
      </c>
      <c r="C2470" t="s">
        <v>3102</v>
      </c>
    </row>
    <row r="2471" spans="1:4" x14ac:dyDescent="0.35">
      <c r="A2471" t="s">
        <v>3040</v>
      </c>
      <c r="B2471" t="s">
        <v>3169</v>
      </c>
      <c r="C2471" t="s">
        <v>3102</v>
      </c>
    </row>
    <row r="2472" spans="1:4" x14ac:dyDescent="0.35">
      <c r="A2472" t="s">
        <v>3040</v>
      </c>
      <c r="B2472" t="s">
        <v>3170</v>
      </c>
      <c r="C2472" t="s">
        <v>3102</v>
      </c>
    </row>
    <row r="2473" spans="1:4" x14ac:dyDescent="0.35">
      <c r="A2473" t="s">
        <v>3040</v>
      </c>
      <c r="B2473" t="s">
        <v>3171</v>
      </c>
      <c r="C2473" t="s">
        <v>3102</v>
      </c>
    </row>
    <row r="2474" spans="1:4" x14ac:dyDescent="0.35">
      <c r="A2474" t="s">
        <v>3040</v>
      </c>
      <c r="B2474" t="s">
        <v>3172</v>
      </c>
      <c r="C2474" t="s">
        <v>3102</v>
      </c>
    </row>
    <row r="2475" spans="1:4" x14ac:dyDescent="0.35">
      <c r="A2475" t="s">
        <v>3040</v>
      </c>
      <c r="B2475" t="s">
        <v>3173</v>
      </c>
      <c r="C2475" t="s">
        <v>3102</v>
      </c>
    </row>
    <row r="2476" spans="1:4" x14ac:dyDescent="0.35">
      <c r="A2476" t="s">
        <v>3040</v>
      </c>
      <c r="B2476" t="s">
        <v>3168</v>
      </c>
      <c r="C2476" t="s">
        <v>354</v>
      </c>
      <c r="D2476">
        <v>3.3885295864853932E-3</v>
      </c>
    </row>
    <row r="2477" spans="1:4" x14ac:dyDescent="0.35">
      <c r="A2477" t="s">
        <v>3040</v>
      </c>
      <c r="B2477" t="s">
        <v>3169</v>
      </c>
      <c r="C2477" t="s">
        <v>354</v>
      </c>
      <c r="D2477">
        <v>3.3731437508049025E-3</v>
      </c>
    </row>
    <row r="2478" spans="1:4" x14ac:dyDescent="0.35">
      <c r="A2478" t="s">
        <v>3040</v>
      </c>
      <c r="B2478" t="s">
        <v>3170</v>
      </c>
      <c r="C2478" t="s">
        <v>354</v>
      </c>
      <c r="D2478">
        <v>1.217519734460773E-2</v>
      </c>
    </row>
    <row r="2479" spans="1:4" x14ac:dyDescent="0.35">
      <c r="A2479" t="s">
        <v>3040</v>
      </c>
      <c r="B2479" t="s">
        <v>3171</v>
      </c>
      <c r="C2479" t="s">
        <v>354</v>
      </c>
      <c r="D2479">
        <v>2.4592341236672702E-2</v>
      </c>
    </row>
    <row r="2480" spans="1:4" x14ac:dyDescent="0.35">
      <c r="A2480" t="s">
        <v>3040</v>
      </c>
      <c r="B2480" t="s">
        <v>3172</v>
      </c>
      <c r="C2480" t="s">
        <v>354</v>
      </c>
      <c r="D2480">
        <v>2.3285265118559394E-2</v>
      </c>
    </row>
    <row r="2481" spans="1:4" x14ac:dyDescent="0.35">
      <c r="A2481" t="s">
        <v>3040</v>
      </c>
      <c r="B2481" t="s">
        <v>3173</v>
      </c>
      <c r="C2481" t="s">
        <v>354</v>
      </c>
      <c r="D2481">
        <v>4.3230380120210792E-2</v>
      </c>
    </row>
    <row r="2482" spans="1:4" x14ac:dyDescent="0.35">
      <c r="A2482" t="s">
        <v>3041</v>
      </c>
      <c r="B2482" t="s">
        <v>3168</v>
      </c>
      <c r="C2482" t="s">
        <v>1403</v>
      </c>
      <c r="D2482">
        <v>1.0434541110631911E-3</v>
      </c>
    </row>
    <row r="2483" spans="1:4" x14ac:dyDescent="0.35">
      <c r="A2483" t="s">
        <v>3041</v>
      </c>
      <c r="B2483" t="s">
        <v>3169</v>
      </c>
      <c r="C2483" t="s">
        <v>1403</v>
      </c>
      <c r="D2483">
        <v>0</v>
      </c>
    </row>
    <row r="2484" spans="1:4" x14ac:dyDescent="0.35">
      <c r="A2484" t="s">
        <v>3041</v>
      </c>
      <c r="B2484" t="s">
        <v>3170</v>
      </c>
      <c r="C2484" t="s">
        <v>1403</v>
      </c>
      <c r="D2484">
        <v>0</v>
      </c>
    </row>
    <row r="2485" spans="1:4" x14ac:dyDescent="0.35">
      <c r="A2485" t="s">
        <v>3041</v>
      </c>
      <c r="B2485" t="s">
        <v>3171</v>
      </c>
      <c r="C2485" t="s">
        <v>1403</v>
      </c>
      <c r="D2485">
        <v>0</v>
      </c>
    </row>
    <row r="2486" spans="1:4" x14ac:dyDescent="0.35">
      <c r="A2486" t="s">
        <v>3041</v>
      </c>
      <c r="B2486" t="s">
        <v>3172</v>
      </c>
      <c r="C2486" t="s">
        <v>1403</v>
      </c>
      <c r="D2486">
        <v>0</v>
      </c>
    </row>
    <row r="2487" spans="1:4" x14ac:dyDescent="0.35">
      <c r="A2487" t="s">
        <v>3041</v>
      </c>
      <c r="B2487" t="s">
        <v>3173</v>
      </c>
      <c r="C2487" t="s">
        <v>1403</v>
      </c>
    </row>
    <row r="2488" spans="1:4" x14ac:dyDescent="0.35">
      <c r="A2488" t="s">
        <v>3041</v>
      </c>
      <c r="B2488" t="s">
        <v>3168</v>
      </c>
      <c r="C2488" t="s">
        <v>3095</v>
      </c>
    </row>
    <row r="2489" spans="1:4" x14ac:dyDescent="0.35">
      <c r="A2489" t="s">
        <v>3041</v>
      </c>
      <c r="B2489" t="s">
        <v>3169</v>
      </c>
      <c r="C2489" t="s">
        <v>3095</v>
      </c>
    </row>
    <row r="2490" spans="1:4" x14ac:dyDescent="0.35">
      <c r="A2490" t="s">
        <v>3041</v>
      </c>
      <c r="B2490" t="s">
        <v>3170</v>
      </c>
      <c r="C2490" t="s">
        <v>3095</v>
      </c>
    </row>
    <row r="2491" spans="1:4" x14ac:dyDescent="0.35">
      <c r="A2491" t="s">
        <v>3041</v>
      </c>
      <c r="B2491" t="s">
        <v>3171</v>
      </c>
      <c r="C2491" t="s">
        <v>3095</v>
      </c>
    </row>
    <row r="2492" spans="1:4" x14ac:dyDescent="0.35">
      <c r="A2492" t="s">
        <v>3041</v>
      </c>
      <c r="B2492" t="s">
        <v>3172</v>
      </c>
      <c r="C2492" t="s">
        <v>3095</v>
      </c>
    </row>
    <row r="2493" spans="1:4" x14ac:dyDescent="0.35">
      <c r="A2493" t="s">
        <v>3041</v>
      </c>
      <c r="B2493" t="s">
        <v>3173</v>
      </c>
      <c r="C2493" t="s">
        <v>3095</v>
      </c>
    </row>
    <row r="2494" spans="1:4" x14ac:dyDescent="0.35">
      <c r="A2494" t="s">
        <v>3041</v>
      </c>
      <c r="B2494" t="s">
        <v>3168</v>
      </c>
      <c r="C2494" t="s">
        <v>3096</v>
      </c>
      <c r="D2494">
        <v>4.8665056656459367E-4</v>
      </c>
    </row>
    <row r="2495" spans="1:4" x14ac:dyDescent="0.35">
      <c r="A2495" t="s">
        <v>3041</v>
      </c>
      <c r="B2495" t="s">
        <v>3169</v>
      </c>
      <c r="C2495" t="s">
        <v>3096</v>
      </c>
      <c r="D2495">
        <v>2.6539539845679652E-5</v>
      </c>
    </row>
    <row r="2496" spans="1:4" x14ac:dyDescent="0.35">
      <c r="A2496" t="s">
        <v>3041</v>
      </c>
      <c r="B2496" t="s">
        <v>3170</v>
      </c>
      <c r="C2496" t="s">
        <v>3096</v>
      </c>
      <c r="D2496">
        <v>0</v>
      </c>
    </row>
    <row r="2497" spans="1:4" x14ac:dyDescent="0.35">
      <c r="A2497" t="s">
        <v>3041</v>
      </c>
      <c r="B2497" t="s">
        <v>3171</v>
      </c>
      <c r="C2497" t="s">
        <v>3096</v>
      </c>
      <c r="D2497">
        <v>0</v>
      </c>
    </row>
    <row r="2498" spans="1:4" x14ac:dyDescent="0.35">
      <c r="A2498" t="s">
        <v>3041</v>
      </c>
      <c r="B2498" t="s">
        <v>3172</v>
      </c>
      <c r="C2498" t="s">
        <v>3096</v>
      </c>
      <c r="D2498">
        <v>0</v>
      </c>
    </row>
    <row r="2499" spans="1:4" x14ac:dyDescent="0.35">
      <c r="A2499" t="s">
        <v>3041</v>
      </c>
      <c r="B2499" t="s">
        <v>3173</v>
      </c>
      <c r="C2499" t="s">
        <v>3096</v>
      </c>
      <c r="D2499">
        <v>0</v>
      </c>
    </row>
    <row r="2500" spans="1:4" x14ac:dyDescent="0.35">
      <c r="A2500" t="s">
        <v>3041</v>
      </c>
      <c r="B2500" t="s">
        <v>3168</v>
      </c>
      <c r="C2500" t="s">
        <v>3097</v>
      </c>
    </row>
    <row r="2501" spans="1:4" x14ac:dyDescent="0.35">
      <c r="A2501" t="s">
        <v>3041</v>
      </c>
      <c r="B2501" t="s">
        <v>3169</v>
      </c>
      <c r="C2501" t="s">
        <v>3097</v>
      </c>
    </row>
    <row r="2502" spans="1:4" x14ac:dyDescent="0.35">
      <c r="A2502" t="s">
        <v>3041</v>
      </c>
      <c r="B2502" t="s">
        <v>3170</v>
      </c>
      <c r="C2502" t="s">
        <v>3097</v>
      </c>
    </row>
    <row r="2503" spans="1:4" x14ac:dyDescent="0.35">
      <c r="A2503" t="s">
        <v>3041</v>
      </c>
      <c r="B2503" t="s">
        <v>3171</v>
      </c>
      <c r="C2503" t="s">
        <v>3097</v>
      </c>
    </row>
    <row r="2504" spans="1:4" x14ac:dyDescent="0.35">
      <c r="A2504" t="s">
        <v>3041</v>
      </c>
      <c r="B2504" t="s">
        <v>3172</v>
      </c>
      <c r="C2504" t="s">
        <v>3097</v>
      </c>
    </row>
    <row r="2505" spans="1:4" x14ac:dyDescent="0.35">
      <c r="A2505" t="s">
        <v>3041</v>
      </c>
      <c r="B2505" t="s">
        <v>3173</v>
      </c>
      <c r="C2505" t="s">
        <v>3097</v>
      </c>
    </row>
    <row r="2506" spans="1:4" x14ac:dyDescent="0.35">
      <c r="A2506" t="s">
        <v>3041</v>
      </c>
      <c r="B2506" t="s">
        <v>3168</v>
      </c>
      <c r="C2506" t="s">
        <v>3098</v>
      </c>
      <c r="D2506">
        <v>2.6262468152466302E-4</v>
      </c>
    </row>
    <row r="2507" spans="1:4" x14ac:dyDescent="0.35">
      <c r="A2507" t="s">
        <v>3041</v>
      </c>
      <c r="B2507" t="s">
        <v>3169</v>
      </c>
      <c r="C2507" t="s">
        <v>3098</v>
      </c>
      <c r="D2507">
        <v>0</v>
      </c>
    </row>
    <row r="2508" spans="1:4" x14ac:dyDescent="0.35">
      <c r="A2508" t="s">
        <v>3041</v>
      </c>
      <c r="B2508" t="s">
        <v>3170</v>
      </c>
      <c r="C2508" t="s">
        <v>3098</v>
      </c>
      <c r="D2508">
        <v>0</v>
      </c>
    </row>
    <row r="2509" spans="1:4" x14ac:dyDescent="0.35">
      <c r="A2509" t="s">
        <v>3041</v>
      </c>
      <c r="B2509" t="s">
        <v>3171</v>
      </c>
      <c r="C2509" t="s">
        <v>3098</v>
      </c>
      <c r="D2509">
        <v>0</v>
      </c>
    </row>
    <row r="2510" spans="1:4" x14ac:dyDescent="0.35">
      <c r="A2510" t="s">
        <v>3041</v>
      </c>
      <c r="B2510" t="s">
        <v>3172</v>
      </c>
      <c r="C2510" t="s">
        <v>3098</v>
      </c>
      <c r="D2510">
        <v>0</v>
      </c>
    </row>
    <row r="2511" spans="1:4" x14ac:dyDescent="0.35">
      <c r="A2511" t="s">
        <v>3041</v>
      </c>
      <c r="B2511" t="s">
        <v>3173</v>
      </c>
      <c r="C2511" t="s">
        <v>3098</v>
      </c>
      <c r="D2511">
        <v>0</v>
      </c>
    </row>
    <row r="2512" spans="1:4" x14ac:dyDescent="0.35">
      <c r="A2512" t="s">
        <v>3041</v>
      </c>
      <c r="B2512" t="s">
        <v>3168</v>
      </c>
      <c r="C2512" t="s">
        <v>352</v>
      </c>
    </row>
    <row r="2513" spans="1:4" x14ac:dyDescent="0.35">
      <c r="A2513" t="s">
        <v>3041</v>
      </c>
      <c r="B2513" t="s">
        <v>3169</v>
      </c>
      <c r="C2513" t="s">
        <v>352</v>
      </c>
    </row>
    <row r="2514" spans="1:4" x14ac:dyDescent="0.35">
      <c r="A2514" t="s">
        <v>3041</v>
      </c>
      <c r="B2514" t="s">
        <v>3170</v>
      </c>
      <c r="C2514" t="s">
        <v>352</v>
      </c>
    </row>
    <row r="2515" spans="1:4" x14ac:dyDescent="0.35">
      <c r="A2515" t="s">
        <v>3041</v>
      </c>
      <c r="B2515" t="s">
        <v>3171</v>
      </c>
      <c r="C2515" t="s">
        <v>352</v>
      </c>
    </row>
    <row r="2516" spans="1:4" x14ac:dyDescent="0.35">
      <c r="A2516" t="s">
        <v>3041</v>
      </c>
      <c r="B2516" t="s">
        <v>3172</v>
      </c>
      <c r="C2516" t="s">
        <v>352</v>
      </c>
    </row>
    <row r="2517" spans="1:4" x14ac:dyDescent="0.35">
      <c r="A2517" t="s">
        <v>3041</v>
      </c>
      <c r="B2517" t="s">
        <v>3173</v>
      </c>
      <c r="C2517" t="s">
        <v>352</v>
      </c>
    </row>
    <row r="2518" spans="1:4" x14ac:dyDescent="0.35">
      <c r="A2518" t="s">
        <v>3041</v>
      </c>
      <c r="B2518" t="s">
        <v>3168</v>
      </c>
      <c r="C2518" t="s">
        <v>3099</v>
      </c>
      <c r="D2518">
        <v>6.1279168710330308E-4</v>
      </c>
    </row>
    <row r="2519" spans="1:4" x14ac:dyDescent="0.35">
      <c r="A2519" t="s">
        <v>3041</v>
      </c>
      <c r="B2519" t="s">
        <v>3169</v>
      </c>
      <c r="C2519" t="s">
        <v>3099</v>
      </c>
      <c r="D2519">
        <v>6.9944524600155282E-4</v>
      </c>
    </row>
    <row r="2520" spans="1:4" x14ac:dyDescent="0.35">
      <c r="A2520" t="s">
        <v>3041</v>
      </c>
      <c r="B2520" t="s">
        <v>3170</v>
      </c>
      <c r="C2520" t="s">
        <v>3099</v>
      </c>
      <c r="D2520">
        <v>7.8097159156111204E-4</v>
      </c>
    </row>
    <row r="2521" spans="1:4" x14ac:dyDescent="0.35">
      <c r="A2521" t="s">
        <v>3041</v>
      </c>
      <c r="B2521" t="s">
        <v>3171</v>
      </c>
      <c r="C2521" t="s">
        <v>3099</v>
      </c>
      <c r="D2521">
        <v>3.2654609932466555E-3</v>
      </c>
    </row>
    <row r="2522" spans="1:4" x14ac:dyDescent="0.35">
      <c r="A2522" t="s">
        <v>3041</v>
      </c>
      <c r="B2522" t="s">
        <v>3172</v>
      </c>
      <c r="C2522" t="s">
        <v>3099</v>
      </c>
      <c r="D2522">
        <v>3.0488030433514012E-2</v>
      </c>
    </row>
    <row r="2523" spans="1:4" x14ac:dyDescent="0.35">
      <c r="A2523" t="s">
        <v>3041</v>
      </c>
      <c r="B2523" t="s">
        <v>3173</v>
      </c>
      <c r="C2523" t="s">
        <v>3099</v>
      </c>
      <c r="D2523">
        <v>8.3075749092146614E-2</v>
      </c>
    </row>
    <row r="2524" spans="1:4" x14ac:dyDescent="0.35">
      <c r="A2524" t="s">
        <v>3041</v>
      </c>
      <c r="B2524" t="s">
        <v>3168</v>
      </c>
      <c r="C2524" t="s">
        <v>3100</v>
      </c>
      <c r="D2524">
        <v>3.518985401640822E-4</v>
      </c>
    </row>
    <row r="2525" spans="1:4" x14ac:dyDescent="0.35">
      <c r="A2525" t="s">
        <v>3041</v>
      </c>
      <c r="B2525" t="s">
        <v>3169</v>
      </c>
      <c r="C2525" t="s">
        <v>3100</v>
      </c>
      <c r="D2525">
        <v>1.1893902193844371E-3</v>
      </c>
    </row>
    <row r="2526" spans="1:4" x14ac:dyDescent="0.35">
      <c r="A2526" t="s">
        <v>3041</v>
      </c>
      <c r="B2526" t="s">
        <v>3170</v>
      </c>
      <c r="C2526" t="s">
        <v>3100</v>
      </c>
      <c r="D2526">
        <v>2.5503389102900583E-3</v>
      </c>
    </row>
    <row r="2527" spans="1:4" x14ac:dyDescent="0.35">
      <c r="A2527" t="s">
        <v>3041</v>
      </c>
      <c r="B2527" t="s">
        <v>3171</v>
      </c>
      <c r="C2527" t="s">
        <v>3100</v>
      </c>
      <c r="D2527">
        <v>9.8647844842094483E-3</v>
      </c>
    </row>
    <row r="2528" spans="1:4" x14ac:dyDescent="0.35">
      <c r="A2528" t="s">
        <v>3041</v>
      </c>
      <c r="B2528" t="s">
        <v>3172</v>
      </c>
      <c r="C2528" t="s">
        <v>3100</v>
      </c>
      <c r="D2528">
        <v>1.7873019923872517E-2</v>
      </c>
    </row>
    <row r="2529" spans="1:4" x14ac:dyDescent="0.35">
      <c r="A2529" t="s">
        <v>3041</v>
      </c>
      <c r="B2529" t="s">
        <v>3173</v>
      </c>
      <c r="C2529" t="s">
        <v>3100</v>
      </c>
      <c r="D2529">
        <v>3.4684085214064929E-2</v>
      </c>
    </row>
    <row r="2530" spans="1:4" x14ac:dyDescent="0.35">
      <c r="A2530" t="s">
        <v>3041</v>
      </c>
      <c r="B2530" t="s">
        <v>3168</v>
      </c>
      <c r="C2530" t="s">
        <v>3101</v>
      </c>
      <c r="D2530">
        <v>6.3137505132892309E-4</v>
      </c>
    </row>
    <row r="2531" spans="1:4" x14ac:dyDescent="0.35">
      <c r="A2531" t="s">
        <v>3041</v>
      </c>
      <c r="B2531" t="s">
        <v>3169</v>
      </c>
      <c r="C2531" t="s">
        <v>3101</v>
      </c>
      <c r="D2531">
        <v>1.198994138806116E-2</v>
      </c>
    </row>
    <row r="2532" spans="1:4" x14ac:dyDescent="0.35">
      <c r="A2532" t="s">
        <v>3041</v>
      </c>
      <c r="B2532" t="s">
        <v>3170</v>
      </c>
      <c r="C2532" t="s">
        <v>3101</v>
      </c>
      <c r="D2532">
        <v>2.0562627381491838E-2</v>
      </c>
    </row>
    <row r="2533" spans="1:4" x14ac:dyDescent="0.35">
      <c r="A2533" t="s">
        <v>3041</v>
      </c>
      <c r="B2533" t="s">
        <v>3171</v>
      </c>
      <c r="C2533" t="s">
        <v>3101</v>
      </c>
      <c r="D2533">
        <v>6.3406148223600972E-3</v>
      </c>
    </row>
    <row r="2534" spans="1:4" x14ac:dyDescent="0.35">
      <c r="A2534" t="s">
        <v>3041</v>
      </c>
      <c r="B2534" t="s">
        <v>3172</v>
      </c>
      <c r="C2534" t="s">
        <v>3101</v>
      </c>
      <c r="D2534">
        <v>0</v>
      </c>
    </row>
    <row r="2535" spans="1:4" x14ac:dyDescent="0.35">
      <c r="A2535" t="s">
        <v>3041</v>
      </c>
      <c r="B2535" t="s">
        <v>3173</v>
      </c>
      <c r="C2535" t="s">
        <v>3101</v>
      </c>
      <c r="D2535">
        <v>0</v>
      </c>
    </row>
    <row r="2536" spans="1:4" x14ac:dyDescent="0.35">
      <c r="A2536" t="s">
        <v>3041</v>
      </c>
      <c r="B2536" t="s">
        <v>3168</v>
      </c>
      <c r="C2536" t="s">
        <v>3102</v>
      </c>
    </row>
    <row r="2537" spans="1:4" x14ac:dyDescent="0.35">
      <c r="A2537" t="s">
        <v>3041</v>
      </c>
      <c r="B2537" t="s">
        <v>3169</v>
      </c>
      <c r="C2537" t="s">
        <v>3102</v>
      </c>
    </row>
    <row r="2538" spans="1:4" x14ac:dyDescent="0.35">
      <c r="A2538" t="s">
        <v>3041</v>
      </c>
      <c r="B2538" t="s">
        <v>3170</v>
      </c>
      <c r="C2538" t="s">
        <v>3102</v>
      </c>
    </row>
    <row r="2539" spans="1:4" x14ac:dyDescent="0.35">
      <c r="A2539" t="s">
        <v>3041</v>
      </c>
      <c r="B2539" t="s">
        <v>3171</v>
      </c>
      <c r="C2539" t="s">
        <v>3102</v>
      </c>
    </row>
    <row r="2540" spans="1:4" x14ac:dyDescent="0.35">
      <c r="A2540" t="s">
        <v>3041</v>
      </c>
      <c r="B2540" t="s">
        <v>3172</v>
      </c>
      <c r="C2540" t="s">
        <v>3102</v>
      </c>
    </row>
    <row r="2541" spans="1:4" x14ac:dyDescent="0.35">
      <c r="A2541" t="s">
        <v>3041</v>
      </c>
      <c r="B2541" t="s">
        <v>3173</v>
      </c>
      <c r="C2541" t="s">
        <v>3102</v>
      </c>
    </row>
    <row r="2542" spans="1:4" x14ac:dyDescent="0.35">
      <c r="A2542" t="s">
        <v>3041</v>
      </c>
      <c r="B2542" t="s">
        <v>3168</v>
      </c>
      <c r="C2542" t="s">
        <v>354</v>
      </c>
      <c r="D2542">
        <v>5.2702198940801225E-4</v>
      </c>
    </row>
    <row r="2543" spans="1:4" x14ac:dyDescent="0.35">
      <c r="A2543" t="s">
        <v>3041</v>
      </c>
      <c r="B2543" t="s">
        <v>3169</v>
      </c>
      <c r="C2543" t="s">
        <v>354</v>
      </c>
      <c r="D2543">
        <v>6.7066399587498388E-4</v>
      </c>
    </row>
    <row r="2544" spans="1:4" x14ac:dyDescent="0.35">
      <c r="A2544" t="s">
        <v>3041</v>
      </c>
      <c r="B2544" t="s">
        <v>3170</v>
      </c>
      <c r="C2544" t="s">
        <v>354</v>
      </c>
      <c r="D2544">
        <v>7.6794543276488417E-4</v>
      </c>
    </row>
    <row r="2545" spans="1:4" x14ac:dyDescent="0.35">
      <c r="A2545" t="s">
        <v>3041</v>
      </c>
      <c r="B2545" t="s">
        <v>3171</v>
      </c>
      <c r="C2545" t="s">
        <v>354</v>
      </c>
      <c r="D2545">
        <v>2.6278573574388319E-3</v>
      </c>
    </row>
    <row r="2546" spans="1:4" x14ac:dyDescent="0.35">
      <c r="A2546" t="s">
        <v>3041</v>
      </c>
      <c r="B2546" t="s">
        <v>3172</v>
      </c>
      <c r="C2546" t="s">
        <v>354</v>
      </c>
      <c r="D2546">
        <v>7.368673084158439E-3</v>
      </c>
    </row>
    <row r="2547" spans="1:4" x14ac:dyDescent="0.35">
      <c r="A2547" t="s">
        <v>3041</v>
      </c>
      <c r="B2547" t="s">
        <v>3173</v>
      </c>
      <c r="C2547" t="s">
        <v>354</v>
      </c>
      <c r="D2547">
        <v>8.582345299053256E-3</v>
      </c>
    </row>
    <row r="2548" spans="1:4" x14ac:dyDescent="0.35">
      <c r="A2548" t="s">
        <v>3042</v>
      </c>
      <c r="B2548" t="s">
        <v>3168</v>
      </c>
      <c r="C2548" t="s">
        <v>1403</v>
      </c>
      <c r="D2548">
        <v>1.5783739490220579E-3</v>
      </c>
    </row>
    <row r="2549" spans="1:4" x14ac:dyDescent="0.35">
      <c r="A2549" t="s">
        <v>3042</v>
      </c>
      <c r="B2549" t="s">
        <v>3169</v>
      </c>
      <c r="C2549" t="s">
        <v>1403</v>
      </c>
      <c r="D2549">
        <v>1.1364756951209127E-3</v>
      </c>
    </row>
    <row r="2550" spans="1:4" x14ac:dyDescent="0.35">
      <c r="A2550" t="s">
        <v>3042</v>
      </c>
      <c r="B2550" t="s">
        <v>3170</v>
      </c>
      <c r="C2550" t="s">
        <v>1403</v>
      </c>
      <c r="D2550">
        <v>1.4847705811322354E-5</v>
      </c>
    </row>
    <row r="2551" spans="1:4" x14ac:dyDescent="0.35">
      <c r="A2551" t="s">
        <v>3042</v>
      </c>
      <c r="B2551" t="s">
        <v>3171</v>
      </c>
      <c r="C2551" t="s">
        <v>1403</v>
      </c>
      <c r="D2551">
        <v>0</v>
      </c>
    </row>
    <row r="2552" spans="1:4" x14ac:dyDescent="0.35">
      <c r="A2552" t="s">
        <v>3042</v>
      </c>
      <c r="B2552" t="s">
        <v>3172</v>
      </c>
      <c r="C2552" t="s">
        <v>1403</v>
      </c>
      <c r="D2552">
        <v>0</v>
      </c>
    </row>
    <row r="2553" spans="1:4" x14ac:dyDescent="0.35">
      <c r="A2553" t="s">
        <v>3042</v>
      </c>
      <c r="B2553" t="s">
        <v>3173</v>
      </c>
      <c r="C2553" t="s">
        <v>1403</v>
      </c>
      <c r="D2553">
        <v>0</v>
      </c>
    </row>
    <row r="2554" spans="1:4" x14ac:dyDescent="0.35">
      <c r="A2554" t="s">
        <v>3042</v>
      </c>
      <c r="B2554" t="s">
        <v>3168</v>
      </c>
      <c r="C2554" t="s">
        <v>3095</v>
      </c>
    </row>
    <row r="2555" spans="1:4" x14ac:dyDescent="0.35">
      <c r="A2555" t="s">
        <v>3042</v>
      </c>
      <c r="B2555" t="s">
        <v>3169</v>
      </c>
      <c r="C2555" t="s">
        <v>3095</v>
      </c>
    </row>
    <row r="2556" spans="1:4" x14ac:dyDescent="0.35">
      <c r="A2556" t="s">
        <v>3042</v>
      </c>
      <c r="B2556" t="s">
        <v>3170</v>
      </c>
      <c r="C2556" t="s">
        <v>3095</v>
      </c>
    </row>
    <row r="2557" spans="1:4" x14ac:dyDescent="0.35">
      <c r="A2557" t="s">
        <v>3042</v>
      </c>
      <c r="B2557" t="s">
        <v>3171</v>
      </c>
      <c r="C2557" t="s">
        <v>3095</v>
      </c>
    </row>
    <row r="2558" spans="1:4" x14ac:dyDescent="0.35">
      <c r="A2558" t="s">
        <v>3042</v>
      </c>
      <c r="B2558" t="s">
        <v>3172</v>
      </c>
      <c r="C2558" t="s">
        <v>3095</v>
      </c>
    </row>
    <row r="2559" spans="1:4" x14ac:dyDescent="0.35">
      <c r="A2559" t="s">
        <v>3042</v>
      </c>
      <c r="B2559" t="s">
        <v>3173</v>
      </c>
      <c r="C2559" t="s">
        <v>3095</v>
      </c>
    </row>
    <row r="2560" spans="1:4" x14ac:dyDescent="0.35">
      <c r="A2560" t="s">
        <v>3042</v>
      </c>
      <c r="B2560" t="s">
        <v>3168</v>
      </c>
      <c r="C2560" t="s">
        <v>3096</v>
      </c>
    </row>
    <row r="2561" spans="1:4" x14ac:dyDescent="0.35">
      <c r="A2561" t="s">
        <v>3042</v>
      </c>
      <c r="B2561" t="s">
        <v>3169</v>
      </c>
      <c r="C2561" t="s">
        <v>3096</v>
      </c>
    </row>
    <row r="2562" spans="1:4" x14ac:dyDescent="0.35">
      <c r="A2562" t="s">
        <v>3042</v>
      </c>
      <c r="B2562" t="s">
        <v>3170</v>
      </c>
      <c r="C2562" t="s">
        <v>3096</v>
      </c>
    </row>
    <row r="2563" spans="1:4" x14ac:dyDescent="0.35">
      <c r="A2563" t="s">
        <v>3042</v>
      </c>
      <c r="B2563" t="s">
        <v>3171</v>
      </c>
      <c r="C2563" t="s">
        <v>3096</v>
      </c>
    </row>
    <row r="2564" spans="1:4" x14ac:dyDescent="0.35">
      <c r="A2564" t="s">
        <v>3042</v>
      </c>
      <c r="B2564" t="s">
        <v>3172</v>
      </c>
      <c r="C2564" t="s">
        <v>3096</v>
      </c>
    </row>
    <row r="2565" spans="1:4" x14ac:dyDescent="0.35">
      <c r="A2565" t="s">
        <v>3042</v>
      </c>
      <c r="B2565" t="s">
        <v>3173</v>
      </c>
      <c r="C2565" t="s">
        <v>3096</v>
      </c>
    </row>
    <row r="2566" spans="1:4" x14ac:dyDescent="0.35">
      <c r="A2566" t="s">
        <v>3042</v>
      </c>
      <c r="B2566" t="s">
        <v>3168</v>
      </c>
      <c r="C2566" t="s">
        <v>3097</v>
      </c>
    </row>
    <row r="2567" spans="1:4" x14ac:dyDescent="0.35">
      <c r="A2567" t="s">
        <v>3042</v>
      </c>
      <c r="B2567" t="s">
        <v>3169</v>
      </c>
      <c r="C2567" t="s">
        <v>3097</v>
      </c>
    </row>
    <row r="2568" spans="1:4" x14ac:dyDescent="0.35">
      <c r="A2568" t="s">
        <v>3042</v>
      </c>
      <c r="B2568" t="s">
        <v>3170</v>
      </c>
      <c r="C2568" t="s">
        <v>3097</v>
      </c>
    </row>
    <row r="2569" spans="1:4" x14ac:dyDescent="0.35">
      <c r="A2569" t="s">
        <v>3042</v>
      </c>
      <c r="B2569" t="s">
        <v>3171</v>
      </c>
      <c r="C2569" t="s">
        <v>3097</v>
      </c>
    </row>
    <row r="2570" spans="1:4" x14ac:dyDescent="0.35">
      <c r="A2570" t="s">
        <v>3042</v>
      </c>
      <c r="B2570" t="s">
        <v>3172</v>
      </c>
      <c r="C2570" t="s">
        <v>3097</v>
      </c>
    </row>
    <row r="2571" spans="1:4" x14ac:dyDescent="0.35">
      <c r="A2571" t="s">
        <v>3042</v>
      </c>
      <c r="B2571" t="s">
        <v>3173</v>
      </c>
      <c r="C2571" t="s">
        <v>3097</v>
      </c>
    </row>
    <row r="2572" spans="1:4" x14ac:dyDescent="0.35">
      <c r="A2572" t="s">
        <v>3042</v>
      </c>
      <c r="B2572" t="s">
        <v>3168</v>
      </c>
      <c r="C2572" t="s">
        <v>3098</v>
      </c>
      <c r="D2572">
        <v>1.623531410341229E-3</v>
      </c>
    </row>
    <row r="2573" spans="1:4" x14ac:dyDescent="0.35">
      <c r="A2573" t="s">
        <v>3042</v>
      </c>
      <c r="B2573" t="s">
        <v>3169</v>
      </c>
      <c r="C2573" t="s">
        <v>3098</v>
      </c>
      <c r="D2573">
        <v>9.4215417570571759E-3</v>
      </c>
    </row>
    <row r="2574" spans="1:4" x14ac:dyDescent="0.35">
      <c r="A2574" t="s">
        <v>3042</v>
      </c>
      <c r="B2574" t="s">
        <v>3170</v>
      </c>
      <c r="C2574" t="s">
        <v>3098</v>
      </c>
      <c r="D2574">
        <v>1.8155500480612222E-2</v>
      </c>
    </row>
    <row r="2575" spans="1:4" x14ac:dyDescent="0.35">
      <c r="A2575" t="s">
        <v>3042</v>
      </c>
      <c r="B2575" t="s">
        <v>3171</v>
      </c>
      <c r="C2575" t="s">
        <v>3098</v>
      </c>
      <c r="D2575">
        <v>6.449907372800795E-2</v>
      </c>
    </row>
    <row r="2576" spans="1:4" x14ac:dyDescent="0.35">
      <c r="A2576" t="s">
        <v>3042</v>
      </c>
      <c r="B2576" t="s">
        <v>3172</v>
      </c>
      <c r="C2576" t="s">
        <v>3098</v>
      </c>
      <c r="D2576">
        <v>5.2015683412468365E-2</v>
      </c>
    </row>
    <row r="2577" spans="1:4" x14ac:dyDescent="0.35">
      <c r="A2577" t="s">
        <v>3042</v>
      </c>
      <c r="B2577" t="s">
        <v>3173</v>
      </c>
      <c r="C2577" t="s">
        <v>3098</v>
      </c>
      <c r="D2577">
        <v>6.4302883242382675E-2</v>
      </c>
    </row>
    <row r="2578" spans="1:4" x14ac:dyDescent="0.35">
      <c r="A2578" t="s">
        <v>3042</v>
      </c>
      <c r="B2578" t="s">
        <v>3168</v>
      </c>
      <c r="C2578" t="s">
        <v>352</v>
      </c>
      <c r="D2578">
        <v>2.0177912356417749E-4</v>
      </c>
    </row>
    <row r="2579" spans="1:4" x14ac:dyDescent="0.35">
      <c r="A2579" t="s">
        <v>3042</v>
      </c>
      <c r="B2579" t="s">
        <v>3169</v>
      </c>
      <c r="C2579" t="s">
        <v>352</v>
      </c>
      <c r="D2579">
        <v>0</v>
      </c>
    </row>
    <row r="2580" spans="1:4" x14ac:dyDescent="0.35">
      <c r="A2580" t="s">
        <v>3042</v>
      </c>
      <c r="B2580" t="s">
        <v>3170</v>
      </c>
      <c r="C2580" t="s">
        <v>352</v>
      </c>
      <c r="D2580">
        <v>0</v>
      </c>
    </row>
    <row r="2581" spans="1:4" x14ac:dyDescent="0.35">
      <c r="A2581" t="s">
        <v>3042</v>
      </c>
      <c r="B2581" t="s">
        <v>3171</v>
      </c>
      <c r="C2581" t="s">
        <v>352</v>
      </c>
      <c r="D2581">
        <v>0</v>
      </c>
    </row>
    <row r="2582" spans="1:4" x14ac:dyDescent="0.35">
      <c r="A2582" t="s">
        <v>3042</v>
      </c>
      <c r="B2582" t="s">
        <v>3172</v>
      </c>
      <c r="C2582" t="s">
        <v>352</v>
      </c>
      <c r="D2582">
        <v>0</v>
      </c>
    </row>
    <row r="2583" spans="1:4" x14ac:dyDescent="0.35">
      <c r="A2583" t="s">
        <v>3042</v>
      </c>
      <c r="B2583" t="s">
        <v>3173</v>
      </c>
      <c r="C2583" t="s">
        <v>352</v>
      </c>
      <c r="D2583">
        <v>0</v>
      </c>
    </row>
    <row r="2584" spans="1:4" x14ac:dyDescent="0.35">
      <c r="A2584" t="s">
        <v>3042</v>
      </c>
      <c r="B2584" t="s">
        <v>3168</v>
      </c>
      <c r="C2584" t="s">
        <v>3099</v>
      </c>
      <c r="D2584">
        <v>4.1106291346107801E-4</v>
      </c>
    </row>
    <row r="2585" spans="1:4" x14ac:dyDescent="0.35">
      <c r="A2585" t="s">
        <v>3042</v>
      </c>
      <c r="B2585" t="s">
        <v>3169</v>
      </c>
      <c r="C2585" t="s">
        <v>3099</v>
      </c>
      <c r="D2585">
        <v>0</v>
      </c>
    </row>
    <row r="2586" spans="1:4" x14ac:dyDescent="0.35">
      <c r="A2586" t="s">
        <v>3042</v>
      </c>
      <c r="B2586" t="s">
        <v>3170</v>
      </c>
      <c r="C2586" t="s">
        <v>3099</v>
      </c>
      <c r="D2586">
        <v>0</v>
      </c>
    </row>
    <row r="2587" spans="1:4" x14ac:dyDescent="0.35">
      <c r="A2587" t="s">
        <v>3042</v>
      </c>
      <c r="B2587" t="s">
        <v>3171</v>
      </c>
      <c r="C2587" t="s">
        <v>3099</v>
      </c>
      <c r="D2587">
        <v>0</v>
      </c>
    </row>
    <row r="2588" spans="1:4" x14ac:dyDescent="0.35">
      <c r="A2588" t="s">
        <v>3042</v>
      </c>
      <c r="B2588" t="s">
        <v>3172</v>
      </c>
      <c r="C2588" t="s">
        <v>3099</v>
      </c>
      <c r="D2588">
        <v>0</v>
      </c>
    </row>
    <row r="2589" spans="1:4" x14ac:dyDescent="0.35">
      <c r="A2589" t="s">
        <v>3042</v>
      </c>
      <c r="B2589" t="s">
        <v>3173</v>
      </c>
      <c r="C2589" t="s">
        <v>3099</v>
      </c>
      <c r="D2589">
        <v>0</v>
      </c>
    </row>
    <row r="2590" spans="1:4" x14ac:dyDescent="0.35">
      <c r="A2590" t="s">
        <v>3042</v>
      </c>
      <c r="B2590" t="s">
        <v>3168</v>
      </c>
      <c r="C2590" t="s">
        <v>3100</v>
      </c>
      <c r="D2590">
        <v>1.3702802012551228E-3</v>
      </c>
    </row>
    <row r="2591" spans="1:4" x14ac:dyDescent="0.35">
      <c r="A2591" t="s">
        <v>3042</v>
      </c>
      <c r="B2591" t="s">
        <v>3169</v>
      </c>
      <c r="C2591" t="s">
        <v>3100</v>
      </c>
      <c r="D2591">
        <v>5.0508880309262387E-4</v>
      </c>
    </row>
    <row r="2592" spans="1:4" x14ac:dyDescent="0.35">
      <c r="A2592" t="s">
        <v>3042</v>
      </c>
      <c r="B2592" t="s">
        <v>3170</v>
      </c>
      <c r="C2592" t="s">
        <v>3100</v>
      </c>
      <c r="D2592">
        <v>1.5483436199452501E-3</v>
      </c>
    </row>
    <row r="2593" spans="1:4" x14ac:dyDescent="0.35">
      <c r="A2593" t="s">
        <v>3042</v>
      </c>
      <c r="B2593" t="s">
        <v>3171</v>
      </c>
      <c r="C2593" t="s">
        <v>3100</v>
      </c>
      <c r="D2593">
        <v>1.0760020606595073E-2</v>
      </c>
    </row>
    <row r="2594" spans="1:4" x14ac:dyDescent="0.35">
      <c r="A2594" t="s">
        <v>3042</v>
      </c>
      <c r="B2594" t="s">
        <v>3172</v>
      </c>
      <c r="C2594" t="s">
        <v>3100</v>
      </c>
      <c r="D2594">
        <v>7.9888278737131335E-2</v>
      </c>
    </row>
    <row r="2595" spans="1:4" x14ac:dyDescent="0.35">
      <c r="A2595" t="s">
        <v>3042</v>
      </c>
      <c r="B2595" t="s">
        <v>3173</v>
      </c>
      <c r="C2595" t="s">
        <v>3100</v>
      </c>
      <c r="D2595">
        <v>7.1493834943800183E-2</v>
      </c>
    </row>
    <row r="2596" spans="1:4" x14ac:dyDescent="0.35">
      <c r="A2596" t="s">
        <v>3042</v>
      </c>
      <c r="B2596" t="s">
        <v>3168</v>
      </c>
      <c r="C2596" t="s">
        <v>3101</v>
      </c>
      <c r="D2596">
        <v>1.7701870026164836E-2</v>
      </c>
    </row>
    <row r="2597" spans="1:4" x14ac:dyDescent="0.35">
      <c r="A2597" t="s">
        <v>3042</v>
      </c>
      <c r="B2597" t="s">
        <v>3169</v>
      </c>
      <c r="C2597" t="s">
        <v>3101</v>
      </c>
      <c r="D2597">
        <v>1.2184445753552708E-2</v>
      </c>
    </row>
    <row r="2598" spans="1:4" x14ac:dyDescent="0.35">
      <c r="A2598" t="s">
        <v>3042</v>
      </c>
      <c r="B2598" t="s">
        <v>3170</v>
      </c>
      <c r="C2598" t="s">
        <v>3101</v>
      </c>
      <c r="D2598">
        <v>3.3954882993681788E-2</v>
      </c>
    </row>
    <row r="2599" spans="1:4" x14ac:dyDescent="0.35">
      <c r="A2599" t="s">
        <v>3042</v>
      </c>
      <c r="B2599" t="s">
        <v>3171</v>
      </c>
      <c r="C2599" t="s">
        <v>3101</v>
      </c>
      <c r="D2599">
        <v>0.34169351492428235</v>
      </c>
    </row>
    <row r="2600" spans="1:4" x14ac:dyDescent="0.35">
      <c r="A2600" t="s">
        <v>3042</v>
      </c>
      <c r="B2600" t="s">
        <v>3172</v>
      </c>
      <c r="C2600" t="s">
        <v>3101</v>
      </c>
      <c r="D2600">
        <v>8.6401770104628364E-2</v>
      </c>
    </row>
    <row r="2601" spans="1:4" x14ac:dyDescent="0.35">
      <c r="A2601" t="s">
        <v>3042</v>
      </c>
      <c r="B2601" t="s">
        <v>3173</v>
      </c>
      <c r="C2601" t="s">
        <v>3101</v>
      </c>
      <c r="D2601">
        <v>0.21989083925340672</v>
      </c>
    </row>
    <row r="2602" spans="1:4" x14ac:dyDescent="0.35">
      <c r="A2602" t="s">
        <v>3042</v>
      </c>
      <c r="B2602" t="s">
        <v>3168</v>
      </c>
      <c r="C2602" t="s">
        <v>3102</v>
      </c>
    </row>
    <row r="2603" spans="1:4" x14ac:dyDescent="0.35">
      <c r="A2603" t="s">
        <v>3042</v>
      </c>
      <c r="B2603" t="s">
        <v>3169</v>
      </c>
      <c r="C2603" t="s">
        <v>3102</v>
      </c>
    </row>
    <row r="2604" spans="1:4" x14ac:dyDescent="0.35">
      <c r="A2604" t="s">
        <v>3042</v>
      </c>
      <c r="B2604" t="s">
        <v>3170</v>
      </c>
      <c r="C2604" t="s">
        <v>3102</v>
      </c>
    </row>
    <row r="2605" spans="1:4" x14ac:dyDescent="0.35">
      <c r="A2605" t="s">
        <v>3042</v>
      </c>
      <c r="B2605" t="s">
        <v>3171</v>
      </c>
      <c r="C2605" t="s">
        <v>3102</v>
      </c>
    </row>
    <row r="2606" spans="1:4" x14ac:dyDescent="0.35">
      <c r="A2606" t="s">
        <v>3042</v>
      </c>
      <c r="B2606" t="s">
        <v>3172</v>
      </c>
      <c r="C2606" t="s">
        <v>3102</v>
      </c>
    </row>
    <row r="2607" spans="1:4" x14ac:dyDescent="0.35">
      <c r="A2607" t="s">
        <v>3042</v>
      </c>
      <c r="B2607" t="s">
        <v>3173</v>
      </c>
      <c r="C2607" t="s">
        <v>3102</v>
      </c>
    </row>
    <row r="2608" spans="1:4" x14ac:dyDescent="0.35">
      <c r="A2608" t="s">
        <v>3042</v>
      </c>
      <c r="B2608" t="s">
        <v>3168</v>
      </c>
      <c r="C2608" t="s">
        <v>354</v>
      </c>
      <c r="D2608">
        <v>2.061967327901976E-3</v>
      </c>
    </row>
    <row r="2609" spans="1:4" x14ac:dyDescent="0.35">
      <c r="A2609" t="s">
        <v>3042</v>
      </c>
      <c r="B2609" t="s">
        <v>3169</v>
      </c>
      <c r="C2609" t="s">
        <v>354</v>
      </c>
      <c r="D2609">
        <v>1.9849888167976027E-3</v>
      </c>
    </row>
    <row r="2610" spans="1:4" x14ac:dyDescent="0.35">
      <c r="A2610" t="s">
        <v>3042</v>
      </c>
      <c r="B2610" t="s">
        <v>3170</v>
      </c>
      <c r="C2610" t="s">
        <v>354</v>
      </c>
      <c r="D2610">
        <v>3.2398499812162172E-3</v>
      </c>
    </row>
    <row r="2611" spans="1:4" x14ac:dyDescent="0.35">
      <c r="A2611" t="s">
        <v>3042</v>
      </c>
      <c r="B2611" t="s">
        <v>3171</v>
      </c>
      <c r="C2611" t="s">
        <v>354</v>
      </c>
      <c r="D2611">
        <v>1.6709359386790957E-2</v>
      </c>
    </row>
    <row r="2612" spans="1:4" x14ac:dyDescent="0.35">
      <c r="A2612" t="s">
        <v>3042</v>
      </c>
      <c r="B2612" t="s">
        <v>3172</v>
      </c>
      <c r="C2612" t="s">
        <v>354</v>
      </c>
      <c r="D2612">
        <v>2.6458453938695198E-2</v>
      </c>
    </row>
    <row r="2613" spans="1:4" x14ac:dyDescent="0.35">
      <c r="A2613" t="s">
        <v>3042</v>
      </c>
      <c r="B2613" t="s">
        <v>3173</v>
      </c>
      <c r="C2613" t="s">
        <v>354</v>
      </c>
      <c r="D2613">
        <v>3.5773578288192692E-2</v>
      </c>
    </row>
    <row r="2614" spans="1:4" x14ac:dyDescent="0.35">
      <c r="A2614" t="s">
        <v>3043</v>
      </c>
      <c r="B2614" t="s">
        <v>3168</v>
      </c>
      <c r="C2614" t="s">
        <v>1403</v>
      </c>
      <c r="D2614">
        <v>1.7614061884577608E-3</v>
      </c>
    </row>
    <row r="2615" spans="1:4" x14ac:dyDescent="0.35">
      <c r="A2615" t="s">
        <v>3043</v>
      </c>
      <c r="B2615" t="s">
        <v>3169</v>
      </c>
      <c r="C2615" t="s">
        <v>1403</v>
      </c>
      <c r="D2615">
        <v>2.1788824529081832E-3</v>
      </c>
    </row>
    <row r="2616" spans="1:4" x14ac:dyDescent="0.35">
      <c r="A2616" t="s">
        <v>3043</v>
      </c>
      <c r="B2616" t="s">
        <v>3170</v>
      </c>
      <c r="C2616" t="s">
        <v>1403</v>
      </c>
      <c r="D2616">
        <v>1.5946327866325205E-3</v>
      </c>
    </row>
    <row r="2617" spans="1:4" x14ac:dyDescent="0.35">
      <c r="A2617" t="s">
        <v>3043</v>
      </c>
      <c r="B2617" t="s">
        <v>3171</v>
      </c>
      <c r="C2617" t="s">
        <v>1403</v>
      </c>
      <c r="D2617">
        <v>0</v>
      </c>
    </row>
    <row r="2618" spans="1:4" x14ac:dyDescent="0.35">
      <c r="A2618" t="s">
        <v>3043</v>
      </c>
      <c r="B2618" t="s">
        <v>3172</v>
      </c>
      <c r="C2618" t="s">
        <v>1403</v>
      </c>
      <c r="D2618">
        <v>0</v>
      </c>
    </row>
    <row r="2619" spans="1:4" x14ac:dyDescent="0.35">
      <c r="A2619" t="s">
        <v>3043</v>
      </c>
      <c r="B2619" t="s">
        <v>3173</v>
      </c>
      <c r="C2619" t="s">
        <v>1403</v>
      </c>
      <c r="D2619">
        <v>0</v>
      </c>
    </row>
    <row r="2620" spans="1:4" x14ac:dyDescent="0.35">
      <c r="A2620" t="s">
        <v>3043</v>
      </c>
      <c r="B2620" t="s">
        <v>3168</v>
      </c>
      <c r="C2620" t="s">
        <v>3095</v>
      </c>
    </row>
    <row r="2621" spans="1:4" x14ac:dyDescent="0.35">
      <c r="A2621" t="s">
        <v>3043</v>
      </c>
      <c r="B2621" t="s">
        <v>3169</v>
      </c>
      <c r="C2621" t="s">
        <v>3095</v>
      </c>
    </row>
    <row r="2622" spans="1:4" x14ac:dyDescent="0.35">
      <c r="A2622" t="s">
        <v>3043</v>
      </c>
      <c r="B2622" t="s">
        <v>3170</v>
      </c>
      <c r="C2622" t="s">
        <v>3095</v>
      </c>
    </row>
    <row r="2623" spans="1:4" x14ac:dyDescent="0.35">
      <c r="A2623" t="s">
        <v>3043</v>
      </c>
      <c r="B2623" t="s">
        <v>3171</v>
      </c>
      <c r="C2623" t="s">
        <v>3095</v>
      </c>
    </row>
    <row r="2624" spans="1:4" x14ac:dyDescent="0.35">
      <c r="A2624" t="s">
        <v>3043</v>
      </c>
      <c r="B2624" t="s">
        <v>3172</v>
      </c>
      <c r="C2624" t="s">
        <v>3095</v>
      </c>
    </row>
    <row r="2625" spans="1:4" x14ac:dyDescent="0.35">
      <c r="A2625" t="s">
        <v>3043</v>
      </c>
      <c r="B2625" t="s">
        <v>3173</v>
      </c>
      <c r="C2625" t="s">
        <v>3095</v>
      </c>
    </row>
    <row r="2626" spans="1:4" x14ac:dyDescent="0.35">
      <c r="A2626" t="s">
        <v>3043</v>
      </c>
      <c r="B2626" t="s">
        <v>3168</v>
      </c>
      <c r="C2626" t="s">
        <v>3096</v>
      </c>
      <c r="D2626">
        <v>1.1823871774600998E-3</v>
      </c>
    </row>
    <row r="2627" spans="1:4" x14ac:dyDescent="0.35">
      <c r="A2627" t="s">
        <v>3043</v>
      </c>
      <c r="B2627" t="s">
        <v>3169</v>
      </c>
      <c r="C2627" t="s">
        <v>3096</v>
      </c>
      <c r="D2627">
        <v>6.3165461310252225E-4</v>
      </c>
    </row>
    <row r="2628" spans="1:4" x14ac:dyDescent="0.35">
      <c r="A2628" t="s">
        <v>3043</v>
      </c>
      <c r="B2628" t="s">
        <v>3170</v>
      </c>
      <c r="C2628" t="s">
        <v>3096</v>
      </c>
      <c r="D2628">
        <v>1.3772654734690913E-3</v>
      </c>
    </row>
    <row r="2629" spans="1:4" x14ac:dyDescent="0.35">
      <c r="A2629" t="s">
        <v>3043</v>
      </c>
      <c r="B2629" t="s">
        <v>3171</v>
      </c>
      <c r="C2629" t="s">
        <v>3096</v>
      </c>
      <c r="D2629">
        <v>2.801428958893365E-2</v>
      </c>
    </row>
    <row r="2630" spans="1:4" x14ac:dyDescent="0.35">
      <c r="A2630" t="s">
        <v>3043</v>
      </c>
      <c r="B2630" t="s">
        <v>3172</v>
      </c>
      <c r="C2630" t="s">
        <v>3096</v>
      </c>
      <c r="D2630">
        <v>4.8369503007603346E-3</v>
      </c>
    </row>
    <row r="2631" spans="1:4" x14ac:dyDescent="0.35">
      <c r="A2631" t="s">
        <v>3043</v>
      </c>
      <c r="B2631" t="s">
        <v>3173</v>
      </c>
      <c r="C2631" t="s">
        <v>3096</v>
      </c>
      <c r="D2631">
        <v>0</v>
      </c>
    </row>
    <row r="2632" spans="1:4" x14ac:dyDescent="0.35">
      <c r="A2632" t="s">
        <v>3043</v>
      </c>
      <c r="B2632" t="s">
        <v>3168</v>
      </c>
      <c r="C2632" t="s">
        <v>3097</v>
      </c>
      <c r="D2632">
        <v>4.5452606262527171E-5</v>
      </c>
    </row>
    <row r="2633" spans="1:4" x14ac:dyDescent="0.35">
      <c r="A2633" t="s">
        <v>3043</v>
      </c>
      <c r="B2633" t="s">
        <v>3169</v>
      </c>
      <c r="C2633" t="s">
        <v>3097</v>
      </c>
      <c r="D2633">
        <v>0</v>
      </c>
    </row>
    <row r="2634" spans="1:4" x14ac:dyDescent="0.35">
      <c r="A2634" t="s">
        <v>3043</v>
      </c>
      <c r="B2634" t="s">
        <v>3170</v>
      </c>
      <c r="C2634" t="s">
        <v>3097</v>
      </c>
      <c r="D2634">
        <v>0</v>
      </c>
    </row>
    <row r="2635" spans="1:4" x14ac:dyDescent="0.35">
      <c r="A2635" t="s">
        <v>3043</v>
      </c>
      <c r="B2635" t="s">
        <v>3171</v>
      </c>
      <c r="C2635" t="s">
        <v>3097</v>
      </c>
      <c r="D2635">
        <v>0</v>
      </c>
    </row>
    <row r="2636" spans="1:4" x14ac:dyDescent="0.35">
      <c r="A2636" t="s">
        <v>3043</v>
      </c>
      <c r="B2636" t="s">
        <v>3172</v>
      </c>
      <c r="C2636" t="s">
        <v>3097</v>
      </c>
      <c r="D2636">
        <v>0</v>
      </c>
    </row>
    <row r="2637" spans="1:4" x14ac:dyDescent="0.35">
      <c r="A2637" t="s">
        <v>3043</v>
      </c>
      <c r="B2637" t="s">
        <v>3173</v>
      </c>
      <c r="C2637" t="s">
        <v>3097</v>
      </c>
      <c r="D2637">
        <v>0</v>
      </c>
    </row>
    <row r="2638" spans="1:4" x14ac:dyDescent="0.35">
      <c r="A2638" t="s">
        <v>3043</v>
      </c>
      <c r="B2638" t="s">
        <v>3168</v>
      </c>
      <c r="C2638" t="s">
        <v>3098</v>
      </c>
      <c r="D2638">
        <v>1.1095108116972055E-3</v>
      </c>
    </row>
    <row r="2639" spans="1:4" x14ac:dyDescent="0.35">
      <c r="A2639" t="s">
        <v>3043</v>
      </c>
      <c r="B2639" t="s">
        <v>3169</v>
      </c>
      <c r="C2639" t="s">
        <v>3098</v>
      </c>
      <c r="D2639">
        <v>3.0569035007755878E-3</v>
      </c>
    </row>
    <row r="2640" spans="1:4" x14ac:dyDescent="0.35">
      <c r="A2640" t="s">
        <v>3043</v>
      </c>
      <c r="B2640" t="s">
        <v>3170</v>
      </c>
      <c r="C2640" t="s">
        <v>3098</v>
      </c>
      <c r="D2640">
        <v>3.2117045986738285E-4</v>
      </c>
    </row>
    <row r="2641" spans="1:4" x14ac:dyDescent="0.35">
      <c r="A2641" t="s">
        <v>3043</v>
      </c>
      <c r="B2641" t="s">
        <v>3171</v>
      </c>
      <c r="C2641" t="s">
        <v>3098</v>
      </c>
      <c r="D2641">
        <v>0</v>
      </c>
    </row>
    <row r="2642" spans="1:4" x14ac:dyDescent="0.35">
      <c r="A2642" t="s">
        <v>3043</v>
      </c>
      <c r="B2642" t="s">
        <v>3172</v>
      </c>
      <c r="C2642" t="s">
        <v>3098</v>
      </c>
      <c r="D2642">
        <v>0</v>
      </c>
    </row>
    <row r="2643" spans="1:4" x14ac:dyDescent="0.35">
      <c r="A2643" t="s">
        <v>3043</v>
      </c>
      <c r="B2643" t="s">
        <v>3173</v>
      </c>
      <c r="C2643" t="s">
        <v>3098</v>
      </c>
      <c r="D2643">
        <v>0</v>
      </c>
    </row>
    <row r="2644" spans="1:4" x14ac:dyDescent="0.35">
      <c r="A2644" t="s">
        <v>3043</v>
      </c>
      <c r="B2644" t="s">
        <v>3168</v>
      </c>
      <c r="C2644" t="s">
        <v>352</v>
      </c>
      <c r="D2644">
        <v>6.4641134879230431E-5</v>
      </c>
    </row>
    <row r="2645" spans="1:4" x14ac:dyDescent="0.35">
      <c r="A2645" t="s">
        <v>3043</v>
      </c>
      <c r="B2645" t="s">
        <v>3169</v>
      </c>
      <c r="C2645" t="s">
        <v>352</v>
      </c>
      <c r="D2645">
        <v>1.5597751719180944E-3</v>
      </c>
    </row>
    <row r="2646" spans="1:4" x14ac:dyDescent="0.35">
      <c r="A2646" t="s">
        <v>3043</v>
      </c>
      <c r="B2646" t="s">
        <v>3170</v>
      </c>
      <c r="C2646" t="s">
        <v>352</v>
      </c>
      <c r="D2646">
        <v>5.4712482439116519E-3</v>
      </c>
    </row>
    <row r="2647" spans="1:4" x14ac:dyDescent="0.35">
      <c r="A2647" t="s">
        <v>3043</v>
      </c>
      <c r="B2647" t="s">
        <v>3171</v>
      </c>
      <c r="C2647" t="s">
        <v>352</v>
      </c>
      <c r="D2647">
        <v>0</v>
      </c>
    </row>
    <row r="2648" spans="1:4" x14ac:dyDescent="0.35">
      <c r="A2648" t="s">
        <v>3043</v>
      </c>
      <c r="B2648" t="s">
        <v>3172</v>
      </c>
      <c r="C2648" t="s">
        <v>352</v>
      </c>
      <c r="D2648">
        <v>0</v>
      </c>
    </row>
    <row r="2649" spans="1:4" x14ac:dyDescent="0.35">
      <c r="A2649" t="s">
        <v>3043</v>
      </c>
      <c r="B2649" t="s">
        <v>3173</v>
      </c>
      <c r="C2649" t="s">
        <v>352</v>
      </c>
      <c r="D2649">
        <v>0</v>
      </c>
    </row>
    <row r="2650" spans="1:4" x14ac:dyDescent="0.35">
      <c r="A2650" t="s">
        <v>3043</v>
      </c>
      <c r="B2650" t="s">
        <v>3168</v>
      </c>
      <c r="C2650" t="s">
        <v>3099</v>
      </c>
      <c r="D2650">
        <v>1.2747635704764278E-3</v>
      </c>
    </row>
    <row r="2651" spans="1:4" x14ac:dyDescent="0.35">
      <c r="A2651" t="s">
        <v>3043</v>
      </c>
      <c r="B2651" t="s">
        <v>3169</v>
      </c>
      <c r="C2651" t="s">
        <v>3099</v>
      </c>
      <c r="D2651">
        <v>1.1112184152762001E-3</v>
      </c>
    </row>
    <row r="2652" spans="1:4" x14ac:dyDescent="0.35">
      <c r="A2652" t="s">
        <v>3043</v>
      </c>
      <c r="B2652" t="s">
        <v>3170</v>
      </c>
      <c r="C2652" t="s">
        <v>3099</v>
      </c>
      <c r="D2652">
        <v>1.2870896539404196E-3</v>
      </c>
    </row>
    <row r="2653" spans="1:4" x14ac:dyDescent="0.35">
      <c r="A2653" t="s">
        <v>3043</v>
      </c>
      <c r="B2653" t="s">
        <v>3171</v>
      </c>
      <c r="C2653" t="s">
        <v>3099</v>
      </c>
      <c r="D2653">
        <v>1.0758057305705086E-2</v>
      </c>
    </row>
    <row r="2654" spans="1:4" x14ac:dyDescent="0.35">
      <c r="A2654" t="s">
        <v>3043</v>
      </c>
      <c r="B2654" t="s">
        <v>3172</v>
      </c>
      <c r="C2654" t="s">
        <v>3099</v>
      </c>
      <c r="D2654">
        <v>4.0504667249878175E-2</v>
      </c>
    </row>
    <row r="2655" spans="1:4" x14ac:dyDescent="0.35">
      <c r="A2655" t="s">
        <v>3043</v>
      </c>
      <c r="B2655" t="s">
        <v>3173</v>
      </c>
      <c r="C2655" t="s">
        <v>3099</v>
      </c>
      <c r="D2655">
        <v>8.7843281024962111E-2</v>
      </c>
    </row>
    <row r="2656" spans="1:4" x14ac:dyDescent="0.35">
      <c r="A2656" t="s">
        <v>3043</v>
      </c>
      <c r="B2656" t="s">
        <v>3168</v>
      </c>
      <c r="C2656" t="s">
        <v>3100</v>
      </c>
      <c r="D2656">
        <v>4.9430510140712218E-4</v>
      </c>
    </row>
    <row r="2657" spans="1:4" x14ac:dyDescent="0.35">
      <c r="A2657" t="s">
        <v>3043</v>
      </c>
      <c r="B2657" t="s">
        <v>3169</v>
      </c>
      <c r="C2657" t="s">
        <v>3100</v>
      </c>
      <c r="D2657">
        <v>1.7268045078889958E-3</v>
      </c>
    </row>
    <row r="2658" spans="1:4" x14ac:dyDescent="0.35">
      <c r="A2658" t="s">
        <v>3043</v>
      </c>
      <c r="B2658" t="s">
        <v>3170</v>
      </c>
      <c r="C2658" t="s">
        <v>3100</v>
      </c>
      <c r="D2658">
        <v>5.7043254670474724E-3</v>
      </c>
    </row>
    <row r="2659" spans="1:4" x14ac:dyDescent="0.35">
      <c r="A2659" t="s">
        <v>3043</v>
      </c>
      <c r="B2659" t="s">
        <v>3171</v>
      </c>
      <c r="C2659" t="s">
        <v>3100</v>
      </c>
      <c r="D2659">
        <v>1.9547606355477646E-2</v>
      </c>
    </row>
    <row r="2660" spans="1:4" x14ac:dyDescent="0.35">
      <c r="A2660" t="s">
        <v>3043</v>
      </c>
      <c r="B2660" t="s">
        <v>3172</v>
      </c>
      <c r="C2660" t="s">
        <v>3100</v>
      </c>
      <c r="D2660">
        <v>4.0294308829320002E-2</v>
      </c>
    </row>
    <row r="2661" spans="1:4" x14ac:dyDescent="0.35">
      <c r="A2661" t="s">
        <v>3043</v>
      </c>
      <c r="B2661" t="s">
        <v>3173</v>
      </c>
      <c r="C2661" t="s">
        <v>3100</v>
      </c>
      <c r="D2661">
        <v>3.2500819287887964E-2</v>
      </c>
    </row>
    <row r="2662" spans="1:4" x14ac:dyDescent="0.35">
      <c r="A2662" t="s">
        <v>3043</v>
      </c>
      <c r="B2662" t="s">
        <v>3168</v>
      </c>
      <c r="C2662" t="s">
        <v>3101</v>
      </c>
    </row>
    <row r="2663" spans="1:4" x14ac:dyDescent="0.35">
      <c r="A2663" t="s">
        <v>3043</v>
      </c>
      <c r="B2663" t="s">
        <v>3169</v>
      </c>
      <c r="C2663" t="s">
        <v>3101</v>
      </c>
    </row>
    <row r="2664" spans="1:4" x14ac:dyDescent="0.35">
      <c r="A2664" t="s">
        <v>3043</v>
      </c>
      <c r="B2664" t="s">
        <v>3170</v>
      </c>
      <c r="C2664" t="s">
        <v>3101</v>
      </c>
    </row>
    <row r="2665" spans="1:4" x14ac:dyDescent="0.35">
      <c r="A2665" t="s">
        <v>3043</v>
      </c>
      <c r="B2665" t="s">
        <v>3171</v>
      </c>
      <c r="C2665" t="s">
        <v>3101</v>
      </c>
    </row>
    <row r="2666" spans="1:4" x14ac:dyDescent="0.35">
      <c r="A2666" t="s">
        <v>3043</v>
      </c>
      <c r="B2666" t="s">
        <v>3172</v>
      </c>
      <c r="C2666" t="s">
        <v>3101</v>
      </c>
    </row>
    <row r="2667" spans="1:4" x14ac:dyDescent="0.35">
      <c r="A2667" t="s">
        <v>3043</v>
      </c>
      <c r="B2667" t="s">
        <v>3173</v>
      </c>
      <c r="C2667" t="s">
        <v>3101</v>
      </c>
    </row>
    <row r="2668" spans="1:4" x14ac:dyDescent="0.35">
      <c r="A2668" t="s">
        <v>3043</v>
      </c>
      <c r="B2668" t="s">
        <v>3168</v>
      </c>
      <c r="C2668" t="s">
        <v>3102</v>
      </c>
    </row>
    <row r="2669" spans="1:4" x14ac:dyDescent="0.35">
      <c r="A2669" t="s">
        <v>3043</v>
      </c>
      <c r="B2669" t="s">
        <v>3169</v>
      </c>
      <c r="C2669" t="s">
        <v>3102</v>
      </c>
    </row>
    <row r="2670" spans="1:4" x14ac:dyDescent="0.35">
      <c r="A2670" t="s">
        <v>3043</v>
      </c>
      <c r="B2670" t="s">
        <v>3170</v>
      </c>
      <c r="C2670" t="s">
        <v>3102</v>
      </c>
    </row>
    <row r="2671" spans="1:4" x14ac:dyDescent="0.35">
      <c r="A2671" t="s">
        <v>3043</v>
      </c>
      <c r="B2671" t="s">
        <v>3171</v>
      </c>
      <c r="C2671" t="s">
        <v>3102</v>
      </c>
    </row>
    <row r="2672" spans="1:4" x14ac:dyDescent="0.35">
      <c r="A2672" t="s">
        <v>3043</v>
      </c>
      <c r="B2672" t="s">
        <v>3172</v>
      </c>
      <c r="C2672" t="s">
        <v>3102</v>
      </c>
    </row>
    <row r="2673" spans="1:4" x14ac:dyDescent="0.35">
      <c r="A2673" t="s">
        <v>3043</v>
      </c>
      <c r="B2673" t="s">
        <v>3173</v>
      </c>
      <c r="C2673" t="s">
        <v>3102</v>
      </c>
    </row>
    <row r="2674" spans="1:4" x14ac:dyDescent="0.35">
      <c r="A2674" t="s">
        <v>3043</v>
      </c>
      <c r="B2674" t="s">
        <v>3168</v>
      </c>
      <c r="C2674" t="s">
        <v>354</v>
      </c>
      <c r="D2674">
        <v>1.0917799246067778E-3</v>
      </c>
    </row>
    <row r="2675" spans="1:4" x14ac:dyDescent="0.35">
      <c r="A2675" t="s">
        <v>3043</v>
      </c>
      <c r="B2675" t="s">
        <v>3169</v>
      </c>
      <c r="C2675" t="s">
        <v>354</v>
      </c>
      <c r="D2675">
        <v>1.1767691901348779E-3</v>
      </c>
    </row>
    <row r="2676" spans="1:4" x14ac:dyDescent="0.35">
      <c r="A2676" t="s">
        <v>3043</v>
      </c>
      <c r="B2676" t="s">
        <v>3170</v>
      </c>
      <c r="C2676" t="s">
        <v>354</v>
      </c>
      <c r="D2676">
        <v>1.5199127632664208E-3</v>
      </c>
    </row>
    <row r="2677" spans="1:4" x14ac:dyDescent="0.35">
      <c r="A2677" t="s">
        <v>3043</v>
      </c>
      <c r="B2677" t="s">
        <v>3171</v>
      </c>
      <c r="C2677" t="s">
        <v>354</v>
      </c>
      <c r="D2677">
        <v>9.9647588947885547E-3</v>
      </c>
    </row>
    <row r="2678" spans="1:4" x14ac:dyDescent="0.35">
      <c r="A2678" t="s">
        <v>3043</v>
      </c>
      <c r="B2678" t="s">
        <v>3172</v>
      </c>
      <c r="C2678" t="s">
        <v>354</v>
      </c>
      <c r="D2678">
        <v>2.5814572546364208E-2</v>
      </c>
    </row>
    <row r="2679" spans="1:4" x14ac:dyDescent="0.35">
      <c r="A2679" t="s">
        <v>3043</v>
      </c>
      <c r="B2679" t="s">
        <v>3173</v>
      </c>
      <c r="C2679" t="s">
        <v>354</v>
      </c>
      <c r="D2679">
        <v>5.0390070773075675E-2</v>
      </c>
    </row>
    <row r="2680" spans="1:4" x14ac:dyDescent="0.35">
      <c r="A2680" t="s">
        <v>3044</v>
      </c>
      <c r="B2680" t="s">
        <v>3168</v>
      </c>
      <c r="C2680" t="s">
        <v>1403</v>
      </c>
    </row>
    <row r="2681" spans="1:4" x14ac:dyDescent="0.35">
      <c r="A2681" t="s">
        <v>3044</v>
      </c>
      <c r="B2681" t="s">
        <v>3169</v>
      </c>
      <c r="C2681" t="s">
        <v>1403</v>
      </c>
    </row>
    <row r="2682" spans="1:4" x14ac:dyDescent="0.35">
      <c r="A2682" t="s">
        <v>3044</v>
      </c>
      <c r="B2682" t="s">
        <v>3170</v>
      </c>
      <c r="C2682" t="s">
        <v>1403</v>
      </c>
    </row>
    <row r="2683" spans="1:4" x14ac:dyDescent="0.35">
      <c r="A2683" t="s">
        <v>3044</v>
      </c>
      <c r="B2683" t="s">
        <v>3171</v>
      </c>
      <c r="C2683" t="s">
        <v>1403</v>
      </c>
    </row>
    <row r="2684" spans="1:4" x14ac:dyDescent="0.35">
      <c r="A2684" t="s">
        <v>3044</v>
      </c>
      <c r="B2684" t="s">
        <v>3172</v>
      </c>
      <c r="C2684" t="s">
        <v>1403</v>
      </c>
    </row>
    <row r="2685" spans="1:4" x14ac:dyDescent="0.35">
      <c r="A2685" t="s">
        <v>3044</v>
      </c>
      <c r="B2685" t="s">
        <v>3173</v>
      </c>
      <c r="C2685" t="s">
        <v>1403</v>
      </c>
    </row>
    <row r="2686" spans="1:4" x14ac:dyDescent="0.35">
      <c r="A2686" t="s">
        <v>3044</v>
      </c>
      <c r="B2686" t="s">
        <v>3168</v>
      </c>
      <c r="C2686" t="s">
        <v>3095</v>
      </c>
    </row>
    <row r="2687" spans="1:4" x14ac:dyDescent="0.35">
      <c r="A2687" t="s">
        <v>3044</v>
      </c>
      <c r="B2687" t="s">
        <v>3169</v>
      </c>
      <c r="C2687" t="s">
        <v>3095</v>
      </c>
    </row>
    <row r="2688" spans="1:4" x14ac:dyDescent="0.35">
      <c r="A2688" t="s">
        <v>3044</v>
      </c>
      <c r="B2688" t="s">
        <v>3170</v>
      </c>
      <c r="C2688" t="s">
        <v>3095</v>
      </c>
    </row>
    <row r="2689" spans="1:4" x14ac:dyDescent="0.35">
      <c r="A2689" t="s">
        <v>3044</v>
      </c>
      <c r="B2689" t="s">
        <v>3171</v>
      </c>
      <c r="C2689" t="s">
        <v>3095</v>
      </c>
    </row>
    <row r="2690" spans="1:4" x14ac:dyDescent="0.35">
      <c r="A2690" t="s">
        <v>3044</v>
      </c>
      <c r="B2690" t="s">
        <v>3172</v>
      </c>
      <c r="C2690" t="s">
        <v>3095</v>
      </c>
    </row>
    <row r="2691" spans="1:4" x14ac:dyDescent="0.35">
      <c r="A2691" t="s">
        <v>3044</v>
      </c>
      <c r="B2691" t="s">
        <v>3173</v>
      </c>
      <c r="C2691" t="s">
        <v>3095</v>
      </c>
    </row>
    <row r="2692" spans="1:4" x14ac:dyDescent="0.35">
      <c r="A2692" t="s">
        <v>3044</v>
      </c>
      <c r="B2692" t="s">
        <v>3168</v>
      </c>
      <c r="C2692" t="s">
        <v>3096</v>
      </c>
    </row>
    <row r="2693" spans="1:4" x14ac:dyDescent="0.35">
      <c r="A2693" t="s">
        <v>3044</v>
      </c>
      <c r="B2693" t="s">
        <v>3169</v>
      </c>
      <c r="C2693" t="s">
        <v>3096</v>
      </c>
    </row>
    <row r="2694" spans="1:4" x14ac:dyDescent="0.35">
      <c r="A2694" t="s">
        <v>3044</v>
      </c>
      <c r="B2694" t="s">
        <v>3170</v>
      </c>
      <c r="C2694" t="s">
        <v>3096</v>
      </c>
    </row>
    <row r="2695" spans="1:4" x14ac:dyDescent="0.35">
      <c r="A2695" t="s">
        <v>3044</v>
      </c>
      <c r="B2695" t="s">
        <v>3171</v>
      </c>
      <c r="C2695" t="s">
        <v>3096</v>
      </c>
    </row>
    <row r="2696" spans="1:4" x14ac:dyDescent="0.35">
      <c r="A2696" t="s">
        <v>3044</v>
      </c>
      <c r="B2696" t="s">
        <v>3172</v>
      </c>
      <c r="C2696" t="s">
        <v>3096</v>
      </c>
    </row>
    <row r="2697" spans="1:4" x14ac:dyDescent="0.35">
      <c r="A2697" t="s">
        <v>3044</v>
      </c>
      <c r="B2697" t="s">
        <v>3173</v>
      </c>
      <c r="C2697" t="s">
        <v>3096</v>
      </c>
    </row>
    <row r="2698" spans="1:4" x14ac:dyDescent="0.35">
      <c r="A2698" t="s">
        <v>3044</v>
      </c>
      <c r="B2698" t="s">
        <v>3168</v>
      </c>
      <c r="C2698" t="s">
        <v>3097</v>
      </c>
    </row>
    <row r="2699" spans="1:4" x14ac:dyDescent="0.35">
      <c r="A2699" t="s">
        <v>3044</v>
      </c>
      <c r="B2699" t="s">
        <v>3169</v>
      </c>
      <c r="C2699" t="s">
        <v>3097</v>
      </c>
    </row>
    <row r="2700" spans="1:4" x14ac:dyDescent="0.35">
      <c r="A2700" t="s">
        <v>3044</v>
      </c>
      <c r="B2700" t="s">
        <v>3170</v>
      </c>
      <c r="C2700" t="s">
        <v>3097</v>
      </c>
    </row>
    <row r="2701" spans="1:4" x14ac:dyDescent="0.35">
      <c r="A2701" t="s">
        <v>3044</v>
      </c>
      <c r="B2701" t="s">
        <v>3171</v>
      </c>
      <c r="C2701" t="s">
        <v>3097</v>
      </c>
    </row>
    <row r="2702" spans="1:4" x14ac:dyDescent="0.35">
      <c r="A2702" t="s">
        <v>3044</v>
      </c>
      <c r="B2702" t="s">
        <v>3172</v>
      </c>
      <c r="C2702" t="s">
        <v>3097</v>
      </c>
    </row>
    <row r="2703" spans="1:4" x14ac:dyDescent="0.35">
      <c r="A2703" t="s">
        <v>3044</v>
      </c>
      <c r="B2703" t="s">
        <v>3173</v>
      </c>
      <c r="C2703" t="s">
        <v>3097</v>
      </c>
    </row>
    <row r="2704" spans="1:4" x14ac:dyDescent="0.35">
      <c r="A2704" t="s">
        <v>3044</v>
      </c>
      <c r="B2704" t="s">
        <v>3168</v>
      </c>
      <c r="C2704" t="s">
        <v>3098</v>
      </c>
      <c r="D2704">
        <v>1.8456505770133346E-4</v>
      </c>
    </row>
    <row r="2705" spans="1:4" x14ac:dyDescent="0.35">
      <c r="A2705" t="s">
        <v>3044</v>
      </c>
      <c r="B2705" t="s">
        <v>3169</v>
      </c>
      <c r="C2705" t="s">
        <v>3098</v>
      </c>
      <c r="D2705">
        <v>0</v>
      </c>
    </row>
    <row r="2706" spans="1:4" x14ac:dyDescent="0.35">
      <c r="A2706" t="s">
        <v>3044</v>
      </c>
      <c r="B2706" t="s">
        <v>3170</v>
      </c>
      <c r="C2706" t="s">
        <v>3098</v>
      </c>
      <c r="D2706">
        <v>0</v>
      </c>
    </row>
    <row r="2707" spans="1:4" x14ac:dyDescent="0.35">
      <c r="A2707" t="s">
        <v>3044</v>
      </c>
      <c r="B2707" t="s">
        <v>3171</v>
      </c>
      <c r="C2707" t="s">
        <v>3098</v>
      </c>
      <c r="D2707">
        <v>0</v>
      </c>
    </row>
    <row r="2708" spans="1:4" x14ac:dyDescent="0.35">
      <c r="A2708" t="s">
        <v>3044</v>
      </c>
      <c r="B2708" t="s">
        <v>3172</v>
      </c>
      <c r="C2708" t="s">
        <v>3098</v>
      </c>
      <c r="D2708">
        <v>0</v>
      </c>
    </row>
    <row r="2709" spans="1:4" x14ac:dyDescent="0.35">
      <c r="A2709" t="s">
        <v>3044</v>
      </c>
      <c r="B2709" t="s">
        <v>3173</v>
      </c>
      <c r="C2709" t="s">
        <v>3098</v>
      </c>
      <c r="D2709">
        <v>0</v>
      </c>
    </row>
    <row r="2710" spans="1:4" x14ac:dyDescent="0.35">
      <c r="A2710" t="s">
        <v>3044</v>
      </c>
      <c r="B2710" t="s">
        <v>3168</v>
      </c>
      <c r="C2710" t="s">
        <v>352</v>
      </c>
    </row>
    <row r="2711" spans="1:4" x14ac:dyDescent="0.35">
      <c r="A2711" t="s">
        <v>3044</v>
      </c>
      <c r="B2711" t="s">
        <v>3169</v>
      </c>
      <c r="C2711" t="s">
        <v>352</v>
      </c>
    </row>
    <row r="2712" spans="1:4" x14ac:dyDescent="0.35">
      <c r="A2712" t="s">
        <v>3044</v>
      </c>
      <c r="B2712" t="s">
        <v>3170</v>
      </c>
      <c r="C2712" t="s">
        <v>352</v>
      </c>
    </row>
    <row r="2713" spans="1:4" x14ac:dyDescent="0.35">
      <c r="A2713" t="s">
        <v>3044</v>
      </c>
      <c r="B2713" t="s">
        <v>3171</v>
      </c>
      <c r="C2713" t="s">
        <v>352</v>
      </c>
    </row>
    <row r="2714" spans="1:4" x14ac:dyDescent="0.35">
      <c r="A2714" t="s">
        <v>3044</v>
      </c>
      <c r="B2714" t="s">
        <v>3172</v>
      </c>
      <c r="C2714" t="s">
        <v>352</v>
      </c>
    </row>
    <row r="2715" spans="1:4" x14ac:dyDescent="0.35">
      <c r="A2715" t="s">
        <v>3044</v>
      </c>
      <c r="B2715" t="s">
        <v>3173</v>
      </c>
      <c r="C2715" t="s">
        <v>352</v>
      </c>
    </row>
    <row r="2716" spans="1:4" x14ac:dyDescent="0.35">
      <c r="A2716" t="s">
        <v>3044</v>
      </c>
      <c r="B2716" t="s">
        <v>3168</v>
      </c>
      <c r="C2716" t="s">
        <v>3099</v>
      </c>
      <c r="D2716">
        <v>7.8284503942436783E-3</v>
      </c>
    </row>
    <row r="2717" spans="1:4" x14ac:dyDescent="0.35">
      <c r="A2717" t="s">
        <v>3044</v>
      </c>
      <c r="B2717" t="s">
        <v>3169</v>
      </c>
      <c r="C2717" t="s">
        <v>3099</v>
      </c>
      <c r="D2717">
        <v>1.6289599438690763E-2</v>
      </c>
    </row>
    <row r="2718" spans="1:4" x14ac:dyDescent="0.35">
      <c r="A2718" t="s">
        <v>3044</v>
      </c>
      <c r="B2718" t="s">
        <v>3170</v>
      </c>
      <c r="C2718" t="s">
        <v>3099</v>
      </c>
      <c r="D2718">
        <v>1.1444931657438593E-2</v>
      </c>
    </row>
    <row r="2719" spans="1:4" x14ac:dyDescent="0.35">
      <c r="A2719" t="s">
        <v>3044</v>
      </c>
      <c r="B2719" t="s">
        <v>3171</v>
      </c>
      <c r="C2719" t="s">
        <v>3099</v>
      </c>
      <c r="D2719">
        <v>4.8765384537668328E-2</v>
      </c>
    </row>
    <row r="2720" spans="1:4" x14ac:dyDescent="0.35">
      <c r="A2720" t="s">
        <v>3044</v>
      </c>
      <c r="B2720" t="s">
        <v>3172</v>
      </c>
      <c r="C2720" t="s">
        <v>3099</v>
      </c>
      <c r="D2720">
        <v>3.0810977993681026E-2</v>
      </c>
    </row>
    <row r="2721" spans="1:4" x14ac:dyDescent="0.35">
      <c r="A2721" t="s">
        <v>3044</v>
      </c>
      <c r="B2721" t="s">
        <v>3173</v>
      </c>
      <c r="C2721" t="s">
        <v>3099</v>
      </c>
      <c r="D2721">
        <v>0</v>
      </c>
    </row>
    <row r="2722" spans="1:4" x14ac:dyDescent="0.35">
      <c r="A2722" t="s">
        <v>3044</v>
      </c>
      <c r="B2722" t="s">
        <v>3168</v>
      </c>
      <c r="C2722" t="s">
        <v>3100</v>
      </c>
      <c r="D2722">
        <v>0</v>
      </c>
    </row>
    <row r="2723" spans="1:4" x14ac:dyDescent="0.35">
      <c r="A2723" t="s">
        <v>3044</v>
      </c>
      <c r="B2723" t="s">
        <v>3169</v>
      </c>
      <c r="C2723" t="s">
        <v>3100</v>
      </c>
      <c r="D2723">
        <v>0</v>
      </c>
    </row>
    <row r="2724" spans="1:4" x14ac:dyDescent="0.35">
      <c r="A2724" t="s">
        <v>3044</v>
      </c>
      <c r="B2724" t="s">
        <v>3170</v>
      </c>
      <c r="C2724" t="s">
        <v>3100</v>
      </c>
      <c r="D2724">
        <v>0</v>
      </c>
    </row>
    <row r="2725" spans="1:4" x14ac:dyDescent="0.35">
      <c r="A2725" t="s">
        <v>3044</v>
      </c>
      <c r="B2725" t="s">
        <v>3171</v>
      </c>
      <c r="C2725" t="s">
        <v>3100</v>
      </c>
      <c r="D2725">
        <v>0</v>
      </c>
    </row>
    <row r="2726" spans="1:4" x14ac:dyDescent="0.35">
      <c r="A2726" t="s">
        <v>3044</v>
      </c>
      <c r="B2726" t="s">
        <v>3172</v>
      </c>
      <c r="C2726" t="s">
        <v>3100</v>
      </c>
      <c r="D2726">
        <v>0</v>
      </c>
    </row>
    <row r="2727" spans="1:4" x14ac:dyDescent="0.35">
      <c r="A2727" t="s">
        <v>3044</v>
      </c>
      <c r="B2727" t="s">
        <v>3173</v>
      </c>
      <c r="C2727" t="s">
        <v>3100</v>
      </c>
      <c r="D2727">
        <v>0.54285968592451495</v>
      </c>
    </row>
    <row r="2728" spans="1:4" x14ac:dyDescent="0.35">
      <c r="A2728" t="s">
        <v>3044</v>
      </c>
      <c r="B2728" t="s">
        <v>3168</v>
      </c>
      <c r="C2728" t="s">
        <v>3101</v>
      </c>
    </row>
    <row r="2729" spans="1:4" x14ac:dyDescent="0.35">
      <c r="A2729" t="s">
        <v>3044</v>
      </c>
      <c r="B2729" t="s">
        <v>3169</v>
      </c>
      <c r="C2729" t="s">
        <v>3101</v>
      </c>
    </row>
    <row r="2730" spans="1:4" x14ac:dyDescent="0.35">
      <c r="A2730" t="s">
        <v>3044</v>
      </c>
      <c r="B2730" t="s">
        <v>3170</v>
      </c>
      <c r="C2730" t="s">
        <v>3101</v>
      </c>
    </row>
    <row r="2731" spans="1:4" x14ac:dyDescent="0.35">
      <c r="A2731" t="s">
        <v>3044</v>
      </c>
      <c r="B2731" t="s">
        <v>3171</v>
      </c>
      <c r="C2731" t="s">
        <v>3101</v>
      </c>
    </row>
    <row r="2732" spans="1:4" x14ac:dyDescent="0.35">
      <c r="A2732" t="s">
        <v>3044</v>
      </c>
      <c r="B2732" t="s">
        <v>3172</v>
      </c>
      <c r="C2732" t="s">
        <v>3101</v>
      </c>
    </row>
    <row r="2733" spans="1:4" x14ac:dyDescent="0.35">
      <c r="A2733" t="s">
        <v>3044</v>
      </c>
      <c r="B2733" t="s">
        <v>3173</v>
      </c>
      <c r="C2733" t="s">
        <v>3101</v>
      </c>
    </row>
    <row r="2734" spans="1:4" x14ac:dyDescent="0.35">
      <c r="A2734" t="s">
        <v>3044</v>
      </c>
      <c r="B2734" t="s">
        <v>3168</v>
      </c>
      <c r="C2734" t="s">
        <v>3102</v>
      </c>
    </row>
    <row r="2735" spans="1:4" x14ac:dyDescent="0.35">
      <c r="A2735" t="s">
        <v>3044</v>
      </c>
      <c r="B2735" t="s">
        <v>3169</v>
      </c>
      <c r="C2735" t="s">
        <v>3102</v>
      </c>
    </row>
    <row r="2736" spans="1:4" x14ac:dyDescent="0.35">
      <c r="A2736" t="s">
        <v>3044</v>
      </c>
      <c r="B2736" t="s">
        <v>3170</v>
      </c>
      <c r="C2736" t="s">
        <v>3102</v>
      </c>
    </row>
    <row r="2737" spans="1:4" x14ac:dyDescent="0.35">
      <c r="A2737" t="s">
        <v>3044</v>
      </c>
      <c r="B2737" t="s">
        <v>3171</v>
      </c>
      <c r="C2737" t="s">
        <v>3102</v>
      </c>
    </row>
    <row r="2738" spans="1:4" x14ac:dyDescent="0.35">
      <c r="A2738" t="s">
        <v>3044</v>
      </c>
      <c r="B2738" t="s">
        <v>3172</v>
      </c>
      <c r="C2738" t="s">
        <v>3102</v>
      </c>
    </row>
    <row r="2739" spans="1:4" x14ac:dyDescent="0.35">
      <c r="A2739" t="s">
        <v>3044</v>
      </c>
      <c r="B2739" t="s">
        <v>3173</v>
      </c>
      <c r="C2739" t="s">
        <v>3102</v>
      </c>
    </row>
    <row r="2740" spans="1:4" x14ac:dyDescent="0.35">
      <c r="A2740" t="s">
        <v>3044</v>
      </c>
      <c r="B2740" t="s">
        <v>3168</v>
      </c>
      <c r="C2740" t="s">
        <v>354</v>
      </c>
      <c r="D2740">
        <v>4.6918767932386661E-4</v>
      </c>
    </row>
    <row r="2741" spans="1:4" x14ac:dyDescent="0.35">
      <c r="A2741" t="s">
        <v>3044</v>
      </c>
      <c r="B2741" t="s">
        <v>3169</v>
      </c>
      <c r="C2741" t="s">
        <v>354</v>
      </c>
      <c r="D2741">
        <v>3.7275565626844535E-4</v>
      </c>
    </row>
    <row r="2742" spans="1:4" x14ac:dyDescent="0.35">
      <c r="A2742" t="s">
        <v>3044</v>
      </c>
      <c r="B2742" t="s">
        <v>3170</v>
      </c>
      <c r="C2742" t="s">
        <v>354</v>
      </c>
      <c r="D2742">
        <v>1.684299090921607E-4</v>
      </c>
    </row>
    <row r="2743" spans="1:4" x14ac:dyDescent="0.35">
      <c r="A2743" t="s">
        <v>3044</v>
      </c>
      <c r="B2743" t="s">
        <v>3171</v>
      </c>
      <c r="C2743" t="s">
        <v>354</v>
      </c>
      <c r="D2743">
        <v>8.7086457319167647E-4</v>
      </c>
    </row>
    <row r="2744" spans="1:4" x14ac:dyDescent="0.35">
      <c r="A2744" t="s">
        <v>3044</v>
      </c>
      <c r="B2744" t="s">
        <v>3172</v>
      </c>
      <c r="C2744" t="s">
        <v>354</v>
      </c>
      <c r="D2744">
        <v>4.7041355642529119E-4</v>
      </c>
    </row>
    <row r="2745" spans="1:4" x14ac:dyDescent="0.35">
      <c r="A2745" t="s">
        <v>3044</v>
      </c>
      <c r="B2745" t="s">
        <v>3173</v>
      </c>
      <c r="C2745" t="s">
        <v>354</v>
      </c>
      <c r="D2745">
        <v>2.9603808703367381E-2</v>
      </c>
    </row>
    <row r="2746" spans="1:4" x14ac:dyDescent="0.35">
      <c r="A2746" t="s">
        <v>3045</v>
      </c>
      <c r="B2746" t="s">
        <v>3168</v>
      </c>
      <c r="C2746" t="s">
        <v>1403</v>
      </c>
    </row>
    <row r="2747" spans="1:4" x14ac:dyDescent="0.35">
      <c r="A2747" t="s">
        <v>3045</v>
      </c>
      <c r="B2747" t="s">
        <v>3169</v>
      </c>
      <c r="C2747" t="s">
        <v>1403</v>
      </c>
    </row>
    <row r="2748" spans="1:4" x14ac:dyDescent="0.35">
      <c r="A2748" t="s">
        <v>3045</v>
      </c>
      <c r="B2748" t="s">
        <v>3170</v>
      </c>
      <c r="C2748" t="s">
        <v>1403</v>
      </c>
    </row>
    <row r="2749" spans="1:4" x14ac:dyDescent="0.35">
      <c r="A2749" t="s">
        <v>3045</v>
      </c>
      <c r="B2749" t="s">
        <v>3171</v>
      </c>
      <c r="C2749" t="s">
        <v>1403</v>
      </c>
    </row>
    <row r="2750" spans="1:4" x14ac:dyDescent="0.35">
      <c r="A2750" t="s">
        <v>3045</v>
      </c>
      <c r="B2750" t="s">
        <v>3172</v>
      </c>
      <c r="C2750" t="s">
        <v>1403</v>
      </c>
    </row>
    <row r="2751" spans="1:4" x14ac:dyDescent="0.35">
      <c r="A2751" t="s">
        <v>3045</v>
      </c>
      <c r="B2751" t="s">
        <v>3173</v>
      </c>
      <c r="C2751" t="s">
        <v>1403</v>
      </c>
    </row>
    <row r="2752" spans="1:4" x14ac:dyDescent="0.35">
      <c r="A2752" t="s">
        <v>3045</v>
      </c>
      <c r="B2752" t="s">
        <v>3168</v>
      </c>
      <c r="C2752" t="s">
        <v>3095</v>
      </c>
    </row>
    <row r="2753" spans="1:4" x14ac:dyDescent="0.35">
      <c r="A2753" t="s">
        <v>3045</v>
      </c>
      <c r="B2753" t="s">
        <v>3169</v>
      </c>
      <c r="C2753" t="s">
        <v>3095</v>
      </c>
    </row>
    <row r="2754" spans="1:4" x14ac:dyDescent="0.35">
      <c r="A2754" t="s">
        <v>3045</v>
      </c>
      <c r="B2754" t="s">
        <v>3170</v>
      </c>
      <c r="C2754" t="s">
        <v>3095</v>
      </c>
    </row>
    <row r="2755" spans="1:4" x14ac:dyDescent="0.35">
      <c r="A2755" t="s">
        <v>3045</v>
      </c>
      <c r="B2755" t="s">
        <v>3171</v>
      </c>
      <c r="C2755" t="s">
        <v>3095</v>
      </c>
    </row>
    <row r="2756" spans="1:4" x14ac:dyDescent="0.35">
      <c r="A2756" t="s">
        <v>3045</v>
      </c>
      <c r="B2756" t="s">
        <v>3172</v>
      </c>
      <c r="C2756" t="s">
        <v>3095</v>
      </c>
    </row>
    <row r="2757" spans="1:4" x14ac:dyDescent="0.35">
      <c r="A2757" t="s">
        <v>3045</v>
      </c>
      <c r="B2757" t="s">
        <v>3173</v>
      </c>
      <c r="C2757" t="s">
        <v>3095</v>
      </c>
    </row>
    <row r="2758" spans="1:4" x14ac:dyDescent="0.35">
      <c r="A2758" t="s">
        <v>3045</v>
      </c>
      <c r="B2758" t="s">
        <v>3168</v>
      </c>
      <c r="C2758" t="s">
        <v>3096</v>
      </c>
      <c r="D2758">
        <v>7.6471464178977543E-5</v>
      </c>
    </row>
    <row r="2759" spans="1:4" x14ac:dyDescent="0.35">
      <c r="A2759" t="s">
        <v>3045</v>
      </c>
      <c r="B2759" t="s">
        <v>3169</v>
      </c>
      <c r="C2759" t="s">
        <v>3096</v>
      </c>
    </row>
    <row r="2760" spans="1:4" x14ac:dyDescent="0.35">
      <c r="A2760" t="s">
        <v>3045</v>
      </c>
      <c r="B2760" t="s">
        <v>3170</v>
      </c>
      <c r="C2760" t="s">
        <v>3096</v>
      </c>
    </row>
    <row r="2761" spans="1:4" x14ac:dyDescent="0.35">
      <c r="A2761" t="s">
        <v>3045</v>
      </c>
      <c r="B2761" t="s">
        <v>3171</v>
      </c>
      <c r="C2761" t="s">
        <v>3096</v>
      </c>
    </row>
    <row r="2762" spans="1:4" x14ac:dyDescent="0.35">
      <c r="A2762" t="s">
        <v>3045</v>
      </c>
      <c r="B2762" t="s">
        <v>3172</v>
      </c>
      <c r="C2762" t="s">
        <v>3096</v>
      </c>
    </row>
    <row r="2763" spans="1:4" x14ac:dyDescent="0.35">
      <c r="A2763" t="s">
        <v>3045</v>
      </c>
      <c r="B2763" t="s">
        <v>3173</v>
      </c>
      <c r="C2763" t="s">
        <v>3096</v>
      </c>
    </row>
    <row r="2764" spans="1:4" x14ac:dyDescent="0.35">
      <c r="A2764" t="s">
        <v>3045</v>
      </c>
      <c r="B2764" t="s">
        <v>3168</v>
      </c>
      <c r="C2764" t="s">
        <v>3097</v>
      </c>
    </row>
    <row r="2765" spans="1:4" x14ac:dyDescent="0.35">
      <c r="A2765" t="s">
        <v>3045</v>
      </c>
      <c r="B2765" t="s">
        <v>3169</v>
      </c>
      <c r="C2765" t="s">
        <v>3097</v>
      </c>
    </row>
    <row r="2766" spans="1:4" x14ac:dyDescent="0.35">
      <c r="A2766" t="s">
        <v>3045</v>
      </c>
      <c r="B2766" t="s">
        <v>3170</v>
      </c>
      <c r="C2766" t="s">
        <v>3097</v>
      </c>
    </row>
    <row r="2767" spans="1:4" x14ac:dyDescent="0.35">
      <c r="A2767" t="s">
        <v>3045</v>
      </c>
      <c r="B2767" t="s">
        <v>3171</v>
      </c>
      <c r="C2767" t="s">
        <v>3097</v>
      </c>
    </row>
    <row r="2768" spans="1:4" x14ac:dyDescent="0.35">
      <c r="A2768" t="s">
        <v>3045</v>
      </c>
      <c r="B2768" t="s">
        <v>3172</v>
      </c>
      <c r="C2768" t="s">
        <v>3097</v>
      </c>
    </row>
    <row r="2769" spans="1:4" x14ac:dyDescent="0.35">
      <c r="A2769" t="s">
        <v>3045</v>
      </c>
      <c r="B2769" t="s">
        <v>3173</v>
      </c>
      <c r="C2769" t="s">
        <v>3097</v>
      </c>
    </row>
    <row r="2770" spans="1:4" x14ac:dyDescent="0.35">
      <c r="A2770" t="s">
        <v>3045</v>
      </c>
      <c r="B2770" t="s">
        <v>3168</v>
      </c>
      <c r="C2770" t="s">
        <v>3098</v>
      </c>
    </row>
    <row r="2771" spans="1:4" x14ac:dyDescent="0.35">
      <c r="A2771" t="s">
        <v>3045</v>
      </c>
      <c r="B2771" t="s">
        <v>3169</v>
      </c>
      <c r="C2771" t="s">
        <v>3098</v>
      </c>
    </row>
    <row r="2772" spans="1:4" x14ac:dyDescent="0.35">
      <c r="A2772" t="s">
        <v>3045</v>
      </c>
      <c r="B2772" t="s">
        <v>3170</v>
      </c>
      <c r="C2772" t="s">
        <v>3098</v>
      </c>
    </row>
    <row r="2773" spans="1:4" x14ac:dyDescent="0.35">
      <c r="A2773" t="s">
        <v>3045</v>
      </c>
      <c r="B2773" t="s">
        <v>3171</v>
      </c>
      <c r="C2773" t="s">
        <v>3098</v>
      </c>
    </row>
    <row r="2774" spans="1:4" x14ac:dyDescent="0.35">
      <c r="A2774" t="s">
        <v>3045</v>
      </c>
      <c r="B2774" t="s">
        <v>3172</v>
      </c>
      <c r="C2774" t="s">
        <v>3098</v>
      </c>
    </row>
    <row r="2775" spans="1:4" x14ac:dyDescent="0.35">
      <c r="A2775" t="s">
        <v>3045</v>
      </c>
      <c r="B2775" t="s">
        <v>3173</v>
      </c>
      <c r="C2775" t="s">
        <v>3098</v>
      </c>
    </row>
    <row r="2776" spans="1:4" x14ac:dyDescent="0.35">
      <c r="A2776" t="s">
        <v>3045</v>
      </c>
      <c r="B2776" t="s">
        <v>3168</v>
      </c>
      <c r="C2776" t="s">
        <v>3099</v>
      </c>
      <c r="D2776">
        <v>3.7979932406113177E-3</v>
      </c>
    </row>
    <row r="2777" spans="1:4" x14ac:dyDescent="0.35">
      <c r="A2777" t="s">
        <v>3045</v>
      </c>
      <c r="B2777" t="s">
        <v>3169</v>
      </c>
      <c r="C2777" t="s">
        <v>3099</v>
      </c>
      <c r="D2777">
        <v>3.6448492932636654E-2</v>
      </c>
    </row>
    <row r="2778" spans="1:4" x14ac:dyDescent="0.35">
      <c r="A2778" t="s">
        <v>3045</v>
      </c>
      <c r="B2778" t="s">
        <v>3170</v>
      </c>
      <c r="C2778" t="s">
        <v>3099</v>
      </c>
      <c r="D2778">
        <v>7.782240232764033E-2</v>
      </c>
    </row>
    <row r="2779" spans="1:4" x14ac:dyDescent="0.35">
      <c r="A2779" t="s">
        <v>3045</v>
      </c>
      <c r="B2779" t="s">
        <v>3171</v>
      </c>
      <c r="C2779" t="s">
        <v>3099</v>
      </c>
      <c r="D2779">
        <v>4.8139164601556726E-2</v>
      </c>
    </row>
    <row r="2780" spans="1:4" x14ac:dyDescent="0.35">
      <c r="A2780" t="s">
        <v>3045</v>
      </c>
      <c r="B2780" t="s">
        <v>3172</v>
      </c>
      <c r="C2780" t="s">
        <v>3099</v>
      </c>
      <c r="D2780">
        <v>0</v>
      </c>
    </row>
    <row r="2781" spans="1:4" x14ac:dyDescent="0.35">
      <c r="A2781" t="s">
        <v>3045</v>
      </c>
      <c r="B2781" t="s">
        <v>3173</v>
      </c>
      <c r="C2781" t="s">
        <v>3099</v>
      </c>
      <c r="D2781">
        <v>0</v>
      </c>
    </row>
    <row r="2782" spans="1:4" x14ac:dyDescent="0.35">
      <c r="A2782" t="s">
        <v>3045</v>
      </c>
      <c r="B2782" t="s">
        <v>3168</v>
      </c>
      <c r="C2782" t="s">
        <v>3100</v>
      </c>
    </row>
    <row r="2783" spans="1:4" x14ac:dyDescent="0.35">
      <c r="A2783" t="s">
        <v>3045</v>
      </c>
      <c r="B2783" t="s">
        <v>3169</v>
      </c>
      <c r="C2783" t="s">
        <v>3100</v>
      </c>
    </row>
    <row r="2784" spans="1:4" x14ac:dyDescent="0.35">
      <c r="A2784" t="s">
        <v>3045</v>
      </c>
      <c r="B2784" t="s">
        <v>3170</v>
      </c>
      <c r="C2784" t="s">
        <v>3100</v>
      </c>
    </row>
    <row r="2785" spans="1:4" x14ac:dyDescent="0.35">
      <c r="A2785" t="s">
        <v>3045</v>
      </c>
      <c r="B2785" t="s">
        <v>3171</v>
      </c>
      <c r="C2785" t="s">
        <v>3100</v>
      </c>
    </row>
    <row r="2786" spans="1:4" x14ac:dyDescent="0.35">
      <c r="A2786" t="s">
        <v>3045</v>
      </c>
      <c r="B2786" t="s">
        <v>3172</v>
      </c>
      <c r="C2786" t="s">
        <v>3100</v>
      </c>
    </row>
    <row r="2787" spans="1:4" x14ac:dyDescent="0.35">
      <c r="A2787" t="s">
        <v>3045</v>
      </c>
      <c r="B2787" t="s">
        <v>3173</v>
      </c>
      <c r="C2787" t="s">
        <v>3100</v>
      </c>
    </row>
    <row r="2788" spans="1:4" x14ac:dyDescent="0.35">
      <c r="A2788" t="s">
        <v>3045</v>
      </c>
      <c r="B2788" t="s">
        <v>3168</v>
      </c>
      <c r="C2788" t="s">
        <v>3101</v>
      </c>
      <c r="D2788">
        <v>3.0272545896072485E-3</v>
      </c>
    </row>
    <row r="2789" spans="1:4" x14ac:dyDescent="0.35">
      <c r="A2789" t="s">
        <v>3045</v>
      </c>
      <c r="B2789" t="s">
        <v>3169</v>
      </c>
      <c r="C2789" t="s">
        <v>3101</v>
      </c>
      <c r="D2789">
        <v>1.0981529742599012E-2</v>
      </c>
    </row>
    <row r="2790" spans="1:4" x14ac:dyDescent="0.35">
      <c r="A2790" t="s">
        <v>3045</v>
      </c>
      <c r="B2790" t="s">
        <v>3170</v>
      </c>
      <c r="C2790" t="s">
        <v>3101</v>
      </c>
      <c r="D2790">
        <v>1.43904936587472E-2</v>
      </c>
    </row>
    <row r="2791" spans="1:4" x14ac:dyDescent="0.35">
      <c r="A2791" t="s">
        <v>3045</v>
      </c>
      <c r="B2791" t="s">
        <v>3171</v>
      </c>
      <c r="C2791" t="s">
        <v>3101</v>
      </c>
      <c r="D2791">
        <v>1.2160723906715912E-2</v>
      </c>
    </row>
    <row r="2792" spans="1:4" x14ac:dyDescent="0.35">
      <c r="A2792" t="s">
        <v>3045</v>
      </c>
      <c r="B2792" t="s">
        <v>3172</v>
      </c>
      <c r="C2792" t="s">
        <v>3101</v>
      </c>
      <c r="D2792">
        <v>1.5666539229959024E-2</v>
      </c>
    </row>
    <row r="2793" spans="1:4" x14ac:dyDescent="0.35">
      <c r="A2793" t="s">
        <v>3045</v>
      </c>
      <c r="B2793" t="s">
        <v>3173</v>
      </c>
      <c r="C2793" t="s">
        <v>3101</v>
      </c>
      <c r="D2793">
        <v>4.6183411580560274E-2</v>
      </c>
    </row>
    <row r="2794" spans="1:4" x14ac:dyDescent="0.35">
      <c r="A2794" t="s">
        <v>3045</v>
      </c>
      <c r="B2794" t="s">
        <v>3168</v>
      </c>
      <c r="C2794" t="s">
        <v>3102</v>
      </c>
      <c r="D2794">
        <v>5.3254341911171627E-4</v>
      </c>
    </row>
    <row r="2795" spans="1:4" x14ac:dyDescent="0.35">
      <c r="A2795" t="s">
        <v>3045</v>
      </c>
      <c r="B2795" t="s">
        <v>3169</v>
      </c>
      <c r="C2795" t="s">
        <v>3102</v>
      </c>
      <c r="D2795">
        <v>0</v>
      </c>
    </row>
    <row r="2796" spans="1:4" x14ac:dyDescent="0.35">
      <c r="A2796" t="s">
        <v>3045</v>
      </c>
      <c r="B2796" t="s">
        <v>3170</v>
      </c>
      <c r="C2796" t="s">
        <v>3102</v>
      </c>
      <c r="D2796">
        <v>0</v>
      </c>
    </row>
    <row r="2797" spans="1:4" x14ac:dyDescent="0.35">
      <c r="A2797" t="s">
        <v>3045</v>
      </c>
      <c r="B2797" t="s">
        <v>3171</v>
      </c>
      <c r="C2797" t="s">
        <v>3102</v>
      </c>
      <c r="D2797">
        <v>0</v>
      </c>
    </row>
    <row r="2798" spans="1:4" x14ac:dyDescent="0.35">
      <c r="A2798" t="s">
        <v>3045</v>
      </c>
      <c r="B2798" t="s">
        <v>3172</v>
      </c>
      <c r="C2798" t="s">
        <v>3102</v>
      </c>
      <c r="D2798">
        <v>0</v>
      </c>
    </row>
    <row r="2799" spans="1:4" x14ac:dyDescent="0.35">
      <c r="A2799" t="s">
        <v>3045</v>
      </c>
      <c r="B2799" t="s">
        <v>3173</v>
      </c>
      <c r="C2799" t="s">
        <v>3102</v>
      </c>
      <c r="D2799">
        <v>0</v>
      </c>
    </row>
    <row r="2800" spans="1:4" x14ac:dyDescent="0.35">
      <c r="A2800" t="s">
        <v>3045</v>
      </c>
      <c r="B2800" t="s">
        <v>3168</v>
      </c>
      <c r="C2800" t="s">
        <v>354</v>
      </c>
      <c r="D2800">
        <v>6.9075500685204208E-4</v>
      </c>
    </row>
    <row r="2801" spans="1:4" x14ac:dyDescent="0.35">
      <c r="A2801" t="s">
        <v>3045</v>
      </c>
      <c r="B2801" t="s">
        <v>3169</v>
      </c>
      <c r="C2801" t="s">
        <v>354</v>
      </c>
      <c r="D2801">
        <v>5.1725247916208626E-4</v>
      </c>
    </row>
    <row r="2802" spans="1:4" x14ac:dyDescent="0.35">
      <c r="A2802" t="s">
        <v>3045</v>
      </c>
      <c r="B2802" t="s">
        <v>3170</v>
      </c>
      <c r="C2802" t="s">
        <v>354</v>
      </c>
      <c r="D2802">
        <v>4.6629797575956073E-4</v>
      </c>
    </row>
    <row r="2803" spans="1:4" x14ac:dyDescent="0.35">
      <c r="A2803" t="s">
        <v>3045</v>
      </c>
      <c r="B2803" t="s">
        <v>3171</v>
      </c>
      <c r="C2803" t="s">
        <v>354</v>
      </c>
      <c r="D2803">
        <v>3.2807467041490163E-4</v>
      </c>
    </row>
    <row r="2804" spans="1:4" x14ac:dyDescent="0.35">
      <c r="A2804" t="s">
        <v>3045</v>
      </c>
      <c r="B2804" t="s">
        <v>3172</v>
      </c>
      <c r="C2804" t="s">
        <v>354</v>
      </c>
      <c r="D2804">
        <v>3.6184391520774735E-4</v>
      </c>
    </row>
    <row r="2805" spans="1:4" x14ac:dyDescent="0.35">
      <c r="A2805" t="s">
        <v>3045</v>
      </c>
      <c r="B2805" t="s">
        <v>3173</v>
      </c>
      <c r="C2805" t="s">
        <v>354</v>
      </c>
      <c r="D2805">
        <v>7.800411256191366E-4</v>
      </c>
    </row>
  </sheetData>
  <autoFilter ref="A1:D2890" xr:uid="{7136C29A-D8FC-4FD0-BC07-C145E353305C}"/>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4FEC-3BFA-49E7-8770-B451B3F81D5F}">
  <sheetPr codeName="Ark11">
    <tabColor theme="3" tint="9.9978637043366805E-2"/>
  </sheetPr>
  <dimension ref="A1:N112"/>
  <sheetViews>
    <sheetView topLeftCell="A40" zoomScale="75" zoomScaleNormal="75" workbookViewId="0">
      <selection activeCell="D60" sqref="D60"/>
    </sheetView>
  </sheetViews>
  <sheetFormatPr defaultColWidth="8.81640625" defaultRowHeight="14.5" outlineLevelRow="1" x14ac:dyDescent="0.35"/>
  <cols>
    <col min="1" max="1" width="13.26953125" style="76" customWidth="1"/>
    <col min="2" max="2" width="60.54296875" style="76" bestFit="1" customWidth="1"/>
    <col min="3" max="7" width="41" style="76" customWidth="1"/>
    <col min="8" max="8" width="45.26953125" style="76" customWidth="1"/>
    <col min="9" max="9" width="92" style="76" customWidth="1"/>
    <col min="10" max="11" width="47.7265625" style="76" customWidth="1"/>
    <col min="12" max="12" width="7.26953125" style="76" customWidth="1"/>
    <col min="13" max="13" width="25.7265625" style="76" customWidth="1"/>
    <col min="14" max="14" width="25.7265625" style="73" customWidth="1"/>
    <col min="15" max="16384" width="8.81640625" style="74"/>
  </cols>
  <sheetData>
    <row r="1" spans="1:13" ht="45" customHeight="1" x14ac:dyDescent="0.35">
      <c r="A1" s="531" t="s">
        <v>2060</v>
      </c>
      <c r="B1" s="531"/>
    </row>
    <row r="2" spans="1:13" ht="31" x14ac:dyDescent="0.35">
      <c r="A2" s="1" t="s">
        <v>2061</v>
      </c>
      <c r="B2" s="1"/>
      <c r="C2" s="73"/>
      <c r="D2" s="73"/>
      <c r="E2" s="73"/>
      <c r="F2" s="22" t="s">
        <v>264</v>
      </c>
      <c r="G2" s="120"/>
      <c r="H2" s="73"/>
      <c r="I2" s="1"/>
      <c r="J2" s="73"/>
      <c r="K2" s="73"/>
      <c r="L2" s="73"/>
      <c r="M2" s="73"/>
    </row>
    <row r="3" spans="1:13" ht="15" thickBot="1" x14ac:dyDescent="0.4">
      <c r="A3" s="73"/>
      <c r="B3" s="75"/>
      <c r="C3" s="75"/>
      <c r="D3" s="73"/>
      <c r="E3" s="73"/>
      <c r="F3" s="73"/>
      <c r="G3" s="73"/>
      <c r="H3" s="73"/>
      <c r="L3" s="73"/>
      <c r="M3" s="73"/>
    </row>
    <row r="4" spans="1:13" ht="19" thickBot="1" x14ac:dyDescent="0.4">
      <c r="A4" s="77"/>
      <c r="B4" s="78" t="s">
        <v>265</v>
      </c>
      <c r="C4" s="148" t="s">
        <v>447</v>
      </c>
      <c r="D4" s="77"/>
      <c r="E4" s="77"/>
      <c r="F4" s="73"/>
      <c r="G4" s="73"/>
      <c r="H4" s="73"/>
      <c r="I4" s="202"/>
      <c r="J4" s="202"/>
      <c r="L4" s="73"/>
      <c r="M4" s="73"/>
    </row>
    <row r="5" spans="1:13" ht="15" thickBot="1" x14ac:dyDescent="0.4">
      <c r="H5" s="73"/>
      <c r="I5" s="202"/>
      <c r="L5" s="73"/>
      <c r="M5" s="73"/>
    </row>
    <row r="6" spans="1:13" ht="18.5" x14ac:dyDescent="0.35">
      <c r="A6" s="79"/>
      <c r="B6" s="80" t="s">
        <v>2062</v>
      </c>
      <c r="C6" s="79"/>
      <c r="E6" s="81"/>
      <c r="F6" s="81"/>
      <c r="G6" s="81"/>
      <c r="H6" s="73"/>
      <c r="I6" s="202"/>
      <c r="L6" s="73"/>
      <c r="M6" s="73"/>
    </row>
    <row r="7" spans="1:13" x14ac:dyDescent="0.35">
      <c r="B7" s="82" t="s">
        <v>2063</v>
      </c>
      <c r="H7" s="73"/>
      <c r="I7" s="202"/>
      <c r="L7" s="73"/>
      <c r="M7" s="73"/>
    </row>
    <row r="8" spans="1:13" x14ac:dyDescent="0.35">
      <c r="B8" s="82" t="s">
        <v>2064</v>
      </c>
      <c r="H8" s="73"/>
      <c r="I8" s="202"/>
      <c r="L8" s="73"/>
      <c r="M8" s="73"/>
    </row>
    <row r="9" spans="1:13" ht="15" thickBot="1" x14ac:dyDescent="0.4">
      <c r="B9" s="84" t="s">
        <v>2065</v>
      </c>
      <c r="H9" s="73"/>
      <c r="L9" s="73"/>
      <c r="M9" s="73"/>
    </row>
    <row r="10" spans="1:13" x14ac:dyDescent="0.35">
      <c r="B10" s="85"/>
      <c r="H10" s="73"/>
      <c r="I10" s="203"/>
      <c r="L10" s="73"/>
      <c r="M10" s="73"/>
    </row>
    <row r="11" spans="1:13" x14ac:dyDescent="0.35">
      <c r="B11" s="85"/>
      <c r="H11" s="73"/>
      <c r="I11" s="203"/>
      <c r="L11" s="73"/>
      <c r="M11" s="73"/>
    </row>
    <row r="12" spans="1:13" ht="37" x14ac:dyDescent="0.35">
      <c r="A12" s="86" t="s">
        <v>275</v>
      </c>
      <c r="B12" s="86" t="s">
        <v>2066</v>
      </c>
      <c r="C12" s="87"/>
      <c r="D12" s="87"/>
      <c r="E12" s="87"/>
      <c r="F12" s="87"/>
      <c r="G12" s="87"/>
      <c r="H12" s="73"/>
      <c r="L12" s="73"/>
      <c r="M12" s="73"/>
    </row>
    <row r="13" spans="1:13" ht="15" customHeight="1" x14ac:dyDescent="0.35">
      <c r="A13" s="98"/>
      <c r="B13" s="99" t="s">
        <v>2067</v>
      </c>
      <c r="C13" s="98" t="s">
        <v>2068</v>
      </c>
      <c r="D13" s="98" t="s">
        <v>2069</v>
      </c>
      <c r="E13" s="100"/>
      <c r="F13" s="101"/>
      <c r="G13" s="101"/>
      <c r="H13" s="73"/>
      <c r="L13" s="73"/>
      <c r="M13" s="73"/>
    </row>
    <row r="14" spans="1:13" x14ac:dyDescent="0.35">
      <c r="A14" s="89" t="s">
        <v>2070</v>
      </c>
      <c r="B14" s="102" t="s">
        <v>2071</v>
      </c>
      <c r="C14" s="252" t="s">
        <v>2043</v>
      </c>
      <c r="D14" s="252"/>
      <c r="E14" s="81"/>
      <c r="F14" s="81"/>
      <c r="G14" s="81"/>
      <c r="H14" s="73"/>
      <c r="L14" s="73"/>
      <c r="M14" s="73"/>
    </row>
    <row r="15" spans="1:13" x14ac:dyDescent="0.35">
      <c r="A15" s="89" t="s">
        <v>2072</v>
      </c>
      <c r="B15" s="102" t="s">
        <v>750</v>
      </c>
      <c r="C15" s="95" t="s">
        <v>3032</v>
      </c>
      <c r="D15" s="95" t="s">
        <v>3564</v>
      </c>
      <c r="E15" s="81"/>
      <c r="F15" s="81"/>
      <c r="G15" s="81"/>
      <c r="H15" s="73"/>
      <c r="L15" s="73"/>
      <c r="M15" s="73"/>
    </row>
    <row r="16" spans="1:13" x14ac:dyDescent="0.35">
      <c r="A16" s="89" t="s">
        <v>2073</v>
      </c>
      <c r="B16" s="102" t="s">
        <v>2074</v>
      </c>
      <c r="C16" s="95" t="s">
        <v>2043</v>
      </c>
      <c r="D16" s="95"/>
      <c r="E16" s="81"/>
      <c r="F16" s="81"/>
      <c r="G16" s="81"/>
      <c r="H16" s="73"/>
      <c r="L16" s="73"/>
      <c r="M16" s="73"/>
    </row>
    <row r="17" spans="1:13" x14ac:dyDescent="0.35">
      <c r="A17" s="89" t="s">
        <v>2075</v>
      </c>
      <c r="B17" s="102" t="s">
        <v>2076</v>
      </c>
      <c r="C17" s="95" t="s">
        <v>2043</v>
      </c>
      <c r="D17" s="95"/>
      <c r="E17" s="81"/>
      <c r="F17" s="81"/>
      <c r="G17" s="81"/>
      <c r="H17" s="73"/>
      <c r="L17" s="73"/>
      <c r="M17" s="73"/>
    </row>
    <row r="18" spans="1:13" x14ac:dyDescent="0.35">
      <c r="A18" s="89" t="s">
        <v>2077</v>
      </c>
      <c r="B18" s="102" t="s">
        <v>2078</v>
      </c>
      <c r="C18" s="95" t="s">
        <v>3032</v>
      </c>
      <c r="D18" s="95" t="s">
        <v>3564</v>
      </c>
      <c r="E18" s="81"/>
      <c r="F18" s="81"/>
      <c r="G18" s="81"/>
      <c r="H18" s="73"/>
      <c r="L18" s="73"/>
      <c r="M18" s="73"/>
    </row>
    <row r="19" spans="1:13" x14ac:dyDescent="0.35">
      <c r="A19" s="89" t="s">
        <v>2079</v>
      </c>
      <c r="B19" s="102" t="s">
        <v>2080</v>
      </c>
      <c r="C19" s="95" t="s">
        <v>2043</v>
      </c>
      <c r="D19" s="95"/>
      <c r="E19" s="81"/>
      <c r="F19" s="81"/>
      <c r="G19" s="81"/>
      <c r="H19" s="73"/>
      <c r="L19" s="73"/>
      <c r="M19" s="73"/>
    </row>
    <row r="20" spans="1:13" x14ac:dyDescent="0.35">
      <c r="A20" s="89" t="s">
        <v>2081</v>
      </c>
      <c r="B20" s="102" t="s">
        <v>2082</v>
      </c>
      <c r="C20" s="95" t="s">
        <v>3565</v>
      </c>
      <c r="D20" s="95" t="s">
        <v>3566</v>
      </c>
      <c r="E20" s="81"/>
      <c r="F20" s="81"/>
      <c r="G20" s="81"/>
      <c r="H20" s="73"/>
      <c r="L20" s="73"/>
      <c r="M20" s="73"/>
    </row>
    <row r="21" spans="1:13" x14ac:dyDescent="0.35">
      <c r="A21" s="89" t="s">
        <v>2083</v>
      </c>
      <c r="B21" s="102" t="s">
        <v>2084</v>
      </c>
      <c r="C21" s="95" t="s">
        <v>2043</v>
      </c>
      <c r="D21" s="95"/>
      <c r="E21" s="81"/>
      <c r="F21" s="81"/>
      <c r="G21" s="81"/>
      <c r="H21" s="73"/>
      <c r="L21" s="73"/>
      <c r="M21" s="73"/>
    </row>
    <row r="22" spans="1:13" x14ac:dyDescent="0.35">
      <c r="A22" s="89" t="s">
        <v>2085</v>
      </c>
      <c r="B22" s="102" t="s">
        <v>2086</v>
      </c>
      <c r="C22" s="95" t="s">
        <v>2046</v>
      </c>
      <c r="D22" s="95"/>
      <c r="E22" s="81"/>
      <c r="F22" s="81"/>
      <c r="G22" s="81"/>
      <c r="H22" s="73"/>
      <c r="L22" s="73"/>
      <c r="M22" s="73"/>
    </row>
    <row r="23" spans="1:13" x14ac:dyDescent="0.35">
      <c r="A23" s="89" t="s">
        <v>2087</v>
      </c>
      <c r="B23" s="102" t="s">
        <v>2088</v>
      </c>
      <c r="C23" s="95" t="s">
        <v>2040</v>
      </c>
      <c r="D23" s="95"/>
      <c r="E23" s="81"/>
      <c r="F23" s="81"/>
      <c r="G23" s="81"/>
      <c r="H23" s="73"/>
      <c r="L23" s="73"/>
      <c r="M23" s="73"/>
    </row>
    <row r="24" spans="1:13" x14ac:dyDescent="0.35">
      <c r="A24" s="89" t="s">
        <v>2089</v>
      </c>
      <c r="B24" s="102" t="s">
        <v>2090</v>
      </c>
      <c r="C24" s="95" t="s">
        <v>3032</v>
      </c>
      <c r="D24" s="95" t="s">
        <v>3564</v>
      </c>
      <c r="E24" s="81"/>
      <c r="F24" s="81"/>
      <c r="G24" s="81"/>
      <c r="H24" s="73"/>
      <c r="L24" s="73"/>
      <c r="M24" s="73"/>
    </row>
    <row r="25" spans="1:13" outlineLevel="1" x14ac:dyDescent="0.35">
      <c r="A25" s="89" t="s">
        <v>2091</v>
      </c>
      <c r="B25" s="109" t="s">
        <v>2092</v>
      </c>
      <c r="C25" s="95"/>
      <c r="D25" s="95"/>
      <c r="E25" s="81"/>
      <c r="F25" s="81"/>
      <c r="G25" s="81"/>
      <c r="H25" s="73"/>
      <c r="L25" s="73"/>
      <c r="M25" s="73"/>
    </row>
    <row r="26" spans="1:13" outlineLevel="1" x14ac:dyDescent="0.35">
      <c r="A26" s="89" t="s">
        <v>2093</v>
      </c>
      <c r="B26" s="204"/>
      <c r="C26" s="95"/>
      <c r="D26" s="95"/>
      <c r="E26" s="81"/>
      <c r="F26" s="81"/>
      <c r="G26" s="81"/>
      <c r="H26" s="73"/>
      <c r="L26" s="73"/>
      <c r="M26" s="73"/>
    </row>
    <row r="27" spans="1:13" outlineLevel="1" x14ac:dyDescent="0.35">
      <c r="A27" s="89" t="s">
        <v>2094</v>
      </c>
      <c r="B27" s="204"/>
      <c r="C27" s="95"/>
      <c r="D27" s="95"/>
      <c r="E27" s="81"/>
      <c r="F27" s="81"/>
      <c r="G27" s="81"/>
      <c r="H27" s="73"/>
      <c r="L27" s="73"/>
      <c r="M27" s="73"/>
    </row>
    <row r="28" spans="1:13" outlineLevel="1" x14ac:dyDescent="0.35">
      <c r="A28" s="89" t="s">
        <v>2095</v>
      </c>
      <c r="B28" s="204"/>
      <c r="C28" s="95"/>
      <c r="D28" s="95"/>
      <c r="E28" s="81"/>
      <c r="F28" s="81"/>
      <c r="G28" s="81"/>
      <c r="H28" s="73"/>
      <c r="L28" s="73"/>
      <c r="M28" s="73"/>
    </row>
    <row r="29" spans="1:13" outlineLevel="1" x14ac:dyDescent="0.35">
      <c r="A29" s="89" t="s">
        <v>2096</v>
      </c>
      <c r="B29" s="204"/>
      <c r="C29" s="95"/>
      <c r="D29" s="95"/>
      <c r="E29" s="81"/>
      <c r="F29" s="81"/>
      <c r="G29" s="81"/>
      <c r="H29" s="73"/>
      <c r="L29" s="73"/>
      <c r="M29" s="73"/>
    </row>
    <row r="30" spans="1:13" outlineLevel="1" x14ac:dyDescent="0.35">
      <c r="A30" s="89" t="s">
        <v>2097</v>
      </c>
      <c r="B30" s="204"/>
      <c r="C30" s="95"/>
      <c r="D30" s="95"/>
      <c r="E30" s="81"/>
      <c r="F30" s="81"/>
      <c r="G30" s="81"/>
      <c r="H30" s="73"/>
      <c r="L30" s="73"/>
      <c r="M30" s="73"/>
    </row>
    <row r="31" spans="1:13" outlineLevel="1" x14ac:dyDescent="0.35">
      <c r="A31" s="89" t="s">
        <v>2098</v>
      </c>
      <c r="B31" s="204"/>
      <c r="C31" s="95"/>
      <c r="D31" s="95"/>
      <c r="E31" s="81"/>
      <c r="F31" s="81"/>
      <c r="G31" s="81"/>
      <c r="H31" s="73"/>
      <c r="L31" s="73"/>
      <c r="M31" s="73"/>
    </row>
    <row r="32" spans="1:13" outlineLevel="1" x14ac:dyDescent="0.35">
      <c r="A32" s="89" t="s">
        <v>2099</v>
      </c>
      <c r="B32" s="204"/>
      <c r="C32" s="95"/>
      <c r="D32" s="95"/>
      <c r="E32" s="81"/>
      <c r="F32" s="81"/>
      <c r="G32" s="81"/>
      <c r="H32" s="73"/>
      <c r="L32" s="73"/>
      <c r="M32" s="73"/>
    </row>
    <row r="33" spans="1:13" ht="18.5" x14ac:dyDescent="0.35">
      <c r="A33" s="87"/>
      <c r="B33" s="86" t="s">
        <v>2064</v>
      </c>
      <c r="C33" s="87"/>
      <c r="D33" s="87"/>
      <c r="E33" s="87"/>
      <c r="F33" s="87"/>
      <c r="G33" s="87"/>
      <c r="H33" s="73"/>
      <c r="L33" s="73"/>
      <c r="M33" s="73"/>
    </row>
    <row r="34" spans="1:13" ht="15" customHeight="1" x14ac:dyDescent="0.35">
      <c r="A34" s="98"/>
      <c r="B34" s="99" t="s">
        <v>2100</v>
      </c>
      <c r="C34" s="98" t="s">
        <v>2101</v>
      </c>
      <c r="D34" s="98" t="s">
        <v>2069</v>
      </c>
      <c r="E34" s="98" t="s">
        <v>2102</v>
      </c>
      <c r="F34" s="101"/>
      <c r="G34" s="101"/>
      <c r="H34" s="73"/>
      <c r="L34" s="73"/>
      <c r="M34" s="73"/>
    </row>
    <row r="35" spans="1:13" x14ac:dyDescent="0.35">
      <c r="A35" s="89" t="s">
        <v>2103</v>
      </c>
      <c r="B35" s="252" t="s">
        <v>3567</v>
      </c>
      <c r="C35" s="252" t="s">
        <v>2043</v>
      </c>
      <c r="D35" s="252" t="s">
        <v>2043</v>
      </c>
      <c r="E35" s="252" t="s">
        <v>2043</v>
      </c>
      <c r="F35" s="205"/>
      <c r="G35" s="205"/>
      <c r="H35" s="73"/>
      <c r="L35" s="73"/>
      <c r="M35" s="73"/>
    </row>
    <row r="36" spans="1:13" x14ac:dyDescent="0.35">
      <c r="A36" s="89" t="s">
        <v>2104</v>
      </c>
      <c r="B36" s="198"/>
      <c r="C36" s="95"/>
      <c r="D36" s="95"/>
      <c r="E36" s="95"/>
      <c r="H36" s="73"/>
      <c r="L36" s="73"/>
      <c r="M36" s="73"/>
    </row>
    <row r="37" spans="1:13" x14ac:dyDescent="0.35">
      <c r="A37" s="89" t="s">
        <v>2105</v>
      </c>
      <c r="B37" s="198"/>
      <c r="C37" s="95"/>
      <c r="D37" s="95"/>
      <c r="E37" s="95"/>
      <c r="H37" s="73"/>
      <c r="L37" s="73"/>
      <c r="M37" s="73"/>
    </row>
    <row r="38" spans="1:13" x14ac:dyDescent="0.35">
      <c r="A38" s="89" t="s">
        <v>2106</v>
      </c>
      <c r="B38" s="198"/>
      <c r="C38" s="95"/>
      <c r="D38" s="95"/>
      <c r="E38" s="95"/>
      <c r="H38" s="73"/>
      <c r="L38" s="73"/>
      <c r="M38" s="73"/>
    </row>
    <row r="39" spans="1:13" x14ac:dyDescent="0.35">
      <c r="A39" s="89" t="s">
        <v>2107</v>
      </c>
      <c r="B39" s="198"/>
      <c r="C39" s="95"/>
      <c r="D39" s="95"/>
      <c r="E39" s="95"/>
      <c r="H39" s="73"/>
      <c r="L39" s="73"/>
      <c r="M39" s="73"/>
    </row>
    <row r="40" spans="1:13" x14ac:dyDescent="0.35">
      <c r="A40" s="89" t="s">
        <v>2108</v>
      </c>
      <c r="B40" s="198"/>
      <c r="C40" s="95"/>
      <c r="D40" s="95"/>
      <c r="E40" s="95"/>
      <c r="H40" s="73"/>
      <c r="L40" s="73"/>
      <c r="M40" s="73"/>
    </row>
    <row r="41" spans="1:13" x14ac:dyDescent="0.35">
      <c r="A41" s="89" t="s">
        <v>2109</v>
      </c>
      <c r="B41" s="198"/>
      <c r="C41" s="95"/>
      <c r="D41" s="95"/>
      <c r="E41" s="95"/>
      <c r="H41" s="73"/>
      <c r="L41" s="73"/>
      <c r="M41" s="73"/>
    </row>
    <row r="42" spans="1:13" x14ac:dyDescent="0.35">
      <c r="A42" s="89" t="s">
        <v>2110</v>
      </c>
      <c r="B42" s="198"/>
      <c r="C42" s="95"/>
      <c r="D42" s="95"/>
      <c r="E42" s="95"/>
      <c r="H42" s="73"/>
      <c r="L42" s="73"/>
      <c r="M42" s="73"/>
    </row>
    <row r="43" spans="1:13" x14ac:dyDescent="0.35">
      <c r="A43" s="89" t="s">
        <v>2111</v>
      </c>
      <c r="B43" s="198"/>
      <c r="C43" s="95"/>
      <c r="D43" s="95"/>
      <c r="E43" s="95"/>
      <c r="H43" s="73"/>
      <c r="L43" s="73"/>
      <c r="M43" s="73"/>
    </row>
    <row r="44" spans="1:13" x14ac:dyDescent="0.35">
      <c r="A44" s="89" t="s">
        <v>2112</v>
      </c>
      <c r="B44" s="198"/>
      <c r="C44" s="95"/>
      <c r="D44" s="95"/>
      <c r="E44" s="95"/>
      <c r="H44" s="73"/>
      <c r="L44" s="73"/>
      <c r="M44" s="73"/>
    </row>
    <row r="45" spans="1:13" x14ac:dyDescent="0.35">
      <c r="A45" s="89" t="s">
        <v>2113</v>
      </c>
      <c r="B45" s="198"/>
      <c r="C45" s="95"/>
      <c r="D45" s="95"/>
      <c r="E45" s="95"/>
      <c r="H45" s="73"/>
      <c r="L45" s="73"/>
      <c r="M45" s="73"/>
    </row>
    <row r="46" spans="1:13" x14ac:dyDescent="0.35">
      <c r="A46" s="89" t="s">
        <v>2114</v>
      </c>
      <c r="B46" s="198"/>
      <c r="C46" s="95"/>
      <c r="D46" s="95"/>
      <c r="E46" s="95"/>
      <c r="H46" s="73"/>
      <c r="L46" s="73"/>
      <c r="M46" s="73"/>
    </row>
    <row r="47" spans="1:13" x14ac:dyDescent="0.35">
      <c r="A47" s="89" t="s">
        <v>2115</v>
      </c>
      <c r="B47" s="198"/>
      <c r="C47" s="95"/>
      <c r="D47" s="95"/>
      <c r="E47" s="95"/>
      <c r="H47" s="73"/>
      <c r="L47" s="73"/>
      <c r="M47" s="73"/>
    </row>
    <row r="48" spans="1:13" x14ac:dyDescent="0.35">
      <c r="A48" s="89" t="s">
        <v>2116</v>
      </c>
      <c r="B48" s="198"/>
      <c r="C48" s="95"/>
      <c r="D48" s="95"/>
      <c r="E48" s="95"/>
      <c r="H48" s="73"/>
      <c r="L48" s="73"/>
      <c r="M48" s="73"/>
    </row>
    <row r="49" spans="1:13" x14ac:dyDescent="0.35">
      <c r="A49" s="89" t="s">
        <v>2117</v>
      </c>
      <c r="B49" s="198"/>
      <c r="C49" s="95"/>
      <c r="D49" s="95"/>
      <c r="E49" s="95"/>
      <c r="H49" s="73"/>
      <c r="L49" s="73"/>
      <c r="M49" s="73"/>
    </row>
    <row r="50" spans="1:13" x14ac:dyDescent="0.35">
      <c r="A50" s="89" t="s">
        <v>2118</v>
      </c>
      <c r="B50" s="198"/>
      <c r="C50" s="95"/>
      <c r="D50" s="95"/>
      <c r="E50" s="95"/>
      <c r="H50" s="73"/>
      <c r="L50" s="73"/>
      <c r="M50" s="73"/>
    </row>
    <row r="51" spans="1:13" x14ac:dyDescent="0.35">
      <c r="A51" s="89" t="s">
        <v>2119</v>
      </c>
      <c r="B51" s="198"/>
      <c r="C51" s="95"/>
      <c r="D51" s="95"/>
      <c r="E51" s="95"/>
      <c r="H51" s="73"/>
      <c r="L51" s="73"/>
      <c r="M51" s="73"/>
    </row>
    <row r="52" spans="1:13" x14ac:dyDescent="0.35">
      <c r="A52" s="89" t="s">
        <v>2120</v>
      </c>
      <c r="B52" s="198"/>
      <c r="C52" s="95"/>
      <c r="D52" s="95"/>
      <c r="E52" s="95"/>
      <c r="H52" s="73"/>
      <c r="L52" s="73"/>
      <c r="M52" s="73"/>
    </row>
    <row r="53" spans="1:13" x14ac:dyDescent="0.35">
      <c r="A53" s="89" t="s">
        <v>2121</v>
      </c>
      <c r="B53" s="198"/>
      <c r="C53" s="95"/>
      <c r="D53" s="95"/>
      <c r="E53" s="95"/>
      <c r="H53" s="73"/>
      <c r="L53" s="73"/>
      <c r="M53" s="73"/>
    </row>
    <row r="54" spans="1:13" x14ac:dyDescent="0.35">
      <c r="A54" s="89" t="s">
        <v>2122</v>
      </c>
      <c r="B54" s="198"/>
      <c r="C54" s="95"/>
      <c r="D54" s="95"/>
      <c r="E54" s="95"/>
      <c r="H54" s="73"/>
      <c r="L54" s="73"/>
      <c r="M54" s="73"/>
    </row>
    <row r="55" spans="1:13" x14ac:dyDescent="0.35">
      <c r="A55" s="89" t="s">
        <v>2123</v>
      </c>
      <c r="B55" s="198"/>
      <c r="C55" s="95"/>
      <c r="D55" s="95"/>
      <c r="E55" s="95"/>
      <c r="H55" s="73"/>
      <c r="L55" s="73"/>
      <c r="M55" s="73"/>
    </row>
    <row r="56" spans="1:13" x14ac:dyDescent="0.35">
      <c r="A56" s="89" t="s">
        <v>2124</v>
      </c>
      <c r="B56" s="198"/>
      <c r="C56" s="95"/>
      <c r="D56" s="95"/>
      <c r="E56" s="95"/>
      <c r="H56" s="73"/>
      <c r="L56" s="73"/>
      <c r="M56" s="73"/>
    </row>
    <row r="57" spans="1:13" x14ac:dyDescent="0.35">
      <c r="A57" s="89" t="s">
        <v>2125</v>
      </c>
      <c r="B57" s="198"/>
      <c r="C57" s="95"/>
      <c r="D57" s="95"/>
      <c r="E57" s="95"/>
      <c r="H57" s="73"/>
      <c r="L57" s="73"/>
      <c r="M57" s="73"/>
    </row>
    <row r="58" spans="1:13" x14ac:dyDescent="0.35">
      <c r="A58" s="89" t="s">
        <v>2126</v>
      </c>
      <c r="B58" s="198"/>
      <c r="C58" s="95"/>
      <c r="D58" s="95"/>
      <c r="E58" s="95"/>
      <c r="H58" s="73"/>
      <c r="L58" s="73"/>
      <c r="M58" s="73"/>
    </row>
    <row r="59" spans="1:13" x14ac:dyDescent="0.35">
      <c r="A59" s="89" t="s">
        <v>2127</v>
      </c>
      <c r="B59" s="198"/>
      <c r="C59" s="95"/>
      <c r="D59" s="95"/>
      <c r="E59" s="95"/>
      <c r="H59" s="73"/>
      <c r="L59" s="73"/>
      <c r="M59" s="73"/>
    </row>
    <row r="60" spans="1:13" outlineLevel="1" x14ac:dyDescent="0.35">
      <c r="A60" s="89" t="s">
        <v>2128</v>
      </c>
      <c r="B60" s="93"/>
      <c r="E60" s="93"/>
      <c r="F60" s="93"/>
      <c r="G60" s="93"/>
      <c r="H60" s="73"/>
      <c r="L60" s="73"/>
      <c r="M60" s="73"/>
    </row>
    <row r="61" spans="1:13" outlineLevel="1" x14ac:dyDescent="0.35">
      <c r="A61" s="89" t="s">
        <v>2129</v>
      </c>
      <c r="B61" s="93"/>
      <c r="E61" s="93"/>
      <c r="F61" s="93"/>
      <c r="G61" s="93"/>
      <c r="H61" s="73"/>
      <c r="L61" s="73"/>
      <c r="M61" s="73"/>
    </row>
    <row r="62" spans="1:13" outlineLevel="1" x14ac:dyDescent="0.35">
      <c r="A62" s="89" t="s">
        <v>2130</v>
      </c>
      <c r="B62" s="93"/>
      <c r="E62" s="93"/>
      <c r="F62" s="93"/>
      <c r="G62" s="93"/>
      <c r="H62" s="73"/>
      <c r="L62" s="73"/>
      <c r="M62" s="73"/>
    </row>
    <row r="63" spans="1:13" outlineLevel="1" x14ac:dyDescent="0.35">
      <c r="A63" s="89" t="s">
        <v>2131</v>
      </c>
      <c r="B63" s="93"/>
      <c r="E63" s="93"/>
      <c r="F63" s="93"/>
      <c r="G63" s="93"/>
      <c r="H63" s="73"/>
      <c r="L63" s="73"/>
      <c r="M63" s="73"/>
    </row>
    <row r="64" spans="1:13" outlineLevel="1" x14ac:dyDescent="0.35">
      <c r="A64" s="89" t="s">
        <v>2132</v>
      </c>
      <c r="B64" s="93"/>
      <c r="E64" s="93"/>
      <c r="F64" s="93"/>
      <c r="G64" s="93"/>
      <c r="H64" s="73"/>
      <c r="L64" s="73"/>
      <c r="M64" s="73"/>
    </row>
    <row r="65" spans="1:14" outlineLevel="1" x14ac:dyDescent="0.35">
      <c r="A65" s="89" t="s">
        <v>2133</v>
      </c>
      <c r="B65" s="93"/>
      <c r="E65" s="93"/>
      <c r="F65" s="93"/>
      <c r="G65" s="93"/>
      <c r="H65" s="73"/>
      <c r="L65" s="73"/>
      <c r="M65" s="73"/>
    </row>
    <row r="66" spans="1:14" outlineLevel="1" x14ac:dyDescent="0.35">
      <c r="A66" s="89" t="s">
        <v>2134</v>
      </c>
      <c r="B66" s="93"/>
      <c r="E66" s="93"/>
      <c r="F66" s="93"/>
      <c r="G66" s="93"/>
      <c r="H66" s="73"/>
      <c r="L66" s="73"/>
      <c r="M66" s="73"/>
    </row>
    <row r="67" spans="1:14" outlineLevel="1" x14ac:dyDescent="0.35">
      <c r="A67" s="89" t="s">
        <v>2135</v>
      </c>
      <c r="B67" s="93"/>
      <c r="E67" s="93"/>
      <c r="F67" s="93"/>
      <c r="G67" s="93"/>
      <c r="H67" s="73"/>
      <c r="L67" s="73"/>
      <c r="M67" s="73"/>
    </row>
    <row r="68" spans="1:14" outlineLevel="1" x14ac:dyDescent="0.35">
      <c r="A68" s="89" t="s">
        <v>2136</v>
      </c>
      <c r="B68" s="93"/>
      <c r="E68" s="93"/>
      <c r="F68" s="93"/>
      <c r="G68" s="93"/>
      <c r="H68" s="73"/>
      <c r="L68" s="73"/>
      <c r="M68" s="73"/>
    </row>
    <row r="69" spans="1:14" outlineLevel="1" x14ac:dyDescent="0.35">
      <c r="A69" s="89" t="s">
        <v>2137</v>
      </c>
      <c r="B69" s="93"/>
      <c r="E69" s="93"/>
      <c r="F69" s="93"/>
      <c r="G69" s="93"/>
      <c r="H69" s="73"/>
      <c r="L69" s="73"/>
      <c r="M69" s="73"/>
    </row>
    <row r="70" spans="1:14" outlineLevel="1" x14ac:dyDescent="0.35">
      <c r="A70" s="89" t="s">
        <v>2138</v>
      </c>
      <c r="B70" s="93"/>
      <c r="E70" s="93"/>
      <c r="F70" s="93"/>
      <c r="G70" s="93"/>
      <c r="H70" s="73"/>
      <c r="L70" s="73"/>
      <c r="M70" s="73"/>
    </row>
    <row r="71" spans="1:14" outlineLevel="1" x14ac:dyDescent="0.35">
      <c r="A71" s="89" t="s">
        <v>2139</v>
      </c>
      <c r="B71" s="93"/>
      <c r="E71" s="93"/>
      <c r="F71" s="93"/>
      <c r="G71" s="93"/>
      <c r="H71" s="73"/>
      <c r="L71" s="73"/>
      <c r="M71" s="73"/>
    </row>
    <row r="72" spans="1:14" outlineLevel="1" x14ac:dyDescent="0.35">
      <c r="A72" s="89" t="s">
        <v>2140</v>
      </c>
      <c r="B72" s="93"/>
      <c r="E72" s="93"/>
      <c r="F72" s="93"/>
      <c r="G72" s="93"/>
      <c r="H72" s="73"/>
      <c r="L72" s="73"/>
      <c r="M72" s="73"/>
    </row>
    <row r="73" spans="1:14" ht="18.5" x14ac:dyDescent="0.35">
      <c r="A73" s="87"/>
      <c r="B73" s="86" t="s">
        <v>2065</v>
      </c>
      <c r="C73" s="87"/>
      <c r="D73" s="87"/>
      <c r="E73" s="87"/>
      <c r="F73" s="87"/>
      <c r="G73" s="87"/>
      <c r="H73" s="73"/>
    </row>
    <row r="74" spans="1:14" ht="15" customHeight="1" x14ac:dyDescent="0.35">
      <c r="A74" s="98"/>
      <c r="B74" s="99" t="s">
        <v>1537</v>
      </c>
      <c r="C74" s="98" t="s">
        <v>2141</v>
      </c>
      <c r="D74" s="98" t="s">
        <v>2142</v>
      </c>
      <c r="E74" s="101" t="s">
        <v>2143</v>
      </c>
      <c r="F74" s="101" t="s">
        <v>2144</v>
      </c>
      <c r="G74" s="98" t="s">
        <v>2145</v>
      </c>
      <c r="H74" s="74"/>
      <c r="I74" s="74"/>
      <c r="J74" s="74"/>
      <c r="K74" s="74"/>
      <c r="L74" s="74"/>
      <c r="M74" s="74"/>
      <c r="N74" s="74"/>
    </row>
    <row r="75" spans="1:14" x14ac:dyDescent="0.35">
      <c r="A75" s="89" t="s">
        <v>2146</v>
      </c>
      <c r="B75" s="89" t="s">
        <v>2147</v>
      </c>
      <c r="C75" s="235">
        <v>19.25841470577577</v>
      </c>
      <c r="D75" s="235">
        <v>13.994477727464378</v>
      </c>
      <c r="E75" s="235">
        <v>0</v>
      </c>
      <c r="F75" s="235">
        <v>0</v>
      </c>
      <c r="G75" s="235">
        <v>16.764942613269252</v>
      </c>
      <c r="H75" s="73"/>
    </row>
    <row r="76" spans="1:14" x14ac:dyDescent="0.35">
      <c r="A76" s="89" t="s">
        <v>2148</v>
      </c>
      <c r="B76" s="89" t="s">
        <v>2149</v>
      </c>
      <c r="C76" s="235">
        <v>23.088260743905149</v>
      </c>
      <c r="D76" s="235">
        <v>20.897855110111511</v>
      </c>
      <c r="E76" s="235">
        <v>0</v>
      </c>
      <c r="F76" s="235">
        <v>0</v>
      </c>
      <c r="G76" s="235">
        <v>22.050688420825054</v>
      </c>
    </row>
    <row r="77" spans="1:14" ht="58" outlineLevel="1" x14ac:dyDescent="0.35">
      <c r="A77" s="89" t="s">
        <v>2150</v>
      </c>
      <c r="G77" s="89" t="s">
        <v>2151</v>
      </c>
      <c r="H77" s="73"/>
    </row>
    <row r="78" spans="1:14" outlineLevel="1" x14ac:dyDescent="0.35">
      <c r="A78" s="89" t="s">
        <v>2152</v>
      </c>
      <c r="H78" s="73"/>
    </row>
    <row r="79" spans="1:14" outlineLevel="1" x14ac:dyDescent="0.35">
      <c r="A79" s="89" t="s">
        <v>2153</v>
      </c>
      <c r="H79" s="73"/>
    </row>
    <row r="80" spans="1:14" outlineLevel="1" x14ac:dyDescent="0.35">
      <c r="A80" s="89" t="s">
        <v>2154</v>
      </c>
      <c r="H80" s="73"/>
    </row>
    <row r="81" spans="1:8" x14ac:dyDescent="0.35">
      <c r="A81" s="98"/>
      <c r="B81" s="99" t="s">
        <v>2155</v>
      </c>
      <c r="C81" s="98" t="s">
        <v>838</v>
      </c>
      <c r="D81" s="98" t="s">
        <v>839</v>
      </c>
      <c r="E81" s="101" t="s">
        <v>1549</v>
      </c>
      <c r="F81" s="101" t="s">
        <v>1735</v>
      </c>
      <c r="G81" s="101" t="s">
        <v>2156</v>
      </c>
      <c r="H81" s="73"/>
    </row>
    <row r="82" spans="1:8" x14ac:dyDescent="0.35">
      <c r="A82" s="89" t="s">
        <v>2157</v>
      </c>
      <c r="B82" s="89" t="s">
        <v>2158</v>
      </c>
      <c r="C82" s="235">
        <v>8.7817474959962544E-4</v>
      </c>
      <c r="D82" s="235">
        <v>0</v>
      </c>
      <c r="E82" s="235" t="s">
        <v>2043</v>
      </c>
      <c r="F82" s="235" t="s">
        <v>2043</v>
      </c>
      <c r="G82" s="235">
        <v>4.6219252194518368E-4</v>
      </c>
      <c r="H82" s="73"/>
    </row>
    <row r="83" spans="1:8" x14ac:dyDescent="0.35">
      <c r="A83" s="89" t="s">
        <v>2159</v>
      </c>
      <c r="B83" s="89" t="s">
        <v>2160</v>
      </c>
      <c r="C83" s="235">
        <v>0</v>
      </c>
      <c r="D83" s="235">
        <v>8.9707154140857752E-5</v>
      </c>
      <c r="E83" s="235" t="s">
        <v>2043</v>
      </c>
      <c r="F83" s="235" t="s">
        <v>2043</v>
      </c>
      <c r="G83" s="235">
        <v>4.2493344101578416E-5</v>
      </c>
      <c r="H83" s="73"/>
    </row>
    <row r="84" spans="1:8" x14ac:dyDescent="0.35">
      <c r="A84" s="89" t="s">
        <v>2161</v>
      </c>
      <c r="B84" s="89" t="s">
        <v>2162</v>
      </c>
      <c r="C84" s="235">
        <v>4.2068299532570989E-4</v>
      </c>
      <c r="D84" s="235">
        <v>7.1826904150868663E-5</v>
      </c>
      <c r="E84" s="235" t="s">
        <v>2043</v>
      </c>
      <c r="F84" s="235" t="s">
        <v>2043</v>
      </c>
      <c r="G84" s="235">
        <v>2.5543350027487497E-4</v>
      </c>
      <c r="H84" s="73"/>
    </row>
    <row r="85" spans="1:8" x14ac:dyDescent="0.35">
      <c r="A85" s="89" t="s">
        <v>2163</v>
      </c>
      <c r="B85" s="89" t="s">
        <v>2164</v>
      </c>
      <c r="C85" s="235">
        <v>5.0636491485405008E-4</v>
      </c>
      <c r="D85" s="235">
        <v>0</v>
      </c>
      <c r="E85" s="235" t="s">
        <v>2043</v>
      </c>
      <c r="F85" s="235" t="s">
        <v>2043</v>
      </c>
      <c r="G85" s="235">
        <v>2.6650513138490203E-4</v>
      </c>
      <c r="H85" s="73"/>
    </row>
    <row r="86" spans="1:8" x14ac:dyDescent="0.35">
      <c r="A86" s="89" t="s">
        <v>2165</v>
      </c>
      <c r="B86" s="89" t="s">
        <v>2166</v>
      </c>
      <c r="C86" s="235">
        <v>2.2539306160202323E-4</v>
      </c>
      <c r="D86" s="235">
        <v>0</v>
      </c>
      <c r="E86" s="235" t="s">
        <v>2043</v>
      </c>
      <c r="F86" s="235" t="s">
        <v>2043</v>
      </c>
      <c r="G86" s="235">
        <v>1.1862671708367884E-4</v>
      </c>
      <c r="H86" s="73"/>
    </row>
    <row r="87" spans="1:8" outlineLevel="1" x14ac:dyDescent="0.35">
      <c r="A87" s="89" t="s">
        <v>2167</v>
      </c>
      <c r="H87" s="73"/>
    </row>
    <row r="88" spans="1:8" outlineLevel="1" x14ac:dyDescent="0.35">
      <c r="A88" s="89" t="s">
        <v>2168</v>
      </c>
      <c r="H88" s="73"/>
    </row>
    <row r="89" spans="1:8" outlineLevel="1" x14ac:dyDescent="0.35">
      <c r="A89" s="89" t="s">
        <v>2169</v>
      </c>
      <c r="H89" s="73"/>
    </row>
    <row r="90" spans="1:8" outlineLevel="1" x14ac:dyDescent="0.35">
      <c r="A90" s="89" t="s">
        <v>2170</v>
      </c>
      <c r="H90" s="73"/>
    </row>
    <row r="91" spans="1:8" x14ac:dyDescent="0.35">
      <c r="H91" s="73"/>
    </row>
    <row r="92" spans="1:8" x14ac:dyDescent="0.35">
      <c r="H92" s="73"/>
    </row>
    <row r="93" spans="1:8" x14ac:dyDescent="0.35">
      <c r="H93" s="73"/>
    </row>
    <row r="94" spans="1:8" x14ac:dyDescent="0.35">
      <c r="H94" s="73"/>
    </row>
    <row r="95" spans="1:8" x14ac:dyDescent="0.35">
      <c r="H95" s="73"/>
    </row>
    <row r="96" spans="1:8" x14ac:dyDescent="0.35">
      <c r="H96" s="73"/>
    </row>
    <row r="97" spans="8:8" x14ac:dyDescent="0.35">
      <c r="H97" s="73"/>
    </row>
    <row r="98" spans="8:8" x14ac:dyDescent="0.35">
      <c r="H98" s="73"/>
    </row>
    <row r="99" spans="8:8" x14ac:dyDescent="0.35">
      <c r="H99" s="73"/>
    </row>
    <row r="100" spans="8:8" x14ac:dyDescent="0.35">
      <c r="H100" s="73"/>
    </row>
    <row r="101" spans="8:8" x14ac:dyDescent="0.35">
      <c r="H101" s="73"/>
    </row>
    <row r="102" spans="8:8" x14ac:dyDescent="0.35">
      <c r="H102" s="73"/>
    </row>
    <row r="103" spans="8:8" x14ac:dyDescent="0.35">
      <c r="H103" s="73"/>
    </row>
    <row r="104" spans="8:8" x14ac:dyDescent="0.35">
      <c r="H104" s="73"/>
    </row>
    <row r="105" spans="8:8" x14ac:dyDescent="0.35">
      <c r="H105" s="73"/>
    </row>
    <row r="106" spans="8:8" x14ac:dyDescent="0.35">
      <c r="H106" s="73"/>
    </row>
    <row r="107" spans="8:8" x14ac:dyDescent="0.35">
      <c r="H107" s="73"/>
    </row>
    <row r="108" spans="8:8" x14ac:dyDescent="0.35">
      <c r="H108" s="73"/>
    </row>
    <row r="109" spans="8:8" x14ac:dyDescent="0.35">
      <c r="H109" s="73"/>
    </row>
    <row r="110" spans="8:8" x14ac:dyDescent="0.35">
      <c r="H110" s="73"/>
    </row>
    <row r="111" spans="8:8" x14ac:dyDescent="0.35">
      <c r="H111" s="73"/>
    </row>
    <row r="112" spans="8:8" x14ac:dyDescent="0.35">
      <c r="H112" s="73"/>
    </row>
  </sheetData>
  <sheetProtection algorithmName="SHA-512" hashValue="jvUq5JghhqYcSJ+esZ/OhvZY9r9eexqcPXMMiBAyGy9f1RzVbjU4SaybbwU0stnRK0jduV3v/SDTFrX4n8/S/A==" saltValue="cfRfw+ThmSFXYVguZREU4g==" spinCount="100000" sheet="1" formatRows="0" insertHyperlinks="0" sort="0" autoFilter="0" pivotTables="0"/>
  <protectedRanges>
    <protectedRange sqref="C4 B35:E72 B87:B90 C14:D25 B77:C80 C82:G90 C75:G76" name="Optional ECBECAIs_1"/>
  </protectedRanges>
  <mergeCells count="1">
    <mergeCell ref="A1:B1"/>
  </mergeCells>
  <hyperlinks>
    <hyperlink ref="B8" location="'E. Optional ECB-ECAIs data'!B33" display="2.  Additional information on the swaps" xr:uid="{CE2E59C1-15B5-4518-AA2D-F10F53A6D3A3}"/>
    <hyperlink ref="B7" location="'E. Optional ECB-ECAIs data'!B12" display="1. Additional information on the programme" xr:uid="{6838584E-2EFD-4FC3-88F6-1DEB23834C66}"/>
    <hyperlink ref="B9" location="'E. Optional ECB-ECAIs data'!B73" display="3.  Additional information on the asset distribution" xr:uid="{59C8FAA0-CA41-445A-972D-D0E470B3E6C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39442-00A7-4D03-ACCB-33F318E44D6C}">
  <sheetPr codeName="Sheet13">
    <tabColor rgb="FF243386"/>
  </sheetPr>
  <dimension ref="A1:E43"/>
  <sheetViews>
    <sheetView topLeftCell="A13" workbookViewId="0">
      <selection sqref="A1:XFD1048576"/>
    </sheetView>
  </sheetViews>
  <sheetFormatPr defaultRowHeight="14.5" x14ac:dyDescent="0.35"/>
  <cols>
    <col min="1" max="1" width="14" customWidth="1"/>
    <col min="2" max="2" width="41" customWidth="1"/>
    <col min="3" max="5" width="13" customWidth="1"/>
  </cols>
  <sheetData>
    <row r="1" spans="1:5" x14ac:dyDescent="0.35">
      <c r="A1" t="s">
        <v>3037</v>
      </c>
      <c r="B1" t="s">
        <v>3038</v>
      </c>
      <c r="C1" t="s">
        <v>3039</v>
      </c>
      <c r="D1" t="s">
        <v>3046</v>
      </c>
      <c r="E1" t="s">
        <v>3047</v>
      </c>
    </row>
    <row r="2" spans="1:5" x14ac:dyDescent="0.35">
      <c r="A2" t="s">
        <v>3040</v>
      </c>
      <c r="B2" t="s">
        <v>2163</v>
      </c>
      <c r="C2">
        <v>8.9886991893523937E-4</v>
      </c>
      <c r="E2">
        <v>5.1039911640214609E-4</v>
      </c>
    </row>
    <row r="3" spans="1:5" x14ac:dyDescent="0.35">
      <c r="A3" t="s">
        <v>3041</v>
      </c>
      <c r="B3" t="s">
        <v>2163</v>
      </c>
      <c r="C3">
        <v>1.2468649851267959E-4</v>
      </c>
      <c r="D3">
        <v>1.3204743885529373E-4</v>
      </c>
      <c r="E3">
        <v>1.2521050092221303E-4</v>
      </c>
    </row>
    <row r="4" spans="1:5" x14ac:dyDescent="0.35">
      <c r="A4" t="s">
        <v>3042</v>
      </c>
      <c r="B4" t="s">
        <v>2163</v>
      </c>
      <c r="C4">
        <v>3.1952029325241872E-4</v>
      </c>
      <c r="D4">
        <v>1.202251657491068E-3</v>
      </c>
      <c r="E4">
        <v>9.647684990708277E-4</v>
      </c>
    </row>
    <row r="5" spans="1:5" x14ac:dyDescent="0.35">
      <c r="A5" t="s">
        <v>3043</v>
      </c>
      <c r="B5" t="s">
        <v>2163</v>
      </c>
      <c r="C5">
        <v>2.2444901063758499E-4</v>
      </c>
      <c r="D5">
        <v>5.2225606489827157E-4</v>
      </c>
      <c r="E5">
        <v>2.8976535025923838E-4</v>
      </c>
    </row>
    <row r="6" spans="1:5" x14ac:dyDescent="0.35">
      <c r="A6" t="s">
        <v>3044</v>
      </c>
      <c r="B6" t="s">
        <v>2163</v>
      </c>
      <c r="C6">
        <v>5.0636491485405008E-4</v>
      </c>
      <c r="E6">
        <v>2.6650513138490203E-4</v>
      </c>
    </row>
    <row r="7" spans="1:5" x14ac:dyDescent="0.35">
      <c r="A7" t="s">
        <v>3045</v>
      </c>
      <c r="B7" t="s">
        <v>2163</v>
      </c>
      <c r="C7">
        <v>1.3445324047106256E-5</v>
      </c>
      <c r="E7">
        <v>1.29252122618315E-5</v>
      </c>
    </row>
    <row r="8" spans="1:5" x14ac:dyDescent="0.35">
      <c r="A8" t="s">
        <v>3040</v>
      </c>
      <c r="B8" t="s">
        <v>2165</v>
      </c>
      <c r="C8">
        <v>1.9821575996456352E-3</v>
      </c>
      <c r="D8">
        <v>2.2956431657490752E-5</v>
      </c>
      <c r="E8">
        <v>1.1354361397110501E-3</v>
      </c>
    </row>
    <row r="9" spans="1:5" x14ac:dyDescent="0.35">
      <c r="A9" t="s">
        <v>3041</v>
      </c>
      <c r="B9" t="s">
        <v>2165</v>
      </c>
      <c r="C9">
        <v>1.2206684752783937E-4</v>
      </c>
      <c r="D9">
        <v>7.8693081983527416E-5</v>
      </c>
      <c r="E9">
        <v>1.189792042923635E-4</v>
      </c>
    </row>
    <row r="10" spans="1:5" x14ac:dyDescent="0.35">
      <c r="A10" t="s">
        <v>3042</v>
      </c>
      <c r="B10" t="s">
        <v>2165</v>
      </c>
      <c r="C10">
        <v>8.1010288667010804E-4</v>
      </c>
      <c r="D10">
        <v>1.0944075181754007E-3</v>
      </c>
      <c r="E10">
        <v>1.0179204184997102E-3</v>
      </c>
    </row>
    <row r="11" spans="1:5" x14ac:dyDescent="0.35">
      <c r="A11" t="s">
        <v>3043</v>
      </c>
      <c r="B11" t="s">
        <v>2165</v>
      </c>
      <c r="C11">
        <v>4.30425429296688E-4</v>
      </c>
      <c r="D11">
        <v>1.3307953465226494E-5</v>
      </c>
      <c r="E11">
        <v>3.3894140860694585E-4</v>
      </c>
    </row>
    <row r="12" spans="1:5" x14ac:dyDescent="0.35">
      <c r="A12" t="s">
        <v>3044</v>
      </c>
      <c r="B12" t="s">
        <v>2165</v>
      </c>
      <c r="C12">
        <v>2.2539306160202323E-4</v>
      </c>
      <c r="E12">
        <v>1.1862671708367884E-4</v>
      </c>
    </row>
    <row r="13" spans="1:5" x14ac:dyDescent="0.35">
      <c r="A13" t="s">
        <v>3045</v>
      </c>
      <c r="B13" t="s">
        <v>2165</v>
      </c>
      <c r="C13">
        <v>4.792739074435275E-4</v>
      </c>
      <c r="D13">
        <v>4.0052698283793084E-3</v>
      </c>
      <c r="E13">
        <v>6.1567166378499001E-4</v>
      </c>
    </row>
    <row r="14" spans="1:5" x14ac:dyDescent="0.35">
      <c r="A14" t="s">
        <v>3040</v>
      </c>
      <c r="B14" t="s">
        <v>2157</v>
      </c>
      <c r="C14">
        <v>6.4054501307004167E-3</v>
      </c>
      <c r="D14">
        <v>1.3831151648833735E-4</v>
      </c>
      <c r="E14">
        <v>3.6969376799411099E-3</v>
      </c>
    </row>
    <row r="15" spans="1:5" x14ac:dyDescent="0.35">
      <c r="A15" t="s">
        <v>3041</v>
      </c>
      <c r="B15" t="s">
        <v>2157</v>
      </c>
      <c r="C15">
        <v>6.5532817338409706E-4</v>
      </c>
      <c r="D15">
        <v>5.5128654362442695E-4</v>
      </c>
      <c r="E15">
        <v>6.4792177390958559E-4</v>
      </c>
    </row>
    <row r="16" spans="1:5" x14ac:dyDescent="0.35">
      <c r="A16" t="s">
        <v>3042</v>
      </c>
      <c r="B16" t="s">
        <v>2157</v>
      </c>
      <c r="C16">
        <v>6.7949805927644937E-4</v>
      </c>
      <c r="D16">
        <v>3.5276192556253232E-4</v>
      </c>
      <c r="E16">
        <v>4.4066446550606681E-4</v>
      </c>
    </row>
    <row r="17" spans="1:5" x14ac:dyDescent="0.35">
      <c r="A17" t="s">
        <v>3043</v>
      </c>
      <c r="B17" t="s">
        <v>2157</v>
      </c>
      <c r="C17">
        <v>7.758523491400109E-4</v>
      </c>
      <c r="D17">
        <v>1.497561398367217E-4</v>
      </c>
      <c r="E17">
        <v>6.385342028516135E-4</v>
      </c>
    </row>
    <row r="18" spans="1:5" x14ac:dyDescent="0.35">
      <c r="A18" t="s">
        <v>3044</v>
      </c>
      <c r="B18" t="s">
        <v>2157</v>
      </c>
      <c r="C18">
        <v>8.7817474959962544E-4</v>
      </c>
      <c r="E18">
        <v>4.6219252194518368E-4</v>
      </c>
    </row>
    <row r="19" spans="1:5" x14ac:dyDescent="0.35">
      <c r="A19" t="s">
        <v>3045</v>
      </c>
      <c r="B19" t="s">
        <v>2157</v>
      </c>
      <c r="C19">
        <v>1.4686618467537617E-4</v>
      </c>
      <c r="E19">
        <v>1.4118489107171312E-4</v>
      </c>
    </row>
    <row r="20" spans="1:5" x14ac:dyDescent="0.35">
      <c r="A20" t="s">
        <v>3040</v>
      </c>
      <c r="B20" t="s">
        <v>2159</v>
      </c>
      <c r="C20">
        <v>2.0687350833432797E-3</v>
      </c>
      <c r="E20">
        <v>1.1746755969532035E-3</v>
      </c>
    </row>
    <row r="21" spans="1:5" x14ac:dyDescent="0.35">
      <c r="A21" t="s">
        <v>3041</v>
      </c>
      <c r="B21" t="s">
        <v>2159</v>
      </c>
      <c r="C21">
        <v>2.5442702640143258E-4</v>
      </c>
      <c r="D21">
        <v>2.4720778227909897E-5</v>
      </c>
      <c r="E21">
        <v>2.3807495425783926E-4</v>
      </c>
    </row>
    <row r="22" spans="1:5" x14ac:dyDescent="0.35">
      <c r="A22" t="s">
        <v>3042</v>
      </c>
      <c r="B22" t="s">
        <v>2159</v>
      </c>
      <c r="C22">
        <v>1.1821671331420115E-3</v>
      </c>
      <c r="D22">
        <v>3.4060362822441463E-4</v>
      </c>
      <c r="E22">
        <v>5.6701130699927395E-4</v>
      </c>
    </row>
    <row r="23" spans="1:5" x14ac:dyDescent="0.35">
      <c r="A23" t="s">
        <v>3043</v>
      </c>
      <c r="B23" t="s">
        <v>2159</v>
      </c>
      <c r="C23">
        <v>3.7092222903020635E-4</v>
      </c>
      <c r="D23">
        <v>4.161837798983798E-4</v>
      </c>
      <c r="E23">
        <v>3.8084918940945936E-4</v>
      </c>
    </row>
    <row r="24" spans="1:5" x14ac:dyDescent="0.35">
      <c r="A24" t="s">
        <v>3044</v>
      </c>
      <c r="B24" t="s">
        <v>2159</v>
      </c>
      <c r="D24">
        <v>8.9707154140857752E-5</v>
      </c>
      <c r="E24">
        <v>4.2493344101578416E-5</v>
      </c>
    </row>
    <row r="25" spans="1:5" x14ac:dyDescent="0.35">
      <c r="A25" t="s">
        <v>3045</v>
      </c>
      <c r="B25" t="s">
        <v>2159</v>
      </c>
      <c r="C25">
        <v>7.8860686898870114E-5</v>
      </c>
      <c r="E25">
        <v>7.5810081907330887E-5</v>
      </c>
    </row>
    <row r="26" spans="1:5" x14ac:dyDescent="0.35">
      <c r="A26" t="s">
        <v>3040</v>
      </c>
      <c r="B26" t="s">
        <v>2161</v>
      </c>
      <c r="C26">
        <v>3.3140999936177602E-3</v>
      </c>
      <c r="D26">
        <v>6.02121947486776E-6</v>
      </c>
      <c r="E26">
        <v>1.8844248101871671E-3</v>
      </c>
    </row>
    <row r="27" spans="1:5" x14ac:dyDescent="0.35">
      <c r="A27" t="s">
        <v>3041</v>
      </c>
      <c r="B27" t="s">
        <v>2161</v>
      </c>
      <c r="C27">
        <v>3.3587419309394752E-4</v>
      </c>
      <c r="D27">
        <v>1.4295080278689325E-4</v>
      </c>
      <c r="E27">
        <v>3.2214057800262526E-4</v>
      </c>
    </row>
    <row r="28" spans="1:5" x14ac:dyDescent="0.35">
      <c r="A28" t="s">
        <v>3042</v>
      </c>
      <c r="B28" t="s">
        <v>2161</v>
      </c>
      <c r="C28">
        <v>2.7215383787005586E-4</v>
      </c>
      <c r="D28">
        <v>4.5218880330629308E-4</v>
      </c>
      <c r="E28">
        <v>4.0375360098995455E-4</v>
      </c>
    </row>
    <row r="29" spans="1:5" x14ac:dyDescent="0.35">
      <c r="A29" t="s">
        <v>3043</v>
      </c>
      <c r="B29" t="s">
        <v>2161</v>
      </c>
      <c r="C29">
        <v>5.0765291055064555E-4</v>
      </c>
      <c r="D29">
        <v>5.8020540624817559E-4</v>
      </c>
      <c r="E29">
        <v>5.235654397590016E-4</v>
      </c>
    </row>
    <row r="30" spans="1:5" x14ac:dyDescent="0.35">
      <c r="A30" t="s">
        <v>3044</v>
      </c>
      <c r="B30" t="s">
        <v>2161</v>
      </c>
      <c r="C30">
        <v>4.2068299532570989E-4</v>
      </c>
      <c r="D30">
        <v>7.1826904150868663E-5</v>
      </c>
      <c r="E30">
        <v>2.5543350027487497E-4</v>
      </c>
    </row>
    <row r="31" spans="1:5" x14ac:dyDescent="0.35">
      <c r="A31" t="s">
        <v>3045</v>
      </c>
      <c r="B31" t="s">
        <v>2161</v>
      </c>
      <c r="C31">
        <v>4.649398507325016E-5</v>
      </c>
      <c r="D31">
        <v>2.8513924392954516E-6</v>
      </c>
      <c r="E31">
        <v>4.48057381638162E-5</v>
      </c>
    </row>
    <row r="32" spans="1:5" x14ac:dyDescent="0.35">
      <c r="A32" t="s">
        <v>3040</v>
      </c>
      <c r="B32" t="s">
        <v>2146</v>
      </c>
      <c r="C32">
        <v>25.854664474953797</v>
      </c>
    </row>
    <row r="33" spans="1:3" x14ac:dyDescent="0.35">
      <c r="A33" t="s">
        <v>3041</v>
      </c>
      <c r="B33" t="s">
        <v>2146</v>
      </c>
      <c r="C33">
        <v>12.637028965031638</v>
      </c>
    </row>
    <row r="34" spans="1:3" x14ac:dyDescent="0.35">
      <c r="A34" t="s">
        <v>3042</v>
      </c>
      <c r="B34" t="s">
        <v>2146</v>
      </c>
      <c r="C34">
        <v>15.444226848528443</v>
      </c>
    </row>
    <row r="35" spans="1:3" x14ac:dyDescent="0.35">
      <c r="A35" t="s">
        <v>3043</v>
      </c>
      <c r="B35" t="s">
        <v>2146</v>
      </c>
      <c r="C35">
        <v>12.652846306766838</v>
      </c>
    </row>
    <row r="36" spans="1:3" x14ac:dyDescent="0.35">
      <c r="A36" t="s">
        <v>3044</v>
      </c>
      <c r="B36" t="s">
        <v>2146</v>
      </c>
      <c r="C36">
        <v>16.764942613269252</v>
      </c>
    </row>
    <row r="37" spans="1:3" x14ac:dyDescent="0.35">
      <c r="A37" t="s">
        <v>3045</v>
      </c>
      <c r="B37" t="s">
        <v>2146</v>
      </c>
      <c r="C37">
        <v>18.293643350833239</v>
      </c>
    </row>
    <row r="38" spans="1:3" x14ac:dyDescent="0.35">
      <c r="A38" t="s">
        <v>3040</v>
      </c>
      <c r="B38" t="s">
        <v>2148</v>
      </c>
      <c r="C38">
        <v>10.030491532586808</v>
      </c>
    </row>
    <row r="39" spans="1:3" x14ac:dyDescent="0.35">
      <c r="A39" t="s">
        <v>3041</v>
      </c>
      <c r="B39" t="s">
        <v>2148</v>
      </c>
      <c r="C39">
        <v>24.478355315694273</v>
      </c>
    </row>
    <row r="40" spans="1:3" x14ac:dyDescent="0.35">
      <c r="A40" t="s">
        <v>3042</v>
      </c>
      <c r="B40" t="s">
        <v>2148</v>
      </c>
      <c r="C40">
        <v>18.679824164907895</v>
      </c>
    </row>
    <row r="41" spans="1:3" x14ac:dyDescent="0.35">
      <c r="A41" t="s">
        <v>3043</v>
      </c>
      <c r="B41" t="s">
        <v>2148</v>
      </c>
      <c r="C41">
        <v>22.971642058741043</v>
      </c>
    </row>
    <row r="42" spans="1:3" x14ac:dyDescent="0.35">
      <c r="A42" t="s">
        <v>3044</v>
      </c>
      <c r="B42" t="s">
        <v>2148</v>
      </c>
      <c r="C42">
        <v>22.050688420825054</v>
      </c>
    </row>
    <row r="43" spans="1:3" x14ac:dyDescent="0.35">
      <c r="A43" t="s">
        <v>3045</v>
      </c>
      <c r="B43" t="s">
        <v>2148</v>
      </c>
      <c r="C43">
        <v>20.513094089141706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99D1C-AB79-40B2-A080-34C3F82F99B6}">
  <sheetPr codeName="Ark12">
    <tabColor theme="3" tint="9.9978637043366805E-2"/>
  </sheetPr>
  <dimension ref="A1:G639"/>
  <sheetViews>
    <sheetView zoomScale="75" zoomScaleNormal="75" workbookViewId="0">
      <selection activeCell="C3" sqref="C3"/>
    </sheetView>
  </sheetViews>
  <sheetFormatPr defaultColWidth="8.81640625" defaultRowHeight="14.5" x14ac:dyDescent="0.35"/>
  <cols>
    <col min="1" max="1" width="14.81640625" style="2" customWidth="1"/>
    <col min="2" max="2" width="64.81640625" style="2" customWidth="1"/>
    <col min="3" max="4" width="41" style="2" customWidth="1"/>
    <col min="5" max="5" width="6.81640625" style="2" customWidth="1"/>
    <col min="6" max="7" width="41" style="2" customWidth="1"/>
    <col min="8" max="16384" width="8.81640625" style="2"/>
  </cols>
  <sheetData>
    <row r="1" spans="1:7" ht="31" x14ac:dyDescent="0.35">
      <c r="A1" s="1" t="s">
        <v>2171</v>
      </c>
      <c r="B1" s="1"/>
      <c r="C1" s="73"/>
      <c r="D1" s="73"/>
      <c r="E1" s="73"/>
      <c r="F1" s="22" t="s">
        <v>264</v>
      </c>
      <c r="G1" s="120"/>
    </row>
    <row r="2" spans="1:7" ht="15" thickBot="1" x14ac:dyDescent="0.4">
      <c r="A2" s="73"/>
      <c r="B2" s="75"/>
      <c r="C2" s="75"/>
      <c r="D2" s="73"/>
      <c r="E2" s="73"/>
      <c r="F2" s="73"/>
      <c r="G2" s="73"/>
    </row>
    <row r="3" spans="1:7" ht="19" thickBot="1" x14ac:dyDescent="0.4">
      <c r="A3" s="77"/>
      <c r="B3" s="78" t="s">
        <v>265</v>
      </c>
      <c r="C3" s="148" t="s">
        <v>447</v>
      </c>
      <c r="D3" s="77"/>
      <c r="E3" s="77"/>
      <c r="F3" s="73"/>
      <c r="G3" s="73"/>
    </row>
    <row r="4" spans="1:7" x14ac:dyDescent="0.35">
      <c r="A4" s="76"/>
      <c r="B4" s="76"/>
      <c r="C4" s="76"/>
      <c r="D4" s="76"/>
      <c r="E4" s="76"/>
      <c r="F4" s="76"/>
      <c r="G4" s="76"/>
    </row>
    <row r="5" spans="1:7" ht="18.5" x14ac:dyDescent="0.35">
      <c r="A5" s="79"/>
      <c r="B5" s="533" t="s">
        <v>2172</v>
      </c>
      <c r="C5" s="534"/>
      <c r="D5" s="76"/>
      <c r="E5" s="81"/>
      <c r="F5" s="81"/>
      <c r="G5" s="81"/>
    </row>
    <row r="6" spans="1:7" x14ac:dyDescent="0.35">
      <c r="A6" s="206"/>
      <c r="B6" s="535" t="s">
        <v>2173</v>
      </c>
      <c r="C6" s="535"/>
      <c r="D6" s="207"/>
      <c r="E6" s="76"/>
      <c r="F6" s="76"/>
      <c r="G6" s="76"/>
    </row>
    <row r="7" spans="1:7" x14ac:dyDescent="0.35">
      <c r="A7" s="76"/>
      <c r="B7" s="536" t="s">
        <v>2174</v>
      </c>
      <c r="C7" s="537"/>
      <c r="D7" s="207"/>
      <c r="E7" s="76"/>
      <c r="F7" s="76"/>
      <c r="G7" s="76"/>
    </row>
    <row r="8" spans="1:7" x14ac:dyDescent="0.35">
      <c r="A8" s="76"/>
      <c r="B8" s="538" t="s">
        <v>2175</v>
      </c>
      <c r="C8" s="539"/>
      <c r="D8" s="207"/>
      <c r="E8" s="76"/>
      <c r="F8" s="76"/>
      <c r="G8" s="76"/>
    </row>
    <row r="9" spans="1:7" ht="15" thickBot="1" x14ac:dyDescent="0.4">
      <c r="A9" s="76"/>
      <c r="B9" s="540" t="s">
        <v>2176</v>
      </c>
      <c r="C9" s="541"/>
      <c r="D9" s="76"/>
      <c r="E9" s="76"/>
      <c r="F9" s="76"/>
      <c r="G9" s="76"/>
    </row>
    <row r="10" spans="1:7" x14ac:dyDescent="0.35">
      <c r="A10" s="76"/>
      <c r="B10" s="208"/>
      <c r="C10" s="209"/>
      <c r="D10" s="76"/>
      <c r="E10" s="76"/>
      <c r="F10" s="76"/>
      <c r="G10" s="76"/>
    </row>
    <row r="11" spans="1:7" x14ac:dyDescent="0.35">
      <c r="A11" s="76"/>
      <c r="B11" s="85"/>
      <c r="C11" s="76"/>
      <c r="D11" s="76"/>
      <c r="E11" s="76"/>
      <c r="F11" s="76"/>
      <c r="G11" s="76"/>
    </row>
    <row r="12" spans="1:7" x14ac:dyDescent="0.35">
      <c r="A12" s="76"/>
      <c r="B12" s="85"/>
      <c r="C12" s="76"/>
      <c r="D12" s="76"/>
      <c r="E12" s="76"/>
      <c r="F12" s="76"/>
      <c r="G12" s="76"/>
    </row>
    <row r="13" spans="1:7" ht="18.75" customHeight="1" x14ac:dyDescent="0.35">
      <c r="A13" s="86"/>
      <c r="B13" s="532" t="s">
        <v>2173</v>
      </c>
      <c r="C13" s="532"/>
      <c r="D13" s="86"/>
      <c r="E13" s="86"/>
      <c r="F13" s="86"/>
      <c r="G13" s="86"/>
    </row>
    <row r="14" spans="1:7" x14ac:dyDescent="0.35">
      <c r="A14" s="98"/>
      <c r="B14" s="98" t="s">
        <v>2177</v>
      </c>
      <c r="C14" s="98" t="s">
        <v>314</v>
      </c>
      <c r="D14" s="98" t="s">
        <v>2178</v>
      </c>
      <c r="E14" s="98"/>
      <c r="F14" s="98" t="s">
        <v>2179</v>
      </c>
      <c r="G14" s="98" t="s">
        <v>2180</v>
      </c>
    </row>
    <row r="15" spans="1:7" x14ac:dyDescent="0.35">
      <c r="A15" s="89" t="s">
        <v>2181</v>
      </c>
      <c r="B15" s="138" t="s">
        <v>2182</v>
      </c>
      <c r="C15" s="210">
        <v>961.37536909999994</v>
      </c>
      <c r="D15" s="211">
        <v>134</v>
      </c>
      <c r="F15" s="111" t="str">
        <f>IF(OR('[1]B1. HTT Mortgage Assets'!$C$15=0,C15="[For completion]"),"",C15/'[1]B1. HTT Mortgage Assets'!$C$15)</f>
        <v/>
      </c>
      <c r="G15" s="111" t="e">
        <f>IF(OR('[1]B1. HTT Mortgage Assets'!$F$28=0,D15="[For completion]"),"",D15/'[1]B1. HTT Mortgage Assets'!$F$28)</f>
        <v>#VALUE!</v>
      </c>
    </row>
    <row r="16" spans="1:7" x14ac:dyDescent="0.35">
      <c r="A16" s="89" t="s">
        <v>2183</v>
      </c>
      <c r="B16" s="102" t="s">
        <v>2184</v>
      </c>
      <c r="C16" s="210">
        <v>18.857856640000001</v>
      </c>
      <c r="D16" s="211">
        <v>14</v>
      </c>
      <c r="F16" s="111" t="str">
        <f>IF(OR('[1]B1. HTT Mortgage Assets'!$C$15=0,C16="[For completion]"),"",C16/'[1]B1. HTT Mortgage Assets'!$C$15)</f>
        <v/>
      </c>
      <c r="G16" s="111" t="e">
        <f>IF(OR('[1]B1. HTT Mortgage Assets'!$F$28=0,D16="[For completion]"),"",D16/'[1]B1. HTT Mortgage Assets'!$F$28)</f>
        <v>#VALUE!</v>
      </c>
    </row>
    <row r="17" spans="1:7" x14ac:dyDescent="0.35">
      <c r="A17" s="89" t="s">
        <v>2185</v>
      </c>
      <c r="B17" s="102" t="s">
        <v>2186</v>
      </c>
      <c r="C17" s="210">
        <v>0</v>
      </c>
      <c r="D17" s="211">
        <v>0</v>
      </c>
      <c r="F17" s="111" t="str">
        <f>IF(OR('[1]B1. HTT Mortgage Assets'!$C$15=0,C17="[For completion]"),"",C17/'[1]B1. HTT Mortgage Assets'!$C$15)</f>
        <v/>
      </c>
      <c r="G17" s="111" t="e">
        <f>IF(OR('[1]B1. HTT Mortgage Assets'!$F$28=0,D17="[For completion]"),"",D17/'[1]B1. HTT Mortgage Assets'!$F$28)</f>
        <v>#VALUE!</v>
      </c>
    </row>
    <row r="18" spans="1:7" x14ac:dyDescent="0.35">
      <c r="A18" s="89" t="s">
        <v>2187</v>
      </c>
      <c r="B18" s="102" t="s">
        <v>2188</v>
      </c>
      <c r="C18" s="114">
        <f>SUM(C15:C17)</f>
        <v>980.23322573999997</v>
      </c>
      <c r="D18" s="173">
        <f>SUM(D15:D17)</f>
        <v>148</v>
      </c>
      <c r="F18" s="111">
        <f>SUM(F15:F17)</f>
        <v>0</v>
      </c>
      <c r="G18" s="111" t="e">
        <f>SUM(G15:G17)</f>
        <v>#VALUE!</v>
      </c>
    </row>
    <row r="19" spans="1:7" x14ac:dyDescent="0.35">
      <c r="A19" s="102" t="s">
        <v>2189</v>
      </c>
      <c r="B19" s="145" t="s">
        <v>2190</v>
      </c>
      <c r="C19" s="198" t="s">
        <v>278</v>
      </c>
      <c r="D19" s="198"/>
      <c r="F19" s="198"/>
      <c r="G19" s="198"/>
    </row>
    <row r="20" spans="1:7" x14ac:dyDescent="0.35">
      <c r="A20" s="102" t="s">
        <v>2191</v>
      </c>
      <c r="B20" s="212" t="s">
        <v>356</v>
      </c>
      <c r="C20" s="198"/>
      <c r="D20" s="198"/>
      <c r="F20" s="198"/>
      <c r="G20" s="198"/>
    </row>
    <row r="21" spans="1:7" x14ac:dyDescent="0.35">
      <c r="A21" s="102" t="s">
        <v>2192</v>
      </c>
      <c r="B21" s="212" t="s">
        <v>356</v>
      </c>
      <c r="C21" s="198"/>
      <c r="D21" s="198"/>
      <c r="F21" s="198"/>
      <c r="G21" s="198"/>
    </row>
    <row r="22" spans="1:7" x14ac:dyDescent="0.35">
      <c r="A22" s="102" t="s">
        <v>2193</v>
      </c>
      <c r="B22" s="212" t="s">
        <v>356</v>
      </c>
      <c r="C22" s="198"/>
      <c r="D22" s="198"/>
      <c r="F22" s="198"/>
      <c r="G22" s="198"/>
    </row>
    <row r="23" spans="1:7" x14ac:dyDescent="0.35">
      <c r="A23" s="102" t="s">
        <v>2194</v>
      </c>
      <c r="B23" s="212" t="s">
        <v>356</v>
      </c>
      <c r="C23" s="198"/>
      <c r="D23" s="198"/>
      <c r="F23" s="198"/>
      <c r="G23" s="198"/>
    </row>
    <row r="24" spans="1:7" ht="18.5" x14ac:dyDescent="0.35">
      <c r="A24" s="86"/>
      <c r="B24" s="532" t="s">
        <v>2174</v>
      </c>
      <c r="C24" s="532"/>
      <c r="D24" s="86"/>
      <c r="E24" s="86"/>
      <c r="F24" s="86"/>
      <c r="G24" s="86"/>
    </row>
    <row r="25" spans="1:7" x14ac:dyDescent="0.35">
      <c r="A25" s="98"/>
      <c r="B25" s="98" t="s">
        <v>2195</v>
      </c>
      <c r="C25" s="98" t="s">
        <v>314</v>
      </c>
      <c r="D25" s="98"/>
      <c r="E25" s="98"/>
      <c r="F25" s="98" t="s">
        <v>2196</v>
      </c>
      <c r="G25" s="98"/>
    </row>
    <row r="26" spans="1:7" x14ac:dyDescent="0.35">
      <c r="A26" s="89" t="s">
        <v>2197</v>
      </c>
      <c r="B26" s="89" t="s">
        <v>805</v>
      </c>
      <c r="C26" s="177">
        <v>522.06986167999969</v>
      </c>
      <c r="D26" s="177"/>
      <c r="E26" s="76"/>
      <c r="F26" s="111">
        <f>IF($C$29=0,"",IF(C26="[For completion]","",C26/$C$29))</f>
        <v>0.53259759817453411</v>
      </c>
      <c r="G26" s="195"/>
    </row>
    <row r="27" spans="1:7" x14ac:dyDescent="0.35">
      <c r="A27" s="89" t="s">
        <v>2198</v>
      </c>
      <c r="B27" s="89" t="s">
        <v>807</v>
      </c>
      <c r="C27" s="177">
        <v>458.16336405999999</v>
      </c>
      <c r="D27" s="177"/>
      <c r="E27" s="76"/>
      <c r="F27" s="111">
        <f>IF($C$29=0,"",IF(C27="[For completion]","",C27/$C$29))</f>
        <v>0.46740240182546594</v>
      </c>
      <c r="G27" s="195"/>
    </row>
    <row r="28" spans="1:7" x14ac:dyDescent="0.35">
      <c r="A28" s="89" t="s">
        <v>2199</v>
      </c>
      <c r="B28" s="89" t="s">
        <v>352</v>
      </c>
      <c r="C28" s="177">
        <f>SUM(C30:C39)</f>
        <v>0</v>
      </c>
      <c r="D28" s="177"/>
      <c r="E28" s="76"/>
      <c r="F28" s="111">
        <f>IF($C$29=0,"",IF(C28="[For completion]","",C28/$C$29))</f>
        <v>0</v>
      </c>
      <c r="G28" s="195"/>
    </row>
    <row r="29" spans="1:7" x14ac:dyDescent="0.35">
      <c r="A29" s="89" t="s">
        <v>2200</v>
      </c>
      <c r="B29" s="153" t="s">
        <v>354</v>
      </c>
      <c r="C29" s="129">
        <f>SUM(C26:C28)</f>
        <v>980.23322573999963</v>
      </c>
      <c r="D29" s="76"/>
      <c r="E29" s="76"/>
      <c r="F29" s="154">
        <f>SUM(F26:F28)</f>
        <v>1</v>
      </c>
      <c r="G29" s="195"/>
    </row>
    <row r="30" spans="1:7" x14ac:dyDescent="0.35">
      <c r="A30" s="89" t="s">
        <v>2201</v>
      </c>
      <c r="B30" s="155" t="s">
        <v>813</v>
      </c>
      <c r="C30" s="177"/>
      <c r="D30" s="95"/>
      <c r="E30" s="76"/>
      <c r="F30" s="111">
        <f>IF($C$29=0,"",IF(C30="[For completion]","",C30/$C$29))</f>
        <v>0</v>
      </c>
      <c r="G30" s="195"/>
    </row>
    <row r="31" spans="1:7" x14ac:dyDescent="0.35">
      <c r="A31" s="89" t="s">
        <v>2202</v>
      </c>
      <c r="B31" s="155" t="s">
        <v>2203</v>
      </c>
      <c r="C31" s="177"/>
      <c r="D31" s="95"/>
      <c r="E31" s="76"/>
      <c r="F31" s="111">
        <f t="shared" ref="F31:F39" si="0">IF($C$29=0,"",IF(C31="[For completion]","",C31/$C$29))</f>
        <v>0</v>
      </c>
      <c r="G31" s="253"/>
    </row>
    <row r="32" spans="1:7" x14ac:dyDescent="0.35">
      <c r="A32" s="89" t="s">
        <v>2204</v>
      </c>
      <c r="B32" s="155" t="s">
        <v>2205</v>
      </c>
      <c r="C32" s="177"/>
      <c r="D32" s="95"/>
      <c r="E32" s="76"/>
      <c r="F32" s="111">
        <f>IF($C$29=0,"",IF(C32="[For completion]","",C32/$C$29))</f>
        <v>0</v>
      </c>
      <c r="G32" s="253"/>
    </row>
    <row r="33" spans="1:7" x14ac:dyDescent="0.35">
      <c r="A33" s="89" t="s">
        <v>2206</v>
      </c>
      <c r="B33" s="155" t="s">
        <v>2207</v>
      </c>
      <c r="C33" s="177"/>
      <c r="D33" s="95"/>
      <c r="E33" s="76"/>
      <c r="F33" s="111">
        <f t="shared" si="0"/>
        <v>0</v>
      </c>
      <c r="G33" s="253"/>
    </row>
    <row r="34" spans="1:7" x14ac:dyDescent="0.35">
      <c r="A34" s="89" t="s">
        <v>2208</v>
      </c>
      <c r="B34" s="155" t="s">
        <v>2209</v>
      </c>
      <c r="C34" s="177"/>
      <c r="D34" s="95"/>
      <c r="E34" s="76"/>
      <c r="F34" s="111">
        <f t="shared" si="0"/>
        <v>0</v>
      </c>
      <c r="G34" s="253"/>
    </row>
    <row r="35" spans="1:7" x14ac:dyDescent="0.35">
      <c r="A35" s="89" t="s">
        <v>2210</v>
      </c>
      <c r="B35" s="155" t="s">
        <v>2211</v>
      </c>
      <c r="C35" s="177"/>
      <c r="D35" s="95"/>
      <c r="E35" s="76"/>
      <c r="F35" s="111">
        <f t="shared" si="0"/>
        <v>0</v>
      </c>
      <c r="G35" s="253"/>
    </row>
    <row r="36" spans="1:7" x14ac:dyDescent="0.35">
      <c r="A36" s="89" t="s">
        <v>2212</v>
      </c>
      <c r="B36" s="155" t="s">
        <v>2213</v>
      </c>
      <c r="C36" s="177"/>
      <c r="D36" s="95"/>
      <c r="E36" s="76"/>
      <c r="F36" s="111">
        <f t="shared" si="0"/>
        <v>0</v>
      </c>
      <c r="G36" s="253"/>
    </row>
    <row r="37" spans="1:7" x14ac:dyDescent="0.35">
      <c r="A37" s="89" t="s">
        <v>2214</v>
      </c>
      <c r="B37" s="155" t="s">
        <v>2215</v>
      </c>
      <c r="C37" s="177"/>
      <c r="D37" s="95"/>
      <c r="E37" s="76"/>
      <c r="F37" s="111">
        <f t="shared" si="0"/>
        <v>0</v>
      </c>
      <c r="G37" s="253"/>
    </row>
    <row r="38" spans="1:7" x14ac:dyDescent="0.35">
      <c r="A38" s="89" t="s">
        <v>2216</v>
      </c>
      <c r="B38" s="155" t="s">
        <v>2217</v>
      </c>
      <c r="C38" s="177"/>
      <c r="D38" s="95"/>
      <c r="F38" s="111">
        <f t="shared" si="0"/>
        <v>0</v>
      </c>
      <c r="G38" s="253"/>
    </row>
    <row r="39" spans="1:7" x14ac:dyDescent="0.35">
      <c r="A39" s="89" t="s">
        <v>2218</v>
      </c>
      <c r="B39" s="213" t="s">
        <v>2219</v>
      </c>
      <c r="C39" s="177"/>
      <c r="D39" s="95"/>
      <c r="F39" s="111">
        <f t="shared" si="0"/>
        <v>0</v>
      </c>
      <c r="G39" s="198"/>
    </row>
    <row r="40" spans="1:7" x14ac:dyDescent="0.35">
      <c r="A40" s="89" t="s">
        <v>2220</v>
      </c>
      <c r="B40" s="212" t="s">
        <v>356</v>
      </c>
      <c r="C40" s="214"/>
      <c r="D40" s="249"/>
      <c r="F40" s="93"/>
      <c r="G40" s="93"/>
    </row>
    <row r="41" spans="1:7" x14ac:dyDescent="0.35">
      <c r="A41" s="89" t="s">
        <v>2221</v>
      </c>
      <c r="B41" s="212" t="s">
        <v>356</v>
      </c>
      <c r="C41" s="214"/>
      <c r="D41" s="249"/>
      <c r="E41" s="74"/>
      <c r="F41" s="93"/>
      <c r="G41" s="93"/>
    </row>
    <row r="42" spans="1:7" x14ac:dyDescent="0.35">
      <c r="A42" s="89" t="s">
        <v>2222</v>
      </c>
      <c r="B42" s="212" t="s">
        <v>356</v>
      </c>
      <c r="C42" s="214"/>
      <c r="D42" s="249"/>
      <c r="E42" s="74"/>
      <c r="F42" s="93"/>
      <c r="G42" s="93"/>
    </row>
    <row r="43" spans="1:7" x14ac:dyDescent="0.35">
      <c r="A43" s="89" t="s">
        <v>2223</v>
      </c>
      <c r="B43" s="212" t="s">
        <v>356</v>
      </c>
      <c r="C43" s="214"/>
      <c r="D43" s="249"/>
      <c r="E43" s="74"/>
      <c r="F43" s="93"/>
      <c r="G43" s="93"/>
    </row>
    <row r="44" spans="1:7" x14ac:dyDescent="0.35">
      <c r="A44" s="89" t="s">
        <v>2224</v>
      </c>
      <c r="B44" s="212" t="s">
        <v>356</v>
      </c>
      <c r="C44" s="214"/>
      <c r="D44" s="249"/>
      <c r="E44" s="74"/>
      <c r="F44" s="93"/>
      <c r="G44" s="93"/>
    </row>
    <row r="45" spans="1:7" x14ac:dyDescent="0.35">
      <c r="A45" s="89" t="s">
        <v>2225</v>
      </c>
      <c r="B45" s="212" t="s">
        <v>356</v>
      </c>
      <c r="C45" s="214"/>
      <c r="D45" s="249"/>
      <c r="E45" s="74"/>
      <c r="F45" s="93"/>
      <c r="G45" s="93"/>
    </row>
    <row r="46" spans="1:7" x14ac:dyDescent="0.35">
      <c r="A46" s="89" t="s">
        <v>2226</v>
      </c>
      <c r="B46" s="212" t="s">
        <v>356</v>
      </c>
      <c r="C46" s="214"/>
      <c r="D46" s="249"/>
      <c r="E46" s="74"/>
      <c r="F46" s="93"/>
    </row>
    <row r="47" spans="1:7" x14ac:dyDescent="0.35">
      <c r="A47" s="89" t="s">
        <v>2227</v>
      </c>
      <c r="B47" s="212" t="s">
        <v>356</v>
      </c>
      <c r="C47" s="214"/>
      <c r="D47" s="249"/>
      <c r="E47" s="74"/>
      <c r="F47" s="93"/>
    </row>
    <row r="48" spans="1:7" x14ac:dyDescent="0.35">
      <c r="A48" s="98"/>
      <c r="B48" s="98" t="s">
        <v>823</v>
      </c>
      <c r="C48" s="98" t="s">
        <v>824</v>
      </c>
      <c r="D48" s="98" t="s">
        <v>825</v>
      </c>
      <c r="E48" s="98"/>
      <c r="F48" s="98" t="s">
        <v>2228</v>
      </c>
      <c r="G48" s="98"/>
    </row>
    <row r="49" spans="1:7" x14ac:dyDescent="0.35">
      <c r="A49" s="89" t="s">
        <v>2229</v>
      </c>
      <c r="B49" s="89" t="s">
        <v>2230</v>
      </c>
      <c r="C49" s="215">
        <v>123</v>
      </c>
      <c r="D49" s="215">
        <v>25</v>
      </c>
      <c r="E49" s="76"/>
      <c r="F49" s="216">
        <f>IF(AND(C49="[For completion]",D49="[For completion]"),"[For completion]",SUM(C49:D49))</f>
        <v>148</v>
      </c>
      <c r="G49" s="198"/>
    </row>
    <row r="50" spans="1:7" x14ac:dyDescent="0.35">
      <c r="A50" s="89" t="s">
        <v>2231</v>
      </c>
      <c r="B50" s="217" t="s">
        <v>830</v>
      </c>
      <c r="C50" s="95"/>
      <c r="D50" s="95"/>
      <c r="E50" s="76"/>
      <c r="F50" s="95"/>
      <c r="G50" s="198"/>
    </row>
    <row r="51" spans="1:7" x14ac:dyDescent="0.35">
      <c r="A51" s="89" t="s">
        <v>2232</v>
      </c>
      <c r="B51" s="217" t="s">
        <v>832</v>
      </c>
      <c r="C51" s="95"/>
      <c r="D51" s="95"/>
      <c r="E51" s="76"/>
      <c r="F51" s="95"/>
      <c r="G51" s="198"/>
    </row>
    <row r="52" spans="1:7" x14ac:dyDescent="0.35">
      <c r="A52" s="89" t="s">
        <v>2233</v>
      </c>
      <c r="B52" s="91"/>
      <c r="C52" s="76"/>
      <c r="D52" s="76"/>
      <c r="E52" s="76"/>
      <c r="F52" s="76"/>
      <c r="G52" s="93"/>
    </row>
    <row r="53" spans="1:7" x14ac:dyDescent="0.35">
      <c r="A53" s="89" t="s">
        <v>2234</v>
      </c>
      <c r="B53" s="91"/>
      <c r="C53" s="76"/>
      <c r="D53" s="76"/>
      <c r="E53" s="76"/>
      <c r="F53" s="76"/>
      <c r="G53" s="93"/>
    </row>
    <row r="54" spans="1:7" x14ac:dyDescent="0.35">
      <c r="A54" s="89" t="s">
        <v>2235</v>
      </c>
      <c r="B54" s="91"/>
      <c r="C54" s="76"/>
      <c r="D54" s="95"/>
      <c r="E54" s="76"/>
      <c r="F54" s="76"/>
      <c r="G54" s="93"/>
    </row>
    <row r="55" spans="1:7" x14ac:dyDescent="0.35">
      <c r="A55" s="89" t="s">
        <v>2236</v>
      </c>
      <c r="B55" s="91"/>
      <c r="C55" s="76"/>
      <c r="D55" s="76"/>
      <c r="E55" s="76"/>
      <c r="F55" s="76"/>
      <c r="G55" s="93"/>
    </row>
    <row r="56" spans="1:7" x14ac:dyDescent="0.35">
      <c r="A56" s="98"/>
      <c r="B56" s="98" t="s">
        <v>837</v>
      </c>
      <c r="C56" s="98" t="s">
        <v>838</v>
      </c>
      <c r="D56" s="98" t="s">
        <v>839</v>
      </c>
      <c r="E56" s="98"/>
      <c r="F56" s="98" t="s">
        <v>2237</v>
      </c>
      <c r="G56" s="98"/>
    </row>
    <row r="57" spans="1:7" x14ac:dyDescent="0.35">
      <c r="A57" s="89" t="s">
        <v>2238</v>
      </c>
      <c r="B57" s="89" t="s">
        <v>841</v>
      </c>
      <c r="C57" s="165">
        <v>0.37131792434098004</v>
      </c>
      <c r="D57" s="165">
        <v>0.93467136650830007</v>
      </c>
      <c r="E57" s="160"/>
      <c r="F57" s="216">
        <v>0.5553142934214127</v>
      </c>
      <c r="G57" s="198"/>
    </row>
    <row r="58" spans="1:7" x14ac:dyDescent="0.35">
      <c r="A58" s="89" t="s">
        <v>2239</v>
      </c>
      <c r="B58" s="76"/>
      <c r="C58" s="159"/>
      <c r="D58" s="159"/>
      <c r="E58" s="160"/>
      <c r="F58" s="159"/>
      <c r="G58" s="93"/>
    </row>
    <row r="59" spans="1:7" x14ac:dyDescent="0.35">
      <c r="A59" s="89" t="s">
        <v>2240</v>
      </c>
      <c r="B59" s="76"/>
      <c r="C59" s="159"/>
      <c r="D59" s="159"/>
      <c r="E59" s="160"/>
      <c r="F59" s="159"/>
      <c r="G59" s="93"/>
    </row>
    <row r="60" spans="1:7" x14ac:dyDescent="0.35">
      <c r="A60" s="89" t="s">
        <v>2241</v>
      </c>
      <c r="B60" s="76"/>
      <c r="C60" s="159"/>
      <c r="D60" s="159"/>
      <c r="E60" s="160"/>
      <c r="F60" s="159"/>
      <c r="G60" s="93"/>
    </row>
    <row r="61" spans="1:7" x14ac:dyDescent="0.35">
      <c r="A61" s="89" t="s">
        <v>2242</v>
      </c>
      <c r="B61" s="76"/>
      <c r="C61" s="159"/>
      <c r="D61" s="159"/>
      <c r="E61" s="160"/>
      <c r="F61" s="159"/>
      <c r="G61" s="93"/>
    </row>
    <row r="62" spans="1:7" x14ac:dyDescent="0.35">
      <c r="A62" s="89" t="s">
        <v>2243</v>
      </c>
      <c r="B62" s="76"/>
      <c r="C62" s="159"/>
      <c r="D62" s="159"/>
      <c r="E62" s="160"/>
      <c r="F62" s="159"/>
      <c r="G62" s="93"/>
    </row>
    <row r="63" spans="1:7" x14ac:dyDescent="0.35">
      <c r="A63" s="89" t="s">
        <v>2244</v>
      </c>
      <c r="B63" s="76"/>
      <c r="C63" s="159"/>
      <c r="D63" s="159"/>
      <c r="E63" s="160"/>
      <c r="F63" s="159"/>
      <c r="G63" s="93"/>
    </row>
    <row r="64" spans="1:7" x14ac:dyDescent="0.35">
      <c r="A64" s="98"/>
      <c r="B64" s="98" t="s">
        <v>848</v>
      </c>
      <c r="C64" s="98" t="s">
        <v>838</v>
      </c>
      <c r="D64" s="98" t="s">
        <v>839</v>
      </c>
      <c r="E64" s="98"/>
      <c r="F64" s="98" t="s">
        <v>2237</v>
      </c>
      <c r="G64" s="98"/>
    </row>
    <row r="65" spans="1:7" x14ac:dyDescent="0.35">
      <c r="A65" s="89" t="s">
        <v>2245</v>
      </c>
      <c r="B65" s="162" t="s">
        <v>850</v>
      </c>
      <c r="C65" s="163">
        <f>SUM(C66:C92)</f>
        <v>1</v>
      </c>
      <c r="D65" s="163">
        <f>SUM(D66:D92)</f>
        <v>1</v>
      </c>
      <c r="E65" s="159"/>
      <c r="F65" s="163">
        <f>SUM(F66:F92)</f>
        <v>1</v>
      </c>
      <c r="G65" s="93"/>
    </row>
    <row r="66" spans="1:7" x14ac:dyDescent="0.35">
      <c r="A66" s="89" t="s">
        <v>2246</v>
      </c>
      <c r="B66" s="89" t="s">
        <v>852</v>
      </c>
      <c r="C66" s="165">
        <v>0</v>
      </c>
      <c r="D66" s="165">
        <v>0</v>
      </c>
      <c r="E66" s="159"/>
      <c r="F66" s="165">
        <v>0</v>
      </c>
      <c r="G66" s="93"/>
    </row>
    <row r="67" spans="1:7" x14ac:dyDescent="0.35">
      <c r="A67" s="89" t="s">
        <v>2247</v>
      </c>
      <c r="B67" s="89" t="s">
        <v>854</v>
      </c>
      <c r="C67" s="165">
        <v>0</v>
      </c>
      <c r="D67" s="165">
        <v>0</v>
      </c>
      <c r="E67" s="159"/>
      <c r="F67" s="165">
        <v>0</v>
      </c>
      <c r="G67" s="93"/>
    </row>
    <row r="68" spans="1:7" x14ac:dyDescent="0.35">
      <c r="A68" s="89" t="s">
        <v>2248</v>
      </c>
      <c r="B68" s="89" t="s">
        <v>856</v>
      </c>
      <c r="C68" s="165">
        <v>0</v>
      </c>
      <c r="D68" s="165">
        <v>0</v>
      </c>
      <c r="E68" s="159"/>
      <c r="F68" s="165">
        <v>0</v>
      </c>
      <c r="G68" s="93"/>
    </row>
    <row r="69" spans="1:7" x14ac:dyDescent="0.35">
      <c r="A69" s="89" t="s">
        <v>2249</v>
      </c>
      <c r="B69" s="89" t="s">
        <v>858</v>
      </c>
      <c r="C69" s="165">
        <v>0</v>
      </c>
      <c r="D69" s="165">
        <v>0</v>
      </c>
      <c r="E69" s="159"/>
      <c r="F69" s="165">
        <v>0</v>
      </c>
      <c r="G69" s="93"/>
    </row>
    <row r="70" spans="1:7" x14ac:dyDescent="0.35">
      <c r="A70" s="89" t="s">
        <v>2250</v>
      </c>
      <c r="B70" s="89" t="s">
        <v>860</v>
      </c>
      <c r="C70" s="165">
        <v>0</v>
      </c>
      <c r="D70" s="165">
        <v>0</v>
      </c>
      <c r="E70" s="159"/>
      <c r="F70" s="165">
        <v>0</v>
      </c>
      <c r="G70" s="93"/>
    </row>
    <row r="71" spans="1:7" x14ac:dyDescent="0.35">
      <c r="A71" s="89" t="s">
        <v>2251</v>
      </c>
      <c r="B71" s="89" t="s">
        <v>862</v>
      </c>
      <c r="C71" s="165">
        <v>0</v>
      </c>
      <c r="D71" s="165">
        <v>0</v>
      </c>
      <c r="E71" s="159"/>
      <c r="F71" s="165">
        <v>0</v>
      </c>
      <c r="G71" s="93"/>
    </row>
    <row r="72" spans="1:7" x14ac:dyDescent="0.35">
      <c r="A72" s="89" t="s">
        <v>2252</v>
      </c>
      <c r="B72" s="89" t="s">
        <v>864</v>
      </c>
      <c r="C72" s="165">
        <v>1</v>
      </c>
      <c r="D72" s="165">
        <v>1</v>
      </c>
      <c r="E72" s="159"/>
      <c r="F72" s="165">
        <v>1</v>
      </c>
      <c r="G72" s="93"/>
    </row>
    <row r="73" spans="1:7" x14ac:dyDescent="0.35">
      <c r="A73" s="89" t="s">
        <v>2253</v>
      </c>
      <c r="B73" s="89" t="s">
        <v>866</v>
      </c>
      <c r="C73" s="165">
        <v>0</v>
      </c>
      <c r="D73" s="165">
        <v>0</v>
      </c>
      <c r="E73" s="159"/>
      <c r="F73" s="165">
        <v>0</v>
      </c>
      <c r="G73" s="93"/>
    </row>
    <row r="74" spans="1:7" x14ac:dyDescent="0.35">
      <c r="A74" s="89" t="s">
        <v>2254</v>
      </c>
      <c r="B74" s="89" t="s">
        <v>868</v>
      </c>
      <c r="C74" s="165">
        <v>0</v>
      </c>
      <c r="D74" s="165">
        <v>0</v>
      </c>
      <c r="E74" s="159"/>
      <c r="F74" s="165">
        <v>0</v>
      </c>
      <c r="G74" s="93"/>
    </row>
    <row r="75" spans="1:7" x14ac:dyDescent="0.35">
      <c r="A75" s="89" t="s">
        <v>2255</v>
      </c>
      <c r="B75" s="89" t="s">
        <v>870</v>
      </c>
      <c r="C75" s="165">
        <v>0</v>
      </c>
      <c r="D75" s="165">
        <v>0</v>
      </c>
      <c r="E75" s="159"/>
      <c r="F75" s="165">
        <v>0</v>
      </c>
      <c r="G75" s="93"/>
    </row>
    <row r="76" spans="1:7" x14ac:dyDescent="0.35">
      <c r="A76" s="89" t="s">
        <v>2256</v>
      </c>
      <c r="B76" s="89" t="s">
        <v>872</v>
      </c>
      <c r="C76" s="165">
        <v>0</v>
      </c>
      <c r="D76" s="165">
        <v>0</v>
      </c>
      <c r="E76" s="159"/>
      <c r="F76" s="165">
        <v>0</v>
      </c>
      <c r="G76" s="93"/>
    </row>
    <row r="77" spans="1:7" x14ac:dyDescent="0.35">
      <c r="A77" s="89" t="s">
        <v>2257</v>
      </c>
      <c r="B77" s="89" t="s">
        <v>874</v>
      </c>
      <c r="C77" s="165">
        <v>0</v>
      </c>
      <c r="D77" s="165">
        <v>0</v>
      </c>
      <c r="E77" s="159"/>
      <c r="F77" s="165">
        <v>0</v>
      </c>
      <c r="G77" s="93"/>
    </row>
    <row r="78" spans="1:7" x14ac:dyDescent="0.35">
      <c r="A78" s="89" t="s">
        <v>2258</v>
      </c>
      <c r="B78" s="89" t="s">
        <v>876</v>
      </c>
      <c r="C78" s="165">
        <v>0</v>
      </c>
      <c r="D78" s="165">
        <v>0</v>
      </c>
      <c r="E78" s="159"/>
      <c r="F78" s="165">
        <v>0</v>
      </c>
      <c r="G78" s="93"/>
    </row>
    <row r="79" spans="1:7" x14ac:dyDescent="0.35">
      <c r="A79" s="89" t="s">
        <v>2259</v>
      </c>
      <c r="B79" s="89" t="s">
        <v>878</v>
      </c>
      <c r="C79" s="165">
        <v>0</v>
      </c>
      <c r="D79" s="165">
        <v>0</v>
      </c>
      <c r="E79" s="159"/>
      <c r="F79" s="165">
        <v>0</v>
      </c>
      <c r="G79" s="93"/>
    </row>
    <row r="80" spans="1:7" x14ac:dyDescent="0.35">
      <c r="A80" s="89" t="s">
        <v>2260</v>
      </c>
      <c r="B80" s="89" t="s">
        <v>880</v>
      </c>
      <c r="C80" s="165">
        <v>0</v>
      </c>
      <c r="D80" s="165">
        <v>0</v>
      </c>
      <c r="E80" s="159"/>
      <c r="F80" s="165">
        <v>0</v>
      </c>
      <c r="G80" s="93"/>
    </row>
    <row r="81" spans="1:7" x14ac:dyDescent="0.35">
      <c r="A81" s="89" t="s">
        <v>2261</v>
      </c>
      <c r="B81" s="89" t="s">
        <v>882</v>
      </c>
      <c r="C81" s="165">
        <v>0</v>
      </c>
      <c r="D81" s="165">
        <v>0</v>
      </c>
      <c r="E81" s="159"/>
      <c r="F81" s="165">
        <v>0</v>
      </c>
      <c r="G81" s="93"/>
    </row>
    <row r="82" spans="1:7" x14ac:dyDescent="0.35">
      <c r="A82" s="89" t="s">
        <v>2262</v>
      </c>
      <c r="B82" s="89" t="s">
        <v>884</v>
      </c>
      <c r="C82" s="165">
        <v>0</v>
      </c>
      <c r="D82" s="165">
        <v>0</v>
      </c>
      <c r="E82" s="159"/>
      <c r="F82" s="165">
        <v>0</v>
      </c>
      <c r="G82" s="93"/>
    </row>
    <row r="83" spans="1:7" x14ac:dyDescent="0.35">
      <c r="A83" s="89" t="s">
        <v>2263</v>
      </c>
      <c r="B83" s="89" t="s">
        <v>886</v>
      </c>
      <c r="C83" s="165">
        <v>0</v>
      </c>
      <c r="D83" s="165">
        <v>0</v>
      </c>
      <c r="E83" s="159"/>
      <c r="F83" s="165">
        <v>0</v>
      </c>
      <c r="G83" s="93"/>
    </row>
    <row r="84" spans="1:7" x14ac:dyDescent="0.35">
      <c r="A84" s="89" t="s">
        <v>2264</v>
      </c>
      <c r="B84" s="89" t="s">
        <v>888</v>
      </c>
      <c r="C84" s="165">
        <v>0</v>
      </c>
      <c r="D84" s="165">
        <v>0</v>
      </c>
      <c r="E84" s="159"/>
      <c r="F84" s="165">
        <v>0</v>
      </c>
      <c r="G84" s="93"/>
    </row>
    <row r="85" spans="1:7" x14ac:dyDescent="0.35">
      <c r="A85" s="89" t="s">
        <v>2265</v>
      </c>
      <c r="B85" s="89" t="s">
        <v>890</v>
      </c>
      <c r="C85" s="165">
        <v>0</v>
      </c>
      <c r="D85" s="165">
        <v>0</v>
      </c>
      <c r="E85" s="159"/>
      <c r="F85" s="165">
        <v>0</v>
      </c>
      <c r="G85" s="93"/>
    </row>
    <row r="86" spans="1:7" x14ac:dyDescent="0.35">
      <c r="A86" s="89" t="s">
        <v>2266</v>
      </c>
      <c r="B86" s="89" t="s">
        <v>892</v>
      </c>
      <c r="C86" s="165">
        <v>0</v>
      </c>
      <c r="D86" s="165">
        <v>0</v>
      </c>
      <c r="E86" s="159"/>
      <c r="F86" s="165">
        <v>0</v>
      </c>
      <c r="G86" s="93"/>
    </row>
    <row r="87" spans="1:7" x14ac:dyDescent="0.35">
      <c r="A87" s="89" t="s">
        <v>2267</v>
      </c>
      <c r="B87" s="89" t="s">
        <v>894</v>
      </c>
      <c r="C87" s="165">
        <v>0</v>
      </c>
      <c r="D87" s="165">
        <v>0</v>
      </c>
      <c r="E87" s="159"/>
      <c r="F87" s="165">
        <v>0</v>
      </c>
      <c r="G87" s="93"/>
    </row>
    <row r="88" spans="1:7" x14ac:dyDescent="0.35">
      <c r="A88" s="89" t="s">
        <v>2268</v>
      </c>
      <c r="B88" s="89" t="s">
        <v>896</v>
      </c>
      <c r="C88" s="165">
        <v>0</v>
      </c>
      <c r="D88" s="165">
        <v>0</v>
      </c>
      <c r="E88" s="159"/>
      <c r="F88" s="165">
        <v>0</v>
      </c>
      <c r="G88" s="93"/>
    </row>
    <row r="89" spans="1:7" x14ac:dyDescent="0.35">
      <c r="A89" s="89" t="s">
        <v>2269</v>
      </c>
      <c r="B89" s="89" t="s">
        <v>898</v>
      </c>
      <c r="C89" s="165">
        <v>0</v>
      </c>
      <c r="D89" s="165">
        <v>0</v>
      </c>
      <c r="E89" s="159"/>
      <c r="F89" s="165">
        <v>0</v>
      </c>
      <c r="G89" s="93"/>
    </row>
    <row r="90" spans="1:7" x14ac:dyDescent="0.35">
      <c r="A90" s="89" t="s">
        <v>2270</v>
      </c>
      <c r="B90" s="89" t="s">
        <v>900</v>
      </c>
      <c r="C90" s="165">
        <v>0</v>
      </c>
      <c r="D90" s="165">
        <v>0</v>
      </c>
      <c r="E90" s="159"/>
      <c r="F90" s="165">
        <v>0</v>
      </c>
      <c r="G90" s="93"/>
    </row>
    <row r="91" spans="1:7" x14ac:dyDescent="0.35">
      <c r="A91" s="89" t="s">
        <v>2271</v>
      </c>
      <c r="B91" s="89" t="s">
        <v>902</v>
      </c>
      <c r="C91" s="165">
        <v>0</v>
      </c>
      <c r="D91" s="165">
        <v>0</v>
      </c>
      <c r="E91" s="159"/>
      <c r="F91" s="165">
        <v>0</v>
      </c>
      <c r="G91" s="93"/>
    </row>
    <row r="92" spans="1:7" x14ac:dyDescent="0.35">
      <c r="A92" s="89" t="s">
        <v>2272</v>
      </c>
      <c r="B92" s="89" t="s">
        <v>904</v>
      </c>
      <c r="C92" s="165">
        <v>0</v>
      </c>
      <c r="D92" s="165">
        <v>0</v>
      </c>
      <c r="E92" s="159"/>
      <c r="F92" s="165">
        <v>0</v>
      </c>
      <c r="G92" s="93"/>
    </row>
    <row r="93" spans="1:7" x14ac:dyDescent="0.35">
      <c r="A93" s="89" t="s">
        <v>2273</v>
      </c>
      <c r="B93" s="162" t="s">
        <v>555</v>
      </c>
      <c r="C93" s="163">
        <f>SUM(C94:C96)</f>
        <v>0</v>
      </c>
      <c r="D93" s="163">
        <f>SUM(D94:D96)</f>
        <v>0</v>
      </c>
      <c r="E93" s="218"/>
      <c r="F93" s="163">
        <f>SUM(F94:F96)</f>
        <v>0</v>
      </c>
      <c r="G93" s="93"/>
    </row>
    <row r="94" spans="1:7" x14ac:dyDescent="0.35">
      <c r="A94" s="89" t="s">
        <v>2274</v>
      </c>
      <c r="B94" s="89" t="s">
        <v>907</v>
      </c>
      <c r="C94" s="165">
        <v>0</v>
      </c>
      <c r="D94" s="165">
        <v>0</v>
      </c>
      <c r="E94" s="159"/>
      <c r="F94" s="165">
        <v>0</v>
      </c>
      <c r="G94" s="93"/>
    </row>
    <row r="95" spans="1:7" x14ac:dyDescent="0.35">
      <c r="A95" s="89" t="s">
        <v>2275</v>
      </c>
      <c r="B95" s="89" t="s">
        <v>909</v>
      </c>
      <c r="C95" s="165">
        <v>0</v>
      </c>
      <c r="D95" s="165">
        <v>0</v>
      </c>
      <c r="E95" s="159"/>
      <c r="F95" s="165">
        <v>0</v>
      </c>
      <c r="G95" s="93"/>
    </row>
    <row r="96" spans="1:7" x14ac:dyDescent="0.35">
      <c r="A96" s="89" t="s">
        <v>2276</v>
      </c>
      <c r="B96" s="89" t="s">
        <v>911</v>
      </c>
      <c r="C96" s="165">
        <v>0</v>
      </c>
      <c r="D96" s="165">
        <v>0</v>
      </c>
      <c r="E96" s="159"/>
      <c r="F96" s="165">
        <v>0</v>
      </c>
      <c r="G96" s="93"/>
    </row>
    <row r="97" spans="1:7" x14ac:dyDescent="0.35">
      <c r="A97" s="89" t="s">
        <v>2277</v>
      </c>
      <c r="B97" s="162" t="s">
        <v>352</v>
      </c>
      <c r="C97" s="163">
        <f>SUM(C98:C108)</f>
        <v>0</v>
      </c>
      <c r="D97" s="163">
        <f>SUM(D98:D108)</f>
        <v>0</v>
      </c>
      <c r="E97" s="218"/>
      <c r="F97" s="163">
        <f>SUM(F98:F108)</f>
        <v>0</v>
      </c>
      <c r="G97" s="93"/>
    </row>
    <row r="98" spans="1:7" x14ac:dyDescent="0.35">
      <c r="A98" s="89" t="s">
        <v>2278</v>
      </c>
      <c r="B98" s="102" t="s">
        <v>557</v>
      </c>
      <c r="C98" s="165">
        <v>0</v>
      </c>
      <c r="D98" s="165">
        <v>0</v>
      </c>
      <c r="E98" s="159"/>
      <c r="F98" s="165">
        <v>0</v>
      </c>
      <c r="G98" s="93"/>
    </row>
    <row r="99" spans="1:7" x14ac:dyDescent="0.35">
      <c r="A99" s="89" t="s">
        <v>2279</v>
      </c>
      <c r="B99" s="89" t="s">
        <v>559</v>
      </c>
      <c r="C99" s="165">
        <v>0</v>
      </c>
      <c r="D99" s="165">
        <v>0</v>
      </c>
      <c r="E99" s="159"/>
      <c r="F99" s="165">
        <v>0</v>
      </c>
      <c r="G99" s="93"/>
    </row>
    <row r="100" spans="1:7" x14ac:dyDescent="0.35">
      <c r="A100" s="89" t="s">
        <v>2280</v>
      </c>
      <c r="B100" s="102" t="s">
        <v>561</v>
      </c>
      <c r="C100" s="165">
        <v>0</v>
      </c>
      <c r="D100" s="165">
        <v>0</v>
      </c>
      <c r="E100" s="159"/>
      <c r="F100" s="165">
        <v>0</v>
      </c>
      <c r="G100" s="93"/>
    </row>
    <row r="101" spans="1:7" x14ac:dyDescent="0.35">
      <c r="A101" s="89" t="s">
        <v>2281</v>
      </c>
      <c r="B101" s="102" t="s">
        <v>563</v>
      </c>
      <c r="C101" s="165">
        <v>0</v>
      </c>
      <c r="D101" s="165">
        <v>0</v>
      </c>
      <c r="E101" s="159"/>
      <c r="F101" s="165">
        <v>0</v>
      </c>
      <c r="G101" s="93"/>
    </row>
    <row r="102" spans="1:7" x14ac:dyDescent="0.35">
      <c r="A102" s="89" t="s">
        <v>2282</v>
      </c>
      <c r="B102" s="102" t="s">
        <v>565</v>
      </c>
      <c r="C102" s="165">
        <v>0</v>
      </c>
      <c r="D102" s="165">
        <v>0</v>
      </c>
      <c r="E102" s="159"/>
      <c r="F102" s="165">
        <v>0</v>
      </c>
      <c r="G102" s="93"/>
    </row>
    <row r="103" spans="1:7" x14ac:dyDescent="0.35">
      <c r="A103" s="89" t="s">
        <v>2283</v>
      </c>
      <c r="B103" s="102" t="s">
        <v>567</v>
      </c>
      <c r="C103" s="165">
        <v>0</v>
      </c>
      <c r="D103" s="165">
        <v>0</v>
      </c>
      <c r="E103" s="159"/>
      <c r="F103" s="165">
        <v>0</v>
      </c>
      <c r="G103" s="93"/>
    </row>
    <row r="104" spans="1:7" x14ac:dyDescent="0.35">
      <c r="A104" s="89" t="s">
        <v>2284</v>
      </c>
      <c r="B104" s="102" t="s">
        <v>569</v>
      </c>
      <c r="C104" s="165">
        <v>0</v>
      </c>
      <c r="D104" s="165">
        <v>0</v>
      </c>
      <c r="E104" s="159"/>
      <c r="F104" s="165">
        <v>0</v>
      </c>
      <c r="G104" s="93"/>
    </row>
    <row r="105" spans="1:7" x14ac:dyDescent="0.35">
      <c r="A105" s="89" t="s">
        <v>2285</v>
      </c>
      <c r="B105" s="102" t="s">
        <v>571</v>
      </c>
      <c r="C105" s="165">
        <v>0</v>
      </c>
      <c r="D105" s="165">
        <v>0</v>
      </c>
      <c r="E105" s="159"/>
      <c r="F105" s="165">
        <v>0</v>
      </c>
      <c r="G105" s="93"/>
    </row>
    <row r="106" spans="1:7" x14ac:dyDescent="0.35">
      <c r="A106" s="89" t="s">
        <v>2286</v>
      </c>
      <c r="B106" s="102" t="s">
        <v>573</v>
      </c>
      <c r="C106" s="165">
        <v>0</v>
      </c>
      <c r="D106" s="165">
        <v>0</v>
      </c>
      <c r="E106" s="159"/>
      <c r="F106" s="165">
        <v>0</v>
      </c>
      <c r="G106" s="93"/>
    </row>
    <row r="107" spans="1:7" x14ac:dyDescent="0.35">
      <c r="A107" s="89" t="s">
        <v>2287</v>
      </c>
      <c r="B107" s="102" t="s">
        <v>575</v>
      </c>
      <c r="C107" s="165">
        <v>0</v>
      </c>
      <c r="D107" s="165">
        <v>0</v>
      </c>
      <c r="E107" s="159"/>
      <c r="F107" s="165">
        <v>0</v>
      </c>
      <c r="G107" s="93"/>
    </row>
    <row r="108" spans="1:7" x14ac:dyDescent="0.35">
      <c r="A108" s="89" t="s">
        <v>2288</v>
      </c>
      <c r="B108" s="102" t="s">
        <v>352</v>
      </c>
      <c r="C108" s="165">
        <v>0</v>
      </c>
      <c r="D108" s="165">
        <v>0</v>
      </c>
      <c r="E108" s="159"/>
      <c r="F108" s="165">
        <v>0</v>
      </c>
      <c r="G108" s="93"/>
    </row>
    <row r="109" spans="1:7" x14ac:dyDescent="0.35">
      <c r="A109" s="89" t="s">
        <v>2289</v>
      </c>
      <c r="B109" s="212"/>
      <c r="C109" s="165"/>
      <c r="D109" s="165"/>
      <c r="E109" s="159"/>
      <c r="F109" s="165"/>
      <c r="G109" s="93"/>
    </row>
    <row r="110" spans="1:7" x14ac:dyDescent="0.35">
      <c r="A110" s="89" t="s">
        <v>2290</v>
      </c>
      <c r="B110" s="212"/>
      <c r="C110" s="165"/>
      <c r="D110" s="165"/>
      <c r="E110" s="159"/>
      <c r="F110" s="165"/>
      <c r="G110" s="93"/>
    </row>
    <row r="111" spans="1:7" x14ac:dyDescent="0.35">
      <c r="A111" s="89" t="s">
        <v>2291</v>
      </c>
      <c r="B111" s="212"/>
      <c r="C111" s="165"/>
      <c r="D111" s="165"/>
      <c r="E111" s="159"/>
      <c r="F111" s="165"/>
      <c r="G111" s="93"/>
    </row>
    <row r="112" spans="1:7" x14ac:dyDescent="0.35">
      <c r="A112" s="89" t="s">
        <v>2292</v>
      </c>
      <c r="B112" s="212"/>
      <c r="C112" s="165"/>
      <c r="D112" s="165"/>
      <c r="E112" s="159"/>
      <c r="F112" s="165"/>
      <c r="G112" s="93"/>
    </row>
    <row r="113" spans="1:7" x14ac:dyDescent="0.35">
      <c r="A113" s="89" t="s">
        <v>2293</v>
      </c>
      <c r="B113" s="212"/>
      <c r="C113" s="165"/>
      <c r="D113" s="165"/>
      <c r="E113" s="159"/>
      <c r="F113" s="165"/>
      <c r="G113" s="93"/>
    </row>
    <row r="114" spans="1:7" x14ac:dyDescent="0.35">
      <c r="A114" s="89" t="s">
        <v>2294</v>
      </c>
      <c r="B114" s="212"/>
      <c r="C114" s="165"/>
      <c r="D114" s="165"/>
      <c r="E114" s="159"/>
      <c r="F114" s="165"/>
      <c r="G114" s="93"/>
    </row>
    <row r="115" spans="1:7" x14ac:dyDescent="0.35">
      <c r="A115" s="89" t="s">
        <v>2295</v>
      </c>
      <c r="B115" s="212"/>
      <c r="C115" s="165"/>
      <c r="D115" s="165"/>
      <c r="E115" s="159"/>
      <c r="F115" s="165"/>
      <c r="G115" s="93"/>
    </row>
    <row r="116" spans="1:7" x14ac:dyDescent="0.35">
      <c r="A116" s="89" t="s">
        <v>2296</v>
      </c>
      <c r="B116" s="212"/>
      <c r="C116" s="165"/>
      <c r="D116" s="165"/>
      <c r="E116" s="159"/>
      <c r="F116" s="165"/>
      <c r="G116" s="93"/>
    </row>
    <row r="117" spans="1:7" x14ac:dyDescent="0.35">
      <c r="A117" s="89" t="s">
        <v>2297</v>
      </c>
      <c r="B117" s="212"/>
      <c r="C117" s="165"/>
      <c r="D117" s="165"/>
      <c r="E117" s="159"/>
      <c r="F117" s="165"/>
      <c r="G117" s="93"/>
    </row>
    <row r="118" spans="1:7" x14ac:dyDescent="0.35">
      <c r="A118" s="89" t="s">
        <v>2298</v>
      </c>
      <c r="B118" s="212"/>
      <c r="C118" s="165"/>
      <c r="D118" s="165"/>
      <c r="E118" s="159"/>
      <c r="F118" s="165"/>
      <c r="G118" s="93"/>
    </row>
    <row r="119" spans="1:7" x14ac:dyDescent="0.35">
      <c r="A119" s="98"/>
      <c r="B119" s="98" t="s">
        <v>1635</v>
      </c>
      <c r="C119" s="98" t="s">
        <v>838</v>
      </c>
      <c r="D119" s="98" t="s">
        <v>839</v>
      </c>
      <c r="E119" s="98"/>
      <c r="F119" s="98" t="s">
        <v>803</v>
      </c>
      <c r="G119" s="98"/>
    </row>
    <row r="120" spans="1:7" x14ac:dyDescent="0.35">
      <c r="A120" s="89" t="s">
        <v>2299</v>
      </c>
      <c r="B120" s="198" t="s">
        <v>3052</v>
      </c>
      <c r="C120" s="165">
        <v>0.24524027059902739</v>
      </c>
      <c r="D120" s="165">
        <v>0.29690270447330186</v>
      </c>
      <c r="E120" s="159"/>
      <c r="F120" s="165">
        <v>0.26938741627601259</v>
      </c>
      <c r="G120" s="93"/>
    </row>
    <row r="121" spans="1:7" x14ac:dyDescent="0.35">
      <c r="A121" s="89" t="s">
        <v>2300</v>
      </c>
      <c r="B121" s="198" t="s">
        <v>3054</v>
      </c>
      <c r="C121" s="165">
        <v>0.14645583785272376</v>
      </c>
      <c r="D121" s="165">
        <v>1.5970032075811717E-2</v>
      </c>
      <c r="E121" s="159"/>
      <c r="F121" s="165">
        <v>8.546645882846382E-2</v>
      </c>
      <c r="G121" s="93"/>
    </row>
    <row r="122" spans="1:7" x14ac:dyDescent="0.35">
      <c r="A122" s="89" t="s">
        <v>2301</v>
      </c>
      <c r="B122" s="198" t="s">
        <v>3053</v>
      </c>
      <c r="C122" s="165">
        <v>0.15456148112119841</v>
      </c>
      <c r="D122" s="165">
        <v>0.48337027048063536</v>
      </c>
      <c r="E122" s="159"/>
      <c r="F122" s="165">
        <v>0.30824749900912291</v>
      </c>
      <c r="G122" s="93"/>
    </row>
    <row r="123" spans="1:7" x14ac:dyDescent="0.35">
      <c r="A123" s="89" t="s">
        <v>2302</v>
      </c>
      <c r="B123" s="198" t="s">
        <v>3051</v>
      </c>
      <c r="C123" s="165">
        <v>0.30241375989785141</v>
      </c>
      <c r="D123" s="165">
        <v>0.20247749743222887</v>
      </c>
      <c r="E123" s="159"/>
      <c r="F123" s="165">
        <v>0.25570331079195929</v>
      </c>
      <c r="G123" s="93"/>
    </row>
    <row r="124" spans="1:7" x14ac:dyDescent="0.35">
      <c r="A124" s="89" t="s">
        <v>2303</v>
      </c>
      <c r="B124" s="198" t="s">
        <v>3055</v>
      </c>
      <c r="C124" s="165">
        <v>0.151328650529199</v>
      </c>
      <c r="D124" s="165">
        <v>1.2794955380221766E-3</v>
      </c>
      <c r="E124" s="159"/>
      <c r="F124" s="165">
        <v>8.1195315094441375E-2</v>
      </c>
      <c r="G124" s="93"/>
    </row>
    <row r="125" spans="1:7" x14ac:dyDescent="0.35">
      <c r="A125" s="89" t="s">
        <v>2304</v>
      </c>
      <c r="B125" s="198"/>
      <c r="C125" s="165"/>
      <c r="D125" s="165"/>
      <c r="E125" s="159"/>
      <c r="F125" s="165"/>
      <c r="G125" s="93"/>
    </row>
    <row r="126" spans="1:7" x14ac:dyDescent="0.35">
      <c r="A126" s="89" t="s">
        <v>2305</v>
      </c>
      <c r="B126" s="198"/>
      <c r="C126" s="165"/>
      <c r="D126" s="165"/>
      <c r="E126" s="159"/>
      <c r="F126" s="165"/>
      <c r="G126" s="93"/>
    </row>
    <row r="127" spans="1:7" x14ac:dyDescent="0.35">
      <c r="A127" s="89" t="s">
        <v>2306</v>
      </c>
      <c r="B127" s="198"/>
      <c r="C127" s="165"/>
      <c r="D127" s="165"/>
      <c r="E127" s="159"/>
      <c r="F127" s="165"/>
      <c r="G127" s="93"/>
    </row>
    <row r="128" spans="1:7" x14ac:dyDescent="0.35">
      <c r="A128" s="89" t="s">
        <v>2307</v>
      </c>
      <c r="B128" s="198"/>
      <c r="C128" s="165"/>
      <c r="D128" s="165"/>
      <c r="E128" s="159"/>
      <c r="F128" s="165"/>
      <c r="G128" s="93"/>
    </row>
    <row r="129" spans="1:7" x14ac:dyDescent="0.35">
      <c r="A129" s="89" t="s">
        <v>2308</v>
      </c>
      <c r="B129" s="198"/>
      <c r="C129" s="165"/>
      <c r="D129" s="165"/>
      <c r="E129" s="159"/>
      <c r="F129" s="165"/>
      <c r="G129" s="93"/>
    </row>
    <row r="130" spans="1:7" x14ac:dyDescent="0.35">
      <c r="A130" s="89" t="s">
        <v>2309</v>
      </c>
      <c r="B130" s="198"/>
      <c r="C130" s="165"/>
      <c r="D130" s="165"/>
      <c r="E130" s="159"/>
      <c r="F130" s="165"/>
      <c r="G130" s="93"/>
    </row>
    <row r="131" spans="1:7" x14ac:dyDescent="0.35">
      <c r="A131" s="89" t="s">
        <v>2310</v>
      </c>
      <c r="B131" s="198"/>
      <c r="C131" s="165"/>
      <c r="D131" s="165"/>
      <c r="E131" s="159"/>
      <c r="F131" s="165"/>
      <c r="G131" s="93"/>
    </row>
    <row r="132" spans="1:7" x14ac:dyDescent="0.35">
      <c r="A132" s="89" t="s">
        <v>2311</v>
      </c>
      <c r="B132" s="198"/>
      <c r="C132" s="165"/>
      <c r="D132" s="165"/>
      <c r="E132" s="159"/>
      <c r="F132" s="165"/>
      <c r="G132" s="93"/>
    </row>
    <row r="133" spans="1:7" x14ac:dyDescent="0.35">
      <c r="A133" s="89" t="s">
        <v>2312</v>
      </c>
      <c r="B133" s="198"/>
      <c r="C133" s="165"/>
      <c r="D133" s="165"/>
      <c r="E133" s="159"/>
      <c r="F133" s="165"/>
      <c r="G133" s="93"/>
    </row>
    <row r="134" spans="1:7" x14ac:dyDescent="0.35">
      <c r="A134" s="89" t="s">
        <v>2313</v>
      </c>
      <c r="B134" s="198"/>
      <c r="C134" s="165"/>
      <c r="D134" s="165"/>
      <c r="E134" s="159"/>
      <c r="F134" s="165"/>
      <c r="G134" s="93"/>
    </row>
    <row r="135" spans="1:7" x14ac:dyDescent="0.35">
      <c r="A135" s="89" t="s">
        <v>2314</v>
      </c>
      <c r="B135" s="198"/>
      <c r="C135" s="165"/>
      <c r="D135" s="165"/>
      <c r="E135" s="159"/>
      <c r="F135" s="165"/>
      <c r="G135" s="93"/>
    </row>
    <row r="136" spans="1:7" x14ac:dyDescent="0.35">
      <c r="A136" s="89" t="s">
        <v>2315</v>
      </c>
      <c r="B136" s="198"/>
      <c r="C136" s="165"/>
      <c r="D136" s="165"/>
      <c r="E136" s="159"/>
      <c r="F136" s="165"/>
      <c r="G136" s="93"/>
    </row>
    <row r="137" spans="1:7" x14ac:dyDescent="0.35">
      <c r="A137" s="89" t="s">
        <v>2316</v>
      </c>
      <c r="B137" s="198"/>
      <c r="C137" s="165"/>
      <c r="D137" s="165"/>
      <c r="E137" s="159"/>
      <c r="F137" s="165"/>
      <c r="G137" s="93"/>
    </row>
    <row r="138" spans="1:7" x14ac:dyDescent="0.35">
      <c r="A138" s="89" t="s">
        <v>2317</v>
      </c>
      <c r="B138" s="198"/>
      <c r="C138" s="165"/>
      <c r="D138" s="165"/>
      <c r="E138" s="159"/>
      <c r="F138" s="165"/>
      <c r="G138" s="93"/>
    </row>
    <row r="139" spans="1:7" x14ac:dyDescent="0.35">
      <c r="A139" s="89" t="s">
        <v>2318</v>
      </c>
      <c r="B139" s="198"/>
      <c r="C139" s="165"/>
      <c r="D139" s="165"/>
      <c r="E139" s="159"/>
      <c r="F139" s="165"/>
      <c r="G139" s="93"/>
    </row>
    <row r="140" spans="1:7" x14ac:dyDescent="0.35">
      <c r="A140" s="89" t="s">
        <v>2319</v>
      </c>
      <c r="B140" s="198"/>
      <c r="C140" s="165"/>
      <c r="D140" s="165"/>
      <c r="E140" s="159"/>
      <c r="F140" s="165"/>
      <c r="G140" s="93"/>
    </row>
    <row r="141" spans="1:7" x14ac:dyDescent="0.35">
      <c r="A141" s="89" t="s">
        <v>2320</v>
      </c>
      <c r="B141" s="198"/>
      <c r="C141" s="165"/>
      <c r="D141" s="165"/>
      <c r="E141" s="159"/>
      <c r="F141" s="165"/>
      <c r="G141" s="93"/>
    </row>
    <row r="142" spans="1:7" x14ac:dyDescent="0.35">
      <c r="A142" s="89" t="s">
        <v>2321</v>
      </c>
      <c r="B142" s="198"/>
      <c r="C142" s="165"/>
      <c r="D142" s="165"/>
      <c r="E142" s="159"/>
      <c r="F142" s="165"/>
      <c r="G142" s="93"/>
    </row>
    <row r="143" spans="1:7" x14ac:dyDescent="0.35">
      <c r="A143" s="89" t="s">
        <v>2322</v>
      </c>
      <c r="B143" s="198"/>
      <c r="C143" s="165"/>
      <c r="D143" s="165"/>
      <c r="E143" s="159"/>
      <c r="F143" s="165"/>
      <c r="G143" s="93"/>
    </row>
    <row r="144" spans="1:7" x14ac:dyDescent="0.35">
      <c r="A144" s="89" t="s">
        <v>2323</v>
      </c>
      <c r="B144" s="198"/>
      <c r="C144" s="165"/>
      <c r="D144" s="165"/>
      <c r="E144" s="159"/>
      <c r="F144" s="165"/>
      <c r="G144" s="93"/>
    </row>
    <row r="145" spans="1:7" x14ac:dyDescent="0.35">
      <c r="A145" s="89" t="s">
        <v>2324</v>
      </c>
      <c r="B145" s="198"/>
      <c r="C145" s="165"/>
      <c r="D145" s="165"/>
      <c r="E145" s="159"/>
      <c r="F145" s="165"/>
      <c r="G145" s="93"/>
    </row>
    <row r="146" spans="1:7" x14ac:dyDescent="0.35">
      <c r="A146" s="89" t="s">
        <v>2325</v>
      </c>
      <c r="B146" s="198"/>
      <c r="C146" s="165"/>
      <c r="D146" s="165"/>
      <c r="E146" s="159"/>
      <c r="F146" s="165"/>
      <c r="G146" s="93"/>
    </row>
    <row r="147" spans="1:7" x14ac:dyDescent="0.35">
      <c r="A147" s="89" t="s">
        <v>2326</v>
      </c>
      <c r="B147" s="198"/>
      <c r="C147" s="165"/>
      <c r="D147" s="165"/>
      <c r="E147" s="159"/>
      <c r="F147" s="165"/>
      <c r="G147" s="93"/>
    </row>
    <row r="148" spans="1:7" x14ac:dyDescent="0.35">
      <c r="A148" s="89" t="s">
        <v>2327</v>
      </c>
      <c r="B148" s="198"/>
      <c r="C148" s="165"/>
      <c r="D148" s="165"/>
      <c r="E148" s="159"/>
      <c r="F148" s="165"/>
      <c r="G148" s="93"/>
    </row>
    <row r="149" spans="1:7" x14ac:dyDescent="0.35">
      <c r="A149" s="89" t="s">
        <v>2328</v>
      </c>
      <c r="B149" s="198"/>
      <c r="C149" s="165"/>
      <c r="D149" s="165"/>
      <c r="E149" s="159"/>
      <c r="F149" s="165"/>
      <c r="G149" s="93"/>
    </row>
    <row r="150" spans="1:7" x14ac:dyDescent="0.35">
      <c r="A150" s="89" t="s">
        <v>2329</v>
      </c>
      <c r="B150" s="198"/>
      <c r="C150" s="165"/>
      <c r="D150" s="165"/>
      <c r="E150" s="159"/>
      <c r="F150" s="165"/>
      <c r="G150" s="93"/>
    </row>
    <row r="151" spans="1:7" x14ac:dyDescent="0.35">
      <c r="A151" s="89" t="s">
        <v>2330</v>
      </c>
      <c r="B151" s="198"/>
      <c r="C151" s="165"/>
      <c r="D151" s="165"/>
      <c r="E151" s="159"/>
      <c r="F151" s="165"/>
      <c r="G151" s="93"/>
    </row>
    <row r="152" spans="1:7" x14ac:dyDescent="0.35">
      <c r="A152" s="89" t="s">
        <v>2331</v>
      </c>
      <c r="B152" s="198"/>
      <c r="C152" s="165"/>
      <c r="D152" s="165"/>
      <c r="E152" s="159"/>
      <c r="F152" s="165"/>
      <c r="G152" s="93"/>
    </row>
    <row r="153" spans="1:7" x14ac:dyDescent="0.35">
      <c r="A153" s="89" t="s">
        <v>2332</v>
      </c>
      <c r="B153" s="198"/>
      <c r="C153" s="165"/>
      <c r="D153" s="165"/>
      <c r="E153" s="159"/>
      <c r="F153" s="165"/>
      <c r="G153" s="93"/>
    </row>
    <row r="154" spans="1:7" x14ac:dyDescent="0.35">
      <c r="A154" s="89" t="s">
        <v>2333</v>
      </c>
      <c r="B154" s="198"/>
      <c r="C154" s="165"/>
      <c r="D154" s="165"/>
      <c r="E154" s="159"/>
      <c r="F154" s="165"/>
      <c r="G154" s="93"/>
    </row>
    <row r="155" spans="1:7" x14ac:dyDescent="0.35">
      <c r="A155" s="89" t="s">
        <v>2334</v>
      </c>
      <c r="B155" s="198"/>
      <c r="C155" s="165"/>
      <c r="D155" s="165"/>
      <c r="E155" s="159"/>
      <c r="F155" s="165"/>
      <c r="G155" s="93"/>
    </row>
    <row r="156" spans="1:7" x14ac:dyDescent="0.35">
      <c r="A156" s="89" t="s">
        <v>2335</v>
      </c>
      <c r="B156" s="198"/>
      <c r="C156" s="165"/>
      <c r="D156" s="165"/>
      <c r="E156" s="159"/>
      <c r="F156" s="165"/>
      <c r="G156" s="93"/>
    </row>
    <row r="157" spans="1:7" x14ac:dyDescent="0.35">
      <c r="A157" s="89" t="s">
        <v>2336</v>
      </c>
      <c r="B157" s="198"/>
      <c r="C157" s="165"/>
      <c r="D157" s="165"/>
      <c r="E157" s="159"/>
      <c r="F157" s="165"/>
      <c r="G157" s="93"/>
    </row>
    <row r="158" spans="1:7" x14ac:dyDescent="0.35">
      <c r="A158" s="89" t="s">
        <v>2337</v>
      </c>
      <c r="B158" s="198"/>
      <c r="C158" s="165"/>
      <c r="D158" s="165"/>
      <c r="E158" s="159"/>
      <c r="F158" s="165"/>
      <c r="G158" s="93"/>
    </row>
    <row r="159" spans="1:7" x14ac:dyDescent="0.35">
      <c r="A159" s="89" t="s">
        <v>2338</v>
      </c>
      <c r="B159" s="198"/>
      <c r="C159" s="165"/>
      <c r="D159" s="165"/>
      <c r="E159" s="159"/>
      <c r="F159" s="165"/>
      <c r="G159" s="93"/>
    </row>
    <row r="160" spans="1:7" x14ac:dyDescent="0.35">
      <c r="A160" s="89" t="s">
        <v>2339</v>
      </c>
      <c r="B160" s="198"/>
      <c r="C160" s="165"/>
      <c r="D160" s="165"/>
      <c r="E160" s="159"/>
      <c r="F160" s="165"/>
      <c r="G160" s="93"/>
    </row>
    <row r="161" spans="1:7" x14ac:dyDescent="0.35">
      <c r="A161" s="89" t="s">
        <v>2340</v>
      </c>
      <c r="B161" s="198"/>
      <c r="C161" s="165"/>
      <c r="D161" s="165"/>
      <c r="E161" s="159"/>
      <c r="F161" s="165"/>
      <c r="G161" s="93"/>
    </row>
    <row r="162" spans="1:7" x14ac:dyDescent="0.35">
      <c r="A162" s="89" t="s">
        <v>2341</v>
      </c>
      <c r="B162" s="198"/>
      <c r="C162" s="165"/>
      <c r="D162" s="165"/>
      <c r="E162" s="159"/>
      <c r="F162" s="165"/>
      <c r="G162" s="93"/>
    </row>
    <row r="163" spans="1:7" x14ac:dyDescent="0.35">
      <c r="A163" s="89" t="s">
        <v>2342</v>
      </c>
      <c r="B163" s="198"/>
      <c r="C163" s="165"/>
      <c r="D163" s="165"/>
      <c r="E163" s="159"/>
      <c r="F163" s="165"/>
      <c r="G163" s="93"/>
    </row>
    <row r="164" spans="1:7" x14ac:dyDescent="0.35">
      <c r="A164" s="89" t="s">
        <v>2343</v>
      </c>
      <c r="B164" s="198"/>
      <c r="C164" s="165"/>
      <c r="D164" s="165"/>
      <c r="E164" s="159"/>
      <c r="F164" s="165"/>
      <c r="G164" s="93"/>
    </row>
    <row r="165" spans="1:7" x14ac:dyDescent="0.35">
      <c r="A165" s="89" t="s">
        <v>2344</v>
      </c>
      <c r="B165" s="198"/>
      <c r="C165" s="165"/>
      <c r="D165" s="165"/>
      <c r="E165" s="159"/>
      <c r="F165" s="165"/>
      <c r="G165" s="93"/>
    </row>
    <row r="166" spans="1:7" x14ac:dyDescent="0.35">
      <c r="A166" s="89" t="s">
        <v>2345</v>
      </c>
      <c r="B166" s="198"/>
      <c r="C166" s="165"/>
      <c r="D166" s="165"/>
      <c r="E166" s="159"/>
      <c r="F166" s="165"/>
      <c r="G166" s="93"/>
    </row>
    <row r="167" spans="1:7" x14ac:dyDescent="0.35">
      <c r="A167" s="89" t="s">
        <v>2346</v>
      </c>
      <c r="B167" s="198"/>
      <c r="C167" s="165"/>
      <c r="D167" s="165"/>
      <c r="E167" s="159"/>
      <c r="F167" s="165"/>
      <c r="G167" s="93"/>
    </row>
    <row r="168" spans="1:7" x14ac:dyDescent="0.35">
      <c r="A168" s="89" t="s">
        <v>2347</v>
      </c>
      <c r="B168" s="198"/>
      <c r="C168" s="165"/>
      <c r="D168" s="165"/>
      <c r="E168" s="159"/>
      <c r="F168" s="165"/>
      <c r="G168" s="93"/>
    </row>
    <row r="169" spans="1:7" x14ac:dyDescent="0.35">
      <c r="A169" s="89" t="s">
        <v>2348</v>
      </c>
      <c r="B169" s="198"/>
      <c r="C169" s="165"/>
      <c r="D169" s="165"/>
      <c r="E169" s="159"/>
      <c r="F169" s="165"/>
      <c r="G169" s="93"/>
    </row>
    <row r="170" spans="1:7" x14ac:dyDescent="0.35">
      <c r="A170" s="98"/>
      <c r="B170" s="98" t="s">
        <v>986</v>
      </c>
      <c r="C170" s="98" t="s">
        <v>838</v>
      </c>
      <c r="D170" s="98" t="s">
        <v>839</v>
      </c>
      <c r="E170" s="98"/>
      <c r="F170" s="98" t="s">
        <v>803</v>
      </c>
      <c r="G170" s="98"/>
    </row>
    <row r="171" spans="1:7" x14ac:dyDescent="0.35">
      <c r="A171" s="89" t="s">
        <v>2349</v>
      </c>
      <c r="B171" s="89" t="s">
        <v>988</v>
      </c>
      <c r="C171" s="165">
        <v>1</v>
      </c>
      <c r="D171" s="165">
        <v>1</v>
      </c>
      <c r="E171" s="164"/>
      <c r="F171" s="165">
        <v>1</v>
      </c>
      <c r="G171" s="93"/>
    </row>
    <row r="172" spans="1:7" x14ac:dyDescent="0.35">
      <c r="A172" s="89" t="s">
        <v>2350</v>
      </c>
      <c r="B172" s="89" t="s">
        <v>990</v>
      </c>
      <c r="C172" s="165">
        <f>C174+C175+C176+C177</f>
        <v>0</v>
      </c>
      <c r="D172" s="165">
        <f>D174+D175+D176+D177</f>
        <v>0</v>
      </c>
      <c r="E172" s="164"/>
      <c r="F172" s="165">
        <f>F174+F175+F176+F177</f>
        <v>0</v>
      </c>
      <c r="G172" s="93"/>
    </row>
    <row r="173" spans="1:7" x14ac:dyDescent="0.35">
      <c r="A173" s="89" t="s">
        <v>2351</v>
      </c>
      <c r="B173" s="89" t="s">
        <v>352</v>
      </c>
      <c r="C173" s="165">
        <v>0</v>
      </c>
      <c r="D173" s="165">
        <v>0</v>
      </c>
      <c r="E173" s="164"/>
      <c r="F173" s="165">
        <v>0</v>
      </c>
      <c r="G173" s="93"/>
    </row>
    <row r="174" spans="1:7" x14ac:dyDescent="0.35">
      <c r="A174" s="89" t="s">
        <v>2352</v>
      </c>
      <c r="B174" s="95" t="s">
        <v>3174</v>
      </c>
      <c r="C174" s="165">
        <v>0</v>
      </c>
      <c r="D174" s="165">
        <v>0</v>
      </c>
      <c r="E174" s="164"/>
      <c r="F174" s="165">
        <v>0</v>
      </c>
      <c r="G174" s="93"/>
    </row>
    <row r="175" spans="1:7" x14ac:dyDescent="0.35">
      <c r="A175" s="89" t="s">
        <v>2353</v>
      </c>
      <c r="B175" s="95" t="s">
        <v>3175</v>
      </c>
      <c r="C175" s="165">
        <v>0</v>
      </c>
      <c r="D175" s="165">
        <v>0</v>
      </c>
      <c r="E175" s="164"/>
      <c r="F175" s="165">
        <v>0</v>
      </c>
      <c r="G175" s="93"/>
    </row>
    <row r="176" spans="1:7" x14ac:dyDescent="0.35">
      <c r="A176" s="89" t="s">
        <v>2354</v>
      </c>
      <c r="B176" s="95" t="s">
        <v>3176</v>
      </c>
      <c r="C176" s="165">
        <v>0</v>
      </c>
      <c r="D176" s="165">
        <v>0</v>
      </c>
      <c r="E176" s="164"/>
      <c r="F176" s="165">
        <v>0</v>
      </c>
      <c r="G176" s="93"/>
    </row>
    <row r="177" spans="1:7" x14ac:dyDescent="0.35">
      <c r="A177" s="89" t="s">
        <v>2355</v>
      </c>
      <c r="B177" s="95" t="s">
        <v>3177</v>
      </c>
      <c r="C177" s="165">
        <v>0</v>
      </c>
      <c r="D177" s="165">
        <v>0</v>
      </c>
      <c r="E177" s="164"/>
      <c r="F177" s="165">
        <v>0</v>
      </c>
      <c r="G177" s="93"/>
    </row>
    <row r="178" spans="1:7" x14ac:dyDescent="0.35">
      <c r="A178" s="89" t="s">
        <v>2356</v>
      </c>
      <c r="B178" s="95"/>
      <c r="C178" s="165"/>
      <c r="D178" s="165"/>
      <c r="E178" s="164"/>
      <c r="F178" s="165"/>
      <c r="G178" s="93"/>
    </row>
    <row r="179" spans="1:7" x14ac:dyDescent="0.35">
      <c r="A179" s="89" t="s">
        <v>2357</v>
      </c>
      <c r="B179" s="95"/>
      <c r="C179" s="165"/>
      <c r="D179" s="165"/>
      <c r="E179" s="164"/>
      <c r="F179" s="165"/>
      <c r="G179" s="93"/>
    </row>
    <row r="180" spans="1:7" x14ac:dyDescent="0.35">
      <c r="A180" s="98"/>
      <c r="B180" s="98" t="s">
        <v>998</v>
      </c>
      <c r="C180" s="98" t="s">
        <v>838</v>
      </c>
      <c r="D180" s="98" t="s">
        <v>839</v>
      </c>
      <c r="E180" s="98"/>
      <c r="F180" s="98" t="s">
        <v>803</v>
      </c>
      <c r="G180" s="98"/>
    </row>
    <row r="181" spans="1:7" x14ac:dyDescent="0.35">
      <c r="A181" s="89" t="s">
        <v>2358</v>
      </c>
      <c r="B181" s="89" t="s">
        <v>1000</v>
      </c>
      <c r="C181" s="165">
        <v>0</v>
      </c>
      <c r="D181" s="165">
        <v>0</v>
      </c>
      <c r="E181" s="251"/>
      <c r="F181" s="165">
        <v>0</v>
      </c>
      <c r="G181" s="93"/>
    </row>
    <row r="182" spans="1:7" x14ac:dyDescent="0.35">
      <c r="A182" s="89" t="s">
        <v>2359</v>
      </c>
      <c r="B182" s="89" t="s">
        <v>1002</v>
      </c>
      <c r="C182" s="165">
        <v>1</v>
      </c>
      <c r="D182" s="165">
        <v>1</v>
      </c>
      <c r="E182" s="251"/>
      <c r="F182" s="165">
        <v>1</v>
      </c>
      <c r="G182" s="93"/>
    </row>
    <row r="183" spans="1:7" x14ac:dyDescent="0.35">
      <c r="A183" s="89" t="s">
        <v>2360</v>
      </c>
      <c r="B183" s="89" t="s">
        <v>352</v>
      </c>
      <c r="C183" s="165">
        <v>0</v>
      </c>
      <c r="D183" s="165">
        <v>0</v>
      </c>
      <c r="E183" s="251"/>
      <c r="F183" s="165">
        <v>0</v>
      </c>
      <c r="G183" s="93"/>
    </row>
    <row r="184" spans="1:7" x14ac:dyDescent="0.35">
      <c r="A184" s="89" t="s">
        <v>2361</v>
      </c>
      <c r="B184" s="95"/>
      <c r="C184" s="95"/>
      <c r="D184" s="95"/>
      <c r="E184" s="73"/>
      <c r="F184" s="95"/>
      <c r="G184" s="93"/>
    </row>
    <row r="185" spans="1:7" x14ac:dyDescent="0.35">
      <c r="A185" s="89" t="s">
        <v>2362</v>
      </c>
      <c r="B185" s="95"/>
      <c r="C185" s="95"/>
      <c r="D185" s="95"/>
      <c r="E185" s="73"/>
      <c r="F185" s="95"/>
      <c r="G185" s="93"/>
    </row>
    <row r="186" spans="1:7" x14ac:dyDescent="0.35">
      <c r="A186" s="89" t="s">
        <v>2363</v>
      </c>
      <c r="B186" s="95"/>
      <c r="C186" s="95"/>
      <c r="D186" s="95"/>
      <c r="E186" s="73"/>
      <c r="F186" s="95"/>
      <c r="G186" s="93"/>
    </row>
    <row r="187" spans="1:7" x14ac:dyDescent="0.35">
      <c r="A187" s="89" t="s">
        <v>2364</v>
      </c>
      <c r="B187" s="95"/>
      <c r="C187" s="95"/>
      <c r="D187" s="95"/>
      <c r="E187" s="73"/>
      <c r="F187" s="95"/>
      <c r="G187" s="93"/>
    </row>
    <row r="188" spans="1:7" x14ac:dyDescent="0.35">
      <c r="A188" s="89" t="s">
        <v>2365</v>
      </c>
      <c r="B188" s="95"/>
      <c r="C188" s="95"/>
      <c r="D188" s="95"/>
      <c r="E188" s="73"/>
      <c r="F188" s="95"/>
      <c r="G188" s="93"/>
    </row>
    <row r="189" spans="1:7" x14ac:dyDescent="0.35">
      <c r="A189" s="89" t="s">
        <v>2366</v>
      </c>
      <c r="B189" s="95"/>
      <c r="C189" s="95"/>
      <c r="D189" s="95"/>
      <c r="E189" s="73"/>
      <c r="F189" s="95"/>
      <c r="G189" s="93"/>
    </row>
    <row r="190" spans="1:7" x14ac:dyDescent="0.35">
      <c r="A190" s="98"/>
      <c r="B190" s="98" t="s">
        <v>1010</v>
      </c>
      <c r="C190" s="98" t="s">
        <v>838</v>
      </c>
      <c r="D190" s="98" t="s">
        <v>839</v>
      </c>
      <c r="E190" s="98"/>
      <c r="F190" s="98" t="s">
        <v>803</v>
      </c>
      <c r="G190" s="98"/>
    </row>
    <row r="191" spans="1:7" x14ac:dyDescent="0.35">
      <c r="A191" s="89" t="s">
        <v>2367</v>
      </c>
      <c r="B191" s="121" t="s">
        <v>1012</v>
      </c>
      <c r="C191" s="165">
        <v>0</v>
      </c>
      <c r="D191" s="165">
        <v>0</v>
      </c>
      <c r="E191" s="251"/>
      <c r="F191" s="165">
        <v>0</v>
      </c>
      <c r="G191" s="93"/>
    </row>
    <row r="192" spans="1:7" x14ac:dyDescent="0.35">
      <c r="A192" s="89" t="s">
        <v>2368</v>
      </c>
      <c r="B192" s="121" t="s">
        <v>1014</v>
      </c>
      <c r="C192" s="165">
        <v>0</v>
      </c>
      <c r="D192" s="165">
        <v>0</v>
      </c>
      <c r="E192" s="251"/>
      <c r="F192" s="165">
        <v>0</v>
      </c>
      <c r="G192" s="93"/>
    </row>
    <row r="193" spans="1:7" x14ac:dyDescent="0.35">
      <c r="A193" s="89" t="s">
        <v>2369</v>
      </c>
      <c r="B193" s="121" t="s">
        <v>1016</v>
      </c>
      <c r="C193" s="165">
        <v>0</v>
      </c>
      <c r="D193" s="165">
        <v>0</v>
      </c>
      <c r="E193" s="165"/>
      <c r="F193" s="165">
        <v>0</v>
      </c>
      <c r="G193" s="93"/>
    </row>
    <row r="194" spans="1:7" x14ac:dyDescent="0.35">
      <c r="A194" s="89" t="s">
        <v>2370</v>
      </c>
      <c r="B194" s="121" t="s">
        <v>1018</v>
      </c>
      <c r="C194" s="165">
        <v>2.2909177732483132E-2</v>
      </c>
      <c r="D194" s="165">
        <v>5.7384145334145389E-2</v>
      </c>
      <c r="E194" s="165"/>
      <c r="F194" s="165">
        <v>3.9022860392355189E-2</v>
      </c>
      <c r="G194" s="93"/>
    </row>
    <row r="195" spans="1:7" x14ac:dyDescent="0.35">
      <c r="A195" s="89" t="s">
        <v>2371</v>
      </c>
      <c r="B195" s="121" t="s">
        <v>1020</v>
      </c>
      <c r="C195" s="165">
        <v>0.97709082226751687</v>
      </c>
      <c r="D195" s="165">
        <v>0.94261585466585462</v>
      </c>
      <c r="E195" s="165"/>
      <c r="F195" s="165">
        <v>0.96097713960764486</v>
      </c>
      <c r="G195" s="93"/>
    </row>
    <row r="196" spans="1:7" x14ac:dyDescent="0.35">
      <c r="A196" s="89" t="s">
        <v>2372</v>
      </c>
      <c r="B196" s="204"/>
      <c r="C196" s="165"/>
      <c r="D196" s="165"/>
      <c r="E196" s="165"/>
      <c r="F196" s="165"/>
      <c r="G196" s="93"/>
    </row>
    <row r="197" spans="1:7" x14ac:dyDescent="0.35">
      <c r="A197" s="89" t="s">
        <v>2373</v>
      </c>
      <c r="B197" s="204"/>
      <c r="C197" s="165"/>
      <c r="D197" s="165"/>
      <c r="E197" s="159"/>
      <c r="F197" s="165"/>
      <c r="G197" s="93"/>
    </row>
    <row r="198" spans="1:7" x14ac:dyDescent="0.35">
      <c r="A198" s="89" t="s">
        <v>2374</v>
      </c>
      <c r="B198" s="219"/>
      <c r="C198" s="165"/>
      <c r="D198" s="165"/>
      <c r="E198" s="159"/>
      <c r="F198" s="165"/>
      <c r="G198" s="93"/>
    </row>
    <row r="199" spans="1:7" x14ac:dyDescent="0.35">
      <c r="A199" s="89" t="s">
        <v>2375</v>
      </c>
      <c r="B199" s="219"/>
      <c r="C199" s="165"/>
      <c r="D199" s="165"/>
      <c r="E199" s="159"/>
      <c r="F199" s="165"/>
      <c r="G199" s="93"/>
    </row>
    <row r="200" spans="1:7" x14ac:dyDescent="0.35">
      <c r="A200" s="98"/>
      <c r="B200" s="98" t="s">
        <v>1025</v>
      </c>
      <c r="C200" s="98" t="s">
        <v>838</v>
      </c>
      <c r="D200" s="98" t="s">
        <v>839</v>
      </c>
      <c r="E200" s="98"/>
      <c r="F200" s="98" t="s">
        <v>803</v>
      </c>
      <c r="G200" s="98"/>
    </row>
    <row r="201" spans="1:7" x14ac:dyDescent="0.35">
      <c r="A201" s="89" t="s">
        <v>2376</v>
      </c>
      <c r="B201" s="89" t="s">
        <v>1027</v>
      </c>
      <c r="C201" s="165">
        <v>0</v>
      </c>
      <c r="D201" s="165">
        <v>0</v>
      </c>
      <c r="E201" s="251"/>
      <c r="F201" s="165">
        <v>0</v>
      </c>
      <c r="G201" s="93"/>
    </row>
    <row r="202" spans="1:7" x14ac:dyDescent="0.35">
      <c r="A202" s="89" t="s">
        <v>2377</v>
      </c>
      <c r="B202" s="220" t="s">
        <v>2378</v>
      </c>
      <c r="C202" s="165"/>
      <c r="D202" s="165"/>
      <c r="E202" s="251"/>
      <c r="F202" s="165"/>
      <c r="G202" s="93"/>
    </row>
    <row r="203" spans="1:7" x14ac:dyDescent="0.35">
      <c r="A203" s="89" t="s">
        <v>2379</v>
      </c>
      <c r="B203" s="221"/>
      <c r="C203" s="165"/>
      <c r="D203" s="165"/>
      <c r="E203" s="164"/>
      <c r="F203" s="165"/>
      <c r="G203" s="93"/>
    </row>
    <row r="204" spans="1:7" x14ac:dyDescent="0.35">
      <c r="A204" s="89" t="s">
        <v>2380</v>
      </c>
      <c r="B204" s="221"/>
      <c r="C204" s="165"/>
      <c r="D204" s="165"/>
      <c r="E204" s="164"/>
      <c r="F204" s="165"/>
      <c r="G204" s="93"/>
    </row>
    <row r="205" spans="1:7" x14ac:dyDescent="0.35">
      <c r="A205" s="89" t="s">
        <v>2381</v>
      </c>
      <c r="B205" s="221"/>
      <c r="C205" s="165"/>
      <c r="D205" s="165"/>
      <c r="E205" s="164"/>
      <c r="F205" s="165"/>
      <c r="G205" s="93"/>
    </row>
    <row r="206" spans="1:7" x14ac:dyDescent="0.35">
      <c r="A206" s="89" t="s">
        <v>2382</v>
      </c>
      <c r="B206" s="198"/>
      <c r="C206" s="198"/>
      <c r="D206" s="198"/>
      <c r="E206" s="93"/>
      <c r="F206" s="198"/>
      <c r="G206" s="93"/>
    </row>
    <row r="207" spans="1:7" x14ac:dyDescent="0.35">
      <c r="A207" s="89" t="s">
        <v>2383</v>
      </c>
      <c r="B207" s="198"/>
      <c r="C207" s="198"/>
      <c r="D207" s="198"/>
      <c r="E207" s="93"/>
      <c r="F207" s="198"/>
      <c r="G207" s="93"/>
    </row>
    <row r="208" spans="1:7" x14ac:dyDescent="0.35">
      <c r="A208" s="89" t="s">
        <v>2384</v>
      </c>
      <c r="B208" s="198"/>
      <c r="C208" s="198"/>
      <c r="D208" s="198"/>
      <c r="E208" s="93"/>
      <c r="F208" s="198"/>
      <c r="G208" s="93"/>
    </row>
    <row r="209" spans="1:7" ht="18.5" x14ac:dyDescent="0.35">
      <c r="A209" s="168"/>
      <c r="B209" s="178" t="s">
        <v>2385</v>
      </c>
      <c r="C209" s="222"/>
      <c r="D209" s="222"/>
      <c r="E209" s="222"/>
      <c r="F209" s="222"/>
      <c r="G209" s="222"/>
    </row>
    <row r="210" spans="1:7" x14ac:dyDescent="0.35">
      <c r="A210" s="98"/>
      <c r="B210" s="98" t="s">
        <v>1033</v>
      </c>
      <c r="C210" s="98" t="s">
        <v>1034</v>
      </c>
      <c r="D210" s="98" t="s">
        <v>1035</v>
      </c>
      <c r="E210" s="98"/>
      <c r="F210" s="98" t="s">
        <v>838</v>
      </c>
      <c r="G210" s="98" t="s">
        <v>1036</v>
      </c>
    </row>
    <row r="211" spans="1:7" x14ac:dyDescent="0.35">
      <c r="A211" s="89" t="s">
        <v>2386</v>
      </c>
      <c r="B211" s="102" t="s">
        <v>1038</v>
      </c>
      <c r="C211" s="177">
        <f>(C238/D238)*1000</f>
        <v>4244.4704201626027</v>
      </c>
      <c r="D211" s="95"/>
      <c r="E211" s="238"/>
      <c r="F211" s="240"/>
      <c r="G211" s="240"/>
    </row>
    <row r="212" spans="1:7" x14ac:dyDescent="0.35">
      <c r="A212" s="119"/>
      <c r="B212" s="171"/>
      <c r="C212" s="119"/>
      <c r="D212" s="119"/>
      <c r="E212" s="119"/>
      <c r="F212" s="120"/>
      <c r="G212" s="120"/>
    </row>
    <row r="213" spans="1:7" x14ac:dyDescent="0.35">
      <c r="A213" s="76"/>
      <c r="B213" s="102" t="s">
        <v>1039</v>
      </c>
      <c r="C213" s="119"/>
      <c r="D213" s="119"/>
      <c r="E213" s="119"/>
      <c r="F213" s="120"/>
      <c r="G213" s="120"/>
    </row>
    <row r="214" spans="1:7" x14ac:dyDescent="0.35">
      <c r="A214" s="89" t="s">
        <v>2387</v>
      </c>
      <c r="B214" s="198" t="s">
        <v>3178</v>
      </c>
      <c r="C214" s="177">
        <v>30.354134380000001</v>
      </c>
      <c r="D214" s="223">
        <v>36</v>
      </c>
      <c r="E214" s="119"/>
      <c r="F214" s="111">
        <f>IF($C$238=0,"",IF(C214="[for completion]","",IF(C214="","",C214/$C$238)))</f>
        <v>5.8141901320106083E-2</v>
      </c>
      <c r="G214" s="111">
        <f>IF($D$238=0,"",IF(D214="[for completion]","",IF(D214="","",D214/$D$238)))</f>
        <v>0.29268292682926828</v>
      </c>
    </row>
    <row r="215" spans="1:7" x14ac:dyDescent="0.35">
      <c r="A215" s="89" t="s">
        <v>2388</v>
      </c>
      <c r="B215" s="198" t="s">
        <v>3179</v>
      </c>
      <c r="C215" s="177">
        <v>206.50353298000013</v>
      </c>
      <c r="D215" s="223">
        <v>63</v>
      </c>
      <c r="E215" s="119"/>
      <c r="F215" s="111">
        <f t="shared" ref="F215:F237" si="1">IF($C$238=0,"",IF(C215="[for completion]","",IF(C215="","",C215/$C$238)))</f>
        <v>0.39554769991027627</v>
      </c>
      <c r="G215" s="111">
        <f t="shared" ref="G215:G237" si="2">IF($D$238=0,"",IF(D215="[for completion]","",IF(D215="","",D215/$D$238)))</f>
        <v>0.51219512195121952</v>
      </c>
    </row>
    <row r="216" spans="1:7" x14ac:dyDescent="0.35">
      <c r="A216" s="89" t="s">
        <v>2389</v>
      </c>
      <c r="B216" s="198" t="s">
        <v>3180</v>
      </c>
      <c r="C216" s="177">
        <v>188.82128902999997</v>
      </c>
      <c r="D216" s="223">
        <v>23</v>
      </c>
      <c r="E216" s="119"/>
      <c r="F216" s="111">
        <f t="shared" si="1"/>
        <v>0.36167820226660957</v>
      </c>
      <c r="G216" s="111">
        <f t="shared" si="2"/>
        <v>0.18699186991869918</v>
      </c>
    </row>
    <row r="217" spans="1:7" x14ac:dyDescent="0.35">
      <c r="A217" s="89" t="s">
        <v>2390</v>
      </c>
      <c r="B217" s="198" t="s">
        <v>3181</v>
      </c>
      <c r="C217" s="177">
        <v>0</v>
      </c>
      <c r="D217" s="223">
        <v>0</v>
      </c>
      <c r="E217" s="119"/>
      <c r="F217" s="111">
        <f t="shared" si="1"/>
        <v>0</v>
      </c>
      <c r="G217" s="111">
        <f t="shared" si="2"/>
        <v>0</v>
      </c>
    </row>
    <row r="218" spans="1:7" x14ac:dyDescent="0.35">
      <c r="A218" s="89" t="s">
        <v>2391</v>
      </c>
      <c r="B218" s="198" t="s">
        <v>3181</v>
      </c>
      <c r="C218" s="177">
        <v>96.390905290000006</v>
      </c>
      <c r="D218" s="223">
        <v>1</v>
      </c>
      <c r="E218" s="119"/>
      <c r="F218" s="111">
        <f t="shared" si="1"/>
        <v>0.18463219650300802</v>
      </c>
      <c r="G218" s="111">
        <f t="shared" si="2"/>
        <v>8.130081300813009E-3</v>
      </c>
    </row>
    <row r="219" spans="1:7" x14ac:dyDescent="0.35">
      <c r="A219" s="89" t="s">
        <v>2392</v>
      </c>
      <c r="B219" s="198" t="s">
        <v>3183</v>
      </c>
      <c r="C219" s="177">
        <v>0</v>
      </c>
      <c r="D219" s="223">
        <v>0</v>
      </c>
      <c r="E219" s="119"/>
      <c r="F219" s="111">
        <f t="shared" si="1"/>
        <v>0</v>
      </c>
      <c r="G219" s="111">
        <f t="shared" si="2"/>
        <v>0</v>
      </c>
    </row>
    <row r="220" spans="1:7" x14ac:dyDescent="0.35">
      <c r="A220" s="89" t="s">
        <v>2393</v>
      </c>
      <c r="B220" s="198"/>
      <c r="C220" s="177"/>
      <c r="D220" s="223"/>
      <c r="E220" s="119"/>
      <c r="F220" s="111" t="str">
        <f t="shared" si="1"/>
        <v/>
      </c>
      <c r="G220" s="111" t="str">
        <f t="shared" si="2"/>
        <v/>
      </c>
    </row>
    <row r="221" spans="1:7" x14ac:dyDescent="0.35">
      <c r="A221" s="89" t="s">
        <v>2394</v>
      </c>
      <c r="B221" s="198"/>
      <c r="C221" s="177"/>
      <c r="D221" s="223"/>
      <c r="E221" s="119"/>
      <c r="F221" s="111" t="str">
        <f t="shared" si="1"/>
        <v/>
      </c>
      <c r="G221" s="111" t="str">
        <f t="shared" si="2"/>
        <v/>
      </c>
    </row>
    <row r="222" spans="1:7" x14ac:dyDescent="0.35">
      <c r="A222" s="89" t="s">
        <v>2395</v>
      </c>
      <c r="B222" s="198"/>
      <c r="C222" s="177"/>
      <c r="D222" s="223"/>
      <c r="E222" s="119"/>
      <c r="F222" s="111" t="str">
        <f t="shared" si="1"/>
        <v/>
      </c>
      <c r="G222" s="111" t="str">
        <f t="shared" si="2"/>
        <v/>
      </c>
    </row>
    <row r="223" spans="1:7" x14ac:dyDescent="0.35">
      <c r="A223" s="89" t="s">
        <v>2396</v>
      </c>
      <c r="B223" s="198"/>
      <c r="C223" s="177"/>
      <c r="D223" s="223"/>
      <c r="E223" s="93"/>
      <c r="F223" s="111" t="str">
        <f t="shared" si="1"/>
        <v/>
      </c>
      <c r="G223" s="111" t="str">
        <f t="shared" si="2"/>
        <v/>
      </c>
    </row>
    <row r="224" spans="1:7" x14ac:dyDescent="0.35">
      <c r="A224" s="89" t="s">
        <v>2397</v>
      </c>
      <c r="B224" s="198"/>
      <c r="C224" s="177"/>
      <c r="D224" s="223"/>
      <c r="E224" s="93"/>
      <c r="F224" s="111" t="str">
        <f t="shared" si="1"/>
        <v/>
      </c>
      <c r="G224" s="111" t="str">
        <f t="shared" si="2"/>
        <v/>
      </c>
    </row>
    <row r="225" spans="1:7" x14ac:dyDescent="0.35">
      <c r="A225" s="89" t="s">
        <v>2398</v>
      </c>
      <c r="B225" s="198"/>
      <c r="C225" s="177"/>
      <c r="D225" s="223"/>
      <c r="E225" s="93"/>
      <c r="F225" s="111" t="str">
        <f t="shared" si="1"/>
        <v/>
      </c>
      <c r="G225" s="111" t="str">
        <f t="shared" si="2"/>
        <v/>
      </c>
    </row>
    <row r="226" spans="1:7" x14ac:dyDescent="0.35">
      <c r="A226" s="89" t="s">
        <v>2399</v>
      </c>
      <c r="B226" s="198"/>
      <c r="C226" s="177"/>
      <c r="D226" s="223"/>
      <c r="E226" s="93"/>
      <c r="F226" s="111" t="str">
        <f t="shared" si="1"/>
        <v/>
      </c>
      <c r="G226" s="111" t="str">
        <f t="shared" si="2"/>
        <v/>
      </c>
    </row>
    <row r="227" spans="1:7" x14ac:dyDescent="0.35">
      <c r="A227" s="89" t="s">
        <v>2400</v>
      </c>
      <c r="B227" s="198"/>
      <c r="C227" s="177"/>
      <c r="D227" s="223"/>
      <c r="E227" s="93"/>
      <c r="F227" s="111" t="str">
        <f t="shared" si="1"/>
        <v/>
      </c>
      <c r="G227" s="111" t="str">
        <f t="shared" si="2"/>
        <v/>
      </c>
    </row>
    <row r="228" spans="1:7" x14ac:dyDescent="0.35">
      <c r="A228" s="89" t="s">
        <v>2401</v>
      </c>
      <c r="B228" s="198"/>
      <c r="C228" s="177"/>
      <c r="D228" s="223"/>
      <c r="E228" s="93"/>
      <c r="F228" s="111" t="str">
        <f t="shared" si="1"/>
        <v/>
      </c>
      <c r="G228" s="111" t="str">
        <f t="shared" si="2"/>
        <v/>
      </c>
    </row>
    <row r="229" spans="1:7" x14ac:dyDescent="0.35">
      <c r="A229" s="89" t="s">
        <v>2402</v>
      </c>
      <c r="B229" s="198"/>
      <c r="C229" s="177"/>
      <c r="D229" s="223"/>
      <c r="E229" s="76"/>
      <c r="F229" s="111" t="str">
        <f t="shared" si="1"/>
        <v/>
      </c>
      <c r="G229" s="111" t="str">
        <f t="shared" si="2"/>
        <v/>
      </c>
    </row>
    <row r="230" spans="1:7" x14ac:dyDescent="0.35">
      <c r="A230" s="89" t="s">
        <v>2403</v>
      </c>
      <c r="B230" s="198"/>
      <c r="C230" s="177"/>
      <c r="D230" s="223"/>
      <c r="E230" s="172"/>
      <c r="F230" s="111" t="str">
        <f t="shared" si="1"/>
        <v/>
      </c>
      <c r="G230" s="111" t="str">
        <f t="shared" si="2"/>
        <v/>
      </c>
    </row>
    <row r="231" spans="1:7" x14ac:dyDescent="0.35">
      <c r="A231" s="89" t="s">
        <v>2404</v>
      </c>
      <c r="B231" s="198"/>
      <c r="C231" s="177"/>
      <c r="D231" s="223"/>
      <c r="E231" s="172"/>
      <c r="F231" s="111" t="str">
        <f t="shared" si="1"/>
        <v/>
      </c>
      <c r="G231" s="111" t="str">
        <f t="shared" si="2"/>
        <v/>
      </c>
    </row>
    <row r="232" spans="1:7" x14ac:dyDescent="0.35">
      <c r="A232" s="89" t="s">
        <v>2405</v>
      </c>
      <c r="B232" s="198"/>
      <c r="C232" s="177"/>
      <c r="D232" s="223"/>
      <c r="E232" s="172"/>
      <c r="F232" s="111" t="str">
        <f t="shared" si="1"/>
        <v/>
      </c>
      <c r="G232" s="111" t="str">
        <f t="shared" si="2"/>
        <v/>
      </c>
    </row>
    <row r="233" spans="1:7" x14ac:dyDescent="0.35">
      <c r="A233" s="89" t="s">
        <v>2406</v>
      </c>
      <c r="B233" s="198"/>
      <c r="C233" s="177"/>
      <c r="D233" s="223"/>
      <c r="E233" s="172"/>
      <c r="F233" s="111" t="str">
        <f t="shared" si="1"/>
        <v/>
      </c>
      <c r="G233" s="111" t="str">
        <f t="shared" si="2"/>
        <v/>
      </c>
    </row>
    <row r="234" spans="1:7" x14ac:dyDescent="0.35">
      <c r="A234" s="89" t="s">
        <v>2407</v>
      </c>
      <c r="B234" s="198"/>
      <c r="C234" s="177"/>
      <c r="D234" s="223"/>
      <c r="E234" s="172"/>
      <c r="F234" s="111" t="str">
        <f t="shared" si="1"/>
        <v/>
      </c>
      <c r="G234" s="111" t="str">
        <f t="shared" si="2"/>
        <v/>
      </c>
    </row>
    <row r="235" spans="1:7" x14ac:dyDescent="0.35">
      <c r="A235" s="89" t="s">
        <v>2408</v>
      </c>
      <c r="B235" s="198"/>
      <c r="C235" s="177"/>
      <c r="D235" s="223"/>
      <c r="E235" s="172"/>
      <c r="F235" s="111" t="str">
        <f t="shared" si="1"/>
        <v/>
      </c>
      <c r="G235" s="111" t="str">
        <f t="shared" si="2"/>
        <v/>
      </c>
    </row>
    <row r="236" spans="1:7" x14ac:dyDescent="0.35">
      <c r="A236" s="89" t="s">
        <v>2409</v>
      </c>
      <c r="B236" s="198"/>
      <c r="C236" s="177"/>
      <c r="D236" s="223"/>
      <c r="E236" s="172"/>
      <c r="F236" s="111" t="str">
        <f t="shared" si="1"/>
        <v/>
      </c>
      <c r="G236" s="111" t="str">
        <f t="shared" si="2"/>
        <v/>
      </c>
    </row>
    <row r="237" spans="1:7" x14ac:dyDescent="0.35">
      <c r="A237" s="89" t="s">
        <v>2410</v>
      </c>
      <c r="B237" s="198"/>
      <c r="C237" s="177"/>
      <c r="D237" s="223"/>
      <c r="E237" s="172"/>
      <c r="F237" s="111" t="str">
        <f t="shared" si="1"/>
        <v/>
      </c>
      <c r="G237" s="111" t="str">
        <f t="shared" si="2"/>
        <v/>
      </c>
    </row>
    <row r="238" spans="1:7" x14ac:dyDescent="0.35">
      <c r="A238" s="89" t="s">
        <v>2411</v>
      </c>
      <c r="B238" s="113" t="s">
        <v>354</v>
      </c>
      <c r="C238" s="114">
        <f>SUM(C214:C237)</f>
        <v>522.06986168000014</v>
      </c>
      <c r="D238" s="173">
        <f>SUM(D214:D237)</f>
        <v>123</v>
      </c>
      <c r="E238" s="172"/>
      <c r="F238" s="174">
        <f>SUM(F214:F237)</f>
        <v>1</v>
      </c>
      <c r="G238" s="174">
        <f>SUM(G214:G237)</f>
        <v>1</v>
      </c>
    </row>
    <row r="239" spans="1:7" x14ac:dyDescent="0.35">
      <c r="A239" s="98"/>
      <c r="B239" s="98" t="s">
        <v>1065</v>
      </c>
      <c r="C239" s="98" t="s">
        <v>1034</v>
      </c>
      <c r="D239" s="98" t="s">
        <v>1035</v>
      </c>
      <c r="E239" s="98"/>
      <c r="F239" s="98" t="s">
        <v>838</v>
      </c>
      <c r="G239" s="98" t="s">
        <v>1036</v>
      </c>
    </row>
    <row r="240" spans="1:7" x14ac:dyDescent="0.35">
      <c r="A240" s="89" t="s">
        <v>2412</v>
      </c>
      <c r="B240" s="89" t="s">
        <v>1067</v>
      </c>
      <c r="C240" s="165" t="s">
        <v>2040</v>
      </c>
      <c r="D240" s="95"/>
      <c r="E240" s="95"/>
      <c r="F240" s="250"/>
      <c r="G240" s="250"/>
    </row>
    <row r="241" spans="1:7" x14ac:dyDescent="0.35">
      <c r="A241" s="76"/>
      <c r="B241" s="76"/>
      <c r="C241" s="76"/>
      <c r="D241" s="76"/>
      <c r="E241" s="76"/>
      <c r="F241" s="160"/>
      <c r="G241" s="160"/>
    </row>
    <row r="242" spans="1:7" x14ac:dyDescent="0.35">
      <c r="A242" s="76"/>
      <c r="B242" s="102" t="s">
        <v>1068</v>
      </c>
      <c r="C242" s="76"/>
      <c r="D242" s="76"/>
      <c r="E242" s="76"/>
      <c r="F242" s="160"/>
      <c r="G242" s="160"/>
    </row>
    <row r="243" spans="1:7" x14ac:dyDescent="0.35">
      <c r="A243" s="89" t="s">
        <v>2413</v>
      </c>
      <c r="B243" s="89" t="s">
        <v>1070</v>
      </c>
      <c r="C243" s="177" t="s">
        <v>2040</v>
      </c>
      <c r="D243" s="223" t="s">
        <v>2040</v>
      </c>
      <c r="E243" s="76"/>
      <c r="F243" s="111" t="str">
        <f>IF($C$251=0,"",IF(C243="[for completion]","",IF(C243="","",C243/$C$251)))</f>
        <v/>
      </c>
      <c r="G243" s="111" t="str">
        <f>IF($D$251=0,"",IF(D243="[for completion]","",IF(D243="","",D243/$D$251)))</f>
        <v/>
      </c>
    </row>
    <row r="244" spans="1:7" x14ac:dyDescent="0.35">
      <c r="A244" s="89" t="s">
        <v>2414</v>
      </c>
      <c r="B244" s="89" t="s">
        <v>1072</v>
      </c>
      <c r="C244" s="177" t="s">
        <v>2040</v>
      </c>
      <c r="D244" s="223" t="s">
        <v>2040</v>
      </c>
      <c r="E244" s="76"/>
      <c r="F244" s="111" t="str">
        <f t="shared" ref="F244:F250" si="3">IF($C$251=0,"",IF(C244="[for completion]","",IF(C244="","",C244/$C$251)))</f>
        <v/>
      </c>
      <c r="G244" s="111" t="str">
        <f t="shared" ref="G244:G250" si="4">IF($D$251=0,"",IF(D244="[for completion]","",IF(D244="","",D244/$D$251)))</f>
        <v/>
      </c>
    </row>
    <row r="245" spans="1:7" x14ac:dyDescent="0.35">
      <c r="A245" s="89" t="s">
        <v>2415</v>
      </c>
      <c r="B245" s="89" t="s">
        <v>1074</v>
      </c>
      <c r="C245" s="177" t="s">
        <v>2040</v>
      </c>
      <c r="D245" s="223" t="s">
        <v>2040</v>
      </c>
      <c r="E245" s="76"/>
      <c r="F245" s="111" t="str">
        <f t="shared" si="3"/>
        <v/>
      </c>
      <c r="G245" s="111" t="str">
        <f t="shared" si="4"/>
        <v/>
      </c>
    </row>
    <row r="246" spans="1:7" x14ac:dyDescent="0.35">
      <c r="A246" s="89" t="s">
        <v>2416</v>
      </c>
      <c r="B246" s="89" t="s">
        <v>1076</v>
      </c>
      <c r="C246" s="177" t="s">
        <v>2040</v>
      </c>
      <c r="D246" s="223" t="s">
        <v>2040</v>
      </c>
      <c r="E246" s="76"/>
      <c r="F246" s="111" t="str">
        <f t="shared" si="3"/>
        <v/>
      </c>
      <c r="G246" s="111" t="str">
        <f t="shared" si="4"/>
        <v/>
      </c>
    </row>
    <row r="247" spans="1:7" x14ac:dyDescent="0.35">
      <c r="A247" s="89" t="s">
        <v>2417</v>
      </c>
      <c r="B247" s="89" t="s">
        <v>1078</v>
      </c>
      <c r="C247" s="177" t="s">
        <v>2040</v>
      </c>
      <c r="D247" s="223" t="s">
        <v>2040</v>
      </c>
      <c r="E247" s="76"/>
      <c r="F247" s="111" t="str">
        <f>IF($C$251=0,"",IF(C247="[for completion]","",IF(C247="","",C247/$C$251)))</f>
        <v/>
      </c>
      <c r="G247" s="111" t="str">
        <f t="shared" si="4"/>
        <v/>
      </c>
    </row>
    <row r="248" spans="1:7" x14ac:dyDescent="0.35">
      <c r="A248" s="89" t="s">
        <v>2418</v>
      </c>
      <c r="B248" s="89" t="s">
        <v>1080</v>
      </c>
      <c r="C248" s="177" t="s">
        <v>2040</v>
      </c>
      <c r="D248" s="223" t="s">
        <v>2040</v>
      </c>
      <c r="E248" s="76"/>
      <c r="F248" s="111" t="str">
        <f t="shared" si="3"/>
        <v/>
      </c>
      <c r="G248" s="111" t="str">
        <f t="shared" si="4"/>
        <v/>
      </c>
    </row>
    <row r="249" spans="1:7" x14ac:dyDescent="0.35">
      <c r="A249" s="89" t="s">
        <v>2419</v>
      </c>
      <c r="B249" s="89" t="s">
        <v>1082</v>
      </c>
      <c r="C249" s="177" t="s">
        <v>2040</v>
      </c>
      <c r="D249" s="223" t="s">
        <v>2040</v>
      </c>
      <c r="E249" s="76"/>
      <c r="F249" s="111" t="str">
        <f t="shared" si="3"/>
        <v/>
      </c>
      <c r="G249" s="111" t="str">
        <f t="shared" si="4"/>
        <v/>
      </c>
    </row>
    <row r="250" spans="1:7" x14ac:dyDescent="0.35">
      <c r="A250" s="89" t="s">
        <v>2420</v>
      </c>
      <c r="B250" s="89" t="s">
        <v>1084</v>
      </c>
      <c r="C250" s="177" t="s">
        <v>2040</v>
      </c>
      <c r="D250" s="223" t="s">
        <v>2040</v>
      </c>
      <c r="E250" s="76"/>
      <c r="F250" s="111" t="str">
        <f t="shared" si="3"/>
        <v/>
      </c>
      <c r="G250" s="111" t="str">
        <f t="shared" si="4"/>
        <v/>
      </c>
    </row>
    <row r="251" spans="1:7" x14ac:dyDescent="0.35">
      <c r="A251" s="89" t="s">
        <v>2421</v>
      </c>
      <c r="B251" s="113" t="s">
        <v>354</v>
      </c>
      <c r="C251" s="71">
        <f>SUM(C243:C250)</f>
        <v>0</v>
      </c>
      <c r="D251" s="157">
        <f>SUM(D243:D250)</f>
        <v>0</v>
      </c>
      <c r="E251" s="76"/>
      <c r="F251" s="174">
        <f>SUM(F240:F250)</f>
        <v>0</v>
      </c>
      <c r="G251" s="174">
        <f>SUM(G240:G250)</f>
        <v>0</v>
      </c>
    </row>
    <row r="252" spans="1:7" x14ac:dyDescent="0.35">
      <c r="A252" s="89" t="s">
        <v>2422</v>
      </c>
      <c r="B252" s="155" t="s">
        <v>1087</v>
      </c>
      <c r="C252" s="177"/>
      <c r="D252" s="223"/>
      <c r="E252" s="76"/>
      <c r="F252" s="111" t="s">
        <v>2423</v>
      </c>
      <c r="G252" s="111" t="s">
        <v>2423</v>
      </c>
    </row>
    <row r="253" spans="1:7" x14ac:dyDescent="0.35">
      <c r="A253" s="89" t="s">
        <v>2424</v>
      </c>
      <c r="B253" s="155" t="s">
        <v>1089</v>
      </c>
      <c r="C253" s="177"/>
      <c r="D253" s="223"/>
      <c r="E253" s="76"/>
      <c r="F253" s="111" t="s">
        <v>2423</v>
      </c>
      <c r="G253" s="111" t="s">
        <v>2423</v>
      </c>
    </row>
    <row r="254" spans="1:7" x14ac:dyDescent="0.35">
      <c r="A254" s="89" t="s">
        <v>2425</v>
      </c>
      <c r="B254" s="155" t="s">
        <v>1091</v>
      </c>
      <c r="C254" s="177"/>
      <c r="D254" s="223"/>
      <c r="E254" s="76"/>
      <c r="F254" s="111" t="s">
        <v>2423</v>
      </c>
      <c r="G254" s="111" t="s">
        <v>2423</v>
      </c>
    </row>
    <row r="255" spans="1:7" x14ac:dyDescent="0.35">
      <c r="A255" s="89" t="s">
        <v>2426</v>
      </c>
      <c r="B255" s="155" t="s">
        <v>1093</v>
      </c>
      <c r="C255" s="177"/>
      <c r="D255" s="223"/>
      <c r="E255" s="76"/>
      <c r="F255" s="111" t="s">
        <v>2423</v>
      </c>
      <c r="G255" s="111" t="s">
        <v>2423</v>
      </c>
    </row>
    <row r="256" spans="1:7" x14ac:dyDescent="0.35">
      <c r="A256" s="89" t="s">
        <v>2427</v>
      </c>
      <c r="B256" s="155" t="s">
        <v>1095</v>
      </c>
      <c r="C256" s="177"/>
      <c r="D256" s="223"/>
      <c r="E256" s="76"/>
      <c r="F256" s="111" t="s">
        <v>2423</v>
      </c>
      <c r="G256" s="111" t="s">
        <v>2423</v>
      </c>
    </row>
    <row r="257" spans="1:7" x14ac:dyDescent="0.35">
      <c r="A257" s="89" t="s">
        <v>2428</v>
      </c>
      <c r="B257" s="155" t="s">
        <v>1097</v>
      </c>
      <c r="C257" s="177"/>
      <c r="D257" s="223"/>
      <c r="E257" s="76"/>
      <c r="F257" s="111" t="s">
        <v>2423</v>
      </c>
      <c r="G257" s="111" t="s">
        <v>2423</v>
      </c>
    </row>
    <row r="258" spans="1:7" x14ac:dyDescent="0.35">
      <c r="A258" s="89" t="s">
        <v>2429</v>
      </c>
      <c r="B258" s="116"/>
      <c r="C258" s="76"/>
      <c r="D258" s="76"/>
      <c r="E258" s="76"/>
      <c r="F258" s="156"/>
      <c r="G258" s="156"/>
    </row>
    <row r="259" spans="1:7" x14ac:dyDescent="0.35">
      <c r="A259" s="89" t="s">
        <v>2430</v>
      </c>
      <c r="B259" s="116"/>
      <c r="C259" s="76"/>
      <c r="D259" s="76"/>
      <c r="E259" s="76"/>
      <c r="F259" s="156"/>
      <c r="G259" s="156"/>
    </row>
    <row r="260" spans="1:7" x14ac:dyDescent="0.35">
      <c r="A260" s="89" t="s">
        <v>2431</v>
      </c>
      <c r="B260" s="116"/>
      <c r="C260" s="76"/>
      <c r="D260" s="76"/>
      <c r="E260" s="76"/>
      <c r="F260" s="156"/>
      <c r="G260" s="156"/>
    </row>
    <row r="261" spans="1:7" x14ac:dyDescent="0.35">
      <c r="A261" s="98"/>
      <c r="B261" s="98" t="s">
        <v>1101</v>
      </c>
      <c r="C261" s="98" t="s">
        <v>1034</v>
      </c>
      <c r="D261" s="98" t="s">
        <v>1035</v>
      </c>
      <c r="E261" s="98"/>
      <c r="F261" s="98" t="s">
        <v>838</v>
      </c>
      <c r="G261" s="98" t="s">
        <v>1036</v>
      </c>
    </row>
    <row r="262" spans="1:7" x14ac:dyDescent="0.35">
      <c r="A262" s="89" t="s">
        <v>2432</v>
      </c>
      <c r="B262" s="89" t="s">
        <v>1067</v>
      </c>
      <c r="C262" s="223">
        <v>0.74483155110533061</v>
      </c>
      <c r="D262" s="95"/>
      <c r="E262" s="95"/>
      <c r="F262" s="250"/>
      <c r="G262" s="250"/>
    </row>
    <row r="263" spans="1:7" x14ac:dyDescent="0.35">
      <c r="A263" s="76"/>
      <c r="B263" s="76"/>
      <c r="C263" s="76"/>
      <c r="D263" s="76"/>
      <c r="E263" s="76"/>
      <c r="F263" s="160"/>
      <c r="G263" s="160"/>
    </row>
    <row r="264" spans="1:7" x14ac:dyDescent="0.35">
      <c r="A264" s="76"/>
      <c r="B264" s="102" t="s">
        <v>1068</v>
      </c>
      <c r="C264" s="76"/>
      <c r="D264" s="76"/>
      <c r="E264" s="76"/>
      <c r="F264" s="160"/>
      <c r="G264" s="160"/>
    </row>
    <row r="265" spans="1:7" x14ac:dyDescent="0.35">
      <c r="A265" s="89" t="s">
        <v>2433</v>
      </c>
      <c r="B265" s="89" t="s">
        <v>1070</v>
      </c>
      <c r="C265" s="223">
        <v>19.554896208856508</v>
      </c>
      <c r="D265" s="223" t="s">
        <v>2040</v>
      </c>
      <c r="E265" s="76"/>
      <c r="F265" s="111">
        <f>IF($C$273=0,"",IF(C265="[for completion]","",IF(C265="","",C265/$C$273)))</f>
        <v>3.745647401658015E-2</v>
      </c>
      <c r="G265" s="111" t="str">
        <f>IF($D$273=0,"",IF(D265="[for completion]","",IF(D265="","",D265/$D$273)))</f>
        <v/>
      </c>
    </row>
    <row r="266" spans="1:7" x14ac:dyDescent="0.35">
      <c r="A266" s="89" t="s">
        <v>2434</v>
      </c>
      <c r="B266" s="89" t="s">
        <v>1072</v>
      </c>
      <c r="C266" s="223">
        <v>25.448785026814459</v>
      </c>
      <c r="D266" s="223" t="s">
        <v>2040</v>
      </c>
      <c r="E266" s="76"/>
      <c r="F266" s="111">
        <f t="shared" ref="F266:F272" si="5">IF($C$273=0,"",IF(C266="[for completion]","",IF(C266="","",C266/$C$273)))</f>
        <v>4.87459378423441E-2</v>
      </c>
      <c r="G266" s="111" t="str">
        <f t="shared" ref="G266:G272" si="6">IF($D$273=0,"",IF(D266="[for completion]","",IF(D266="","",D266/$D$273)))</f>
        <v/>
      </c>
    </row>
    <row r="267" spans="1:7" x14ac:dyDescent="0.35">
      <c r="A267" s="89" t="s">
        <v>2435</v>
      </c>
      <c r="B267" s="89" t="s">
        <v>1074</v>
      </c>
      <c r="C267" s="223">
        <v>88.678351711476893</v>
      </c>
      <c r="D267" s="223" t="s">
        <v>2040</v>
      </c>
      <c r="E267" s="76"/>
      <c r="F267" s="111">
        <f t="shared" si="5"/>
        <v>0.16985916679065424</v>
      </c>
      <c r="G267" s="111" t="str">
        <f t="shared" si="6"/>
        <v/>
      </c>
    </row>
    <row r="268" spans="1:7" x14ac:dyDescent="0.35">
      <c r="A268" s="89" t="s">
        <v>2436</v>
      </c>
      <c r="B268" s="89" t="s">
        <v>1076</v>
      </c>
      <c r="C268" s="223">
        <v>235.73397456513837</v>
      </c>
      <c r="D268" s="223" t="s">
        <v>2040</v>
      </c>
      <c r="E268" s="76"/>
      <c r="F268" s="111">
        <f t="shared" si="5"/>
        <v>0.45153722110400296</v>
      </c>
      <c r="G268" s="111" t="str">
        <f t="shared" si="6"/>
        <v/>
      </c>
    </row>
    <row r="269" spans="1:7" x14ac:dyDescent="0.35">
      <c r="A269" s="89" t="s">
        <v>2437</v>
      </c>
      <c r="B269" s="89" t="s">
        <v>1078</v>
      </c>
      <c r="C269" s="223">
        <v>104.67144785578675</v>
      </c>
      <c r="D269" s="223" t="s">
        <v>2040</v>
      </c>
      <c r="E269" s="76"/>
      <c r="F269" s="111">
        <f t="shared" si="5"/>
        <v>0.20049318211734771</v>
      </c>
      <c r="G269" s="111" t="str">
        <f t="shared" si="6"/>
        <v/>
      </c>
    </row>
    <row r="270" spans="1:7" x14ac:dyDescent="0.35">
      <c r="A270" s="89" t="s">
        <v>2438</v>
      </c>
      <c r="B270" s="89" t="s">
        <v>1080</v>
      </c>
      <c r="C270" s="223">
        <v>35.211544972286248</v>
      </c>
      <c r="D270" s="223" t="s">
        <v>2040</v>
      </c>
      <c r="E270" s="76"/>
      <c r="F270" s="111">
        <f t="shared" si="5"/>
        <v>6.7446040380451974E-2</v>
      </c>
      <c r="G270" s="111" t="str">
        <f t="shared" si="6"/>
        <v/>
      </c>
    </row>
    <row r="271" spans="1:7" x14ac:dyDescent="0.35">
      <c r="A271" s="89" t="s">
        <v>2439</v>
      </c>
      <c r="B271" s="89" t="s">
        <v>1082</v>
      </c>
      <c r="C271" s="223">
        <v>10.74121676987213</v>
      </c>
      <c r="D271" s="223" t="s">
        <v>2040</v>
      </c>
      <c r="E271" s="76"/>
      <c r="F271" s="111">
        <f t="shared" si="5"/>
        <v>2.0574290067822198E-2</v>
      </c>
      <c r="G271" s="111" t="str">
        <f t="shared" si="6"/>
        <v/>
      </c>
    </row>
    <row r="272" spans="1:7" x14ac:dyDescent="0.35">
      <c r="A272" s="89" t="s">
        <v>2440</v>
      </c>
      <c r="B272" s="89" t="s">
        <v>1084</v>
      </c>
      <c r="C272" s="223">
        <v>2.0296445697685401</v>
      </c>
      <c r="D272" s="223" t="s">
        <v>2040</v>
      </c>
      <c r="E272" s="76"/>
      <c r="F272" s="111">
        <f t="shared" si="5"/>
        <v>3.8876876807966373E-3</v>
      </c>
      <c r="G272" s="111" t="str">
        <f t="shared" si="6"/>
        <v/>
      </c>
    </row>
    <row r="273" spans="1:7" x14ac:dyDescent="0.35">
      <c r="A273" s="89" t="s">
        <v>2441</v>
      </c>
      <c r="B273" s="113" t="s">
        <v>354</v>
      </c>
      <c r="C273" s="129">
        <f>SUM(C265:C272)</f>
        <v>522.06986167999992</v>
      </c>
      <c r="D273" s="158">
        <f>SUM(D265:D272)</f>
        <v>0</v>
      </c>
      <c r="E273" s="76"/>
      <c r="F273" s="174">
        <f>SUM(F265:F272)</f>
        <v>0.99999999999999989</v>
      </c>
      <c r="G273" s="174">
        <f>SUM(G265:G272)</f>
        <v>0</v>
      </c>
    </row>
    <row r="274" spans="1:7" x14ac:dyDescent="0.35">
      <c r="A274" s="89" t="s">
        <v>2442</v>
      </c>
      <c r="B274" s="155" t="s">
        <v>1087</v>
      </c>
      <c r="C274" s="177"/>
      <c r="D274" s="223"/>
      <c r="E274" s="76"/>
      <c r="F274" s="111" t="s">
        <v>2423</v>
      </c>
      <c r="G274" s="111" t="s">
        <v>2423</v>
      </c>
    </row>
    <row r="275" spans="1:7" x14ac:dyDescent="0.35">
      <c r="A275" s="89" t="s">
        <v>2443</v>
      </c>
      <c r="B275" s="155" t="s">
        <v>1089</v>
      </c>
      <c r="C275" s="177"/>
      <c r="D275" s="223"/>
      <c r="E275" s="76"/>
      <c r="F275" s="111" t="s">
        <v>2423</v>
      </c>
      <c r="G275" s="111" t="s">
        <v>2423</v>
      </c>
    </row>
    <row r="276" spans="1:7" x14ac:dyDescent="0.35">
      <c r="A276" s="89" t="s">
        <v>2444</v>
      </c>
      <c r="B276" s="155" t="s">
        <v>1091</v>
      </c>
      <c r="C276" s="177"/>
      <c r="D276" s="223"/>
      <c r="E276" s="76"/>
      <c r="F276" s="111" t="s">
        <v>2423</v>
      </c>
      <c r="G276" s="111" t="s">
        <v>2423</v>
      </c>
    </row>
    <row r="277" spans="1:7" x14ac:dyDescent="0.35">
      <c r="A277" s="89" t="s">
        <v>2445</v>
      </c>
      <c r="B277" s="155" t="s">
        <v>1093</v>
      </c>
      <c r="C277" s="177"/>
      <c r="D277" s="223"/>
      <c r="E277" s="76"/>
      <c r="F277" s="111" t="s">
        <v>2423</v>
      </c>
      <c r="G277" s="111" t="s">
        <v>2423</v>
      </c>
    </row>
    <row r="278" spans="1:7" x14ac:dyDescent="0.35">
      <c r="A278" s="89" t="s">
        <v>2446</v>
      </c>
      <c r="B278" s="155" t="s">
        <v>1095</v>
      </c>
      <c r="C278" s="177"/>
      <c r="D278" s="223"/>
      <c r="E278" s="76"/>
      <c r="F278" s="111" t="s">
        <v>2423</v>
      </c>
      <c r="G278" s="111" t="s">
        <v>2423</v>
      </c>
    </row>
    <row r="279" spans="1:7" x14ac:dyDescent="0.35">
      <c r="A279" s="89" t="s">
        <v>2447</v>
      </c>
      <c r="B279" s="155" t="s">
        <v>1097</v>
      </c>
      <c r="C279" s="177"/>
      <c r="D279" s="223"/>
      <c r="E279" s="76"/>
      <c r="F279" s="111" t="s">
        <v>2423</v>
      </c>
      <c r="G279" s="111" t="s">
        <v>2423</v>
      </c>
    </row>
    <row r="280" spans="1:7" x14ac:dyDescent="0.35">
      <c r="A280" s="89" t="s">
        <v>2448</v>
      </c>
      <c r="B280" s="116"/>
      <c r="C280" s="76"/>
      <c r="D280" s="76"/>
      <c r="E280" s="76"/>
      <c r="F280" s="112"/>
      <c r="G280" s="112"/>
    </row>
    <row r="281" spans="1:7" x14ac:dyDescent="0.35">
      <c r="A281" s="89" t="s">
        <v>2449</v>
      </c>
      <c r="B281" s="116"/>
      <c r="C281" s="76"/>
      <c r="D281" s="76"/>
      <c r="E281" s="76"/>
      <c r="F281" s="112"/>
      <c r="G281" s="112"/>
    </row>
    <row r="282" spans="1:7" x14ac:dyDescent="0.35">
      <c r="A282" s="89" t="s">
        <v>2450</v>
      </c>
      <c r="B282" s="116"/>
      <c r="C282" s="76"/>
      <c r="D282" s="76"/>
      <c r="E282" s="76"/>
      <c r="F282" s="112"/>
      <c r="G282" s="112"/>
    </row>
    <row r="283" spans="1:7" x14ac:dyDescent="0.35">
      <c r="A283" s="98"/>
      <c r="B283" s="98" t="s">
        <v>1121</v>
      </c>
      <c r="C283" s="98" t="s">
        <v>838</v>
      </c>
      <c r="D283" s="98"/>
      <c r="E283" s="98"/>
      <c r="F283" s="98"/>
      <c r="G283" s="98"/>
    </row>
    <row r="284" spans="1:7" x14ac:dyDescent="0.35">
      <c r="A284" s="89" t="s">
        <v>2451</v>
      </c>
      <c r="B284" s="89" t="s">
        <v>1123</v>
      </c>
      <c r="C284" s="165">
        <v>7.7174948138829672E-3</v>
      </c>
      <c r="D284" s="76"/>
      <c r="E284" s="172"/>
      <c r="F284" s="172"/>
      <c r="G284" s="172"/>
    </row>
    <row r="285" spans="1:7" x14ac:dyDescent="0.35">
      <c r="A285" s="89" t="s">
        <v>2452</v>
      </c>
      <c r="B285" s="89" t="s">
        <v>1125</v>
      </c>
      <c r="C285" s="165">
        <v>0</v>
      </c>
      <c r="D285" s="76"/>
      <c r="E285" s="172"/>
      <c r="F285" s="172"/>
      <c r="G285" s="73"/>
    </row>
    <row r="286" spans="1:7" x14ac:dyDescent="0.35">
      <c r="A286" s="89" t="s">
        <v>2453</v>
      </c>
      <c r="B286" s="89" t="s">
        <v>1127</v>
      </c>
      <c r="C286" s="165">
        <v>0</v>
      </c>
      <c r="D286" s="76"/>
      <c r="E286" s="172"/>
      <c r="F286" s="172"/>
      <c r="G286" s="73"/>
    </row>
    <row r="287" spans="1:7" x14ac:dyDescent="0.35">
      <c r="A287" s="89" t="s">
        <v>2454</v>
      </c>
      <c r="B287" s="89" t="s">
        <v>2455</v>
      </c>
      <c r="C287" s="165">
        <v>5.828853571833327E-2</v>
      </c>
      <c r="D287" s="76"/>
      <c r="E287" s="172"/>
      <c r="F287" s="172"/>
      <c r="G287" s="73"/>
    </row>
    <row r="288" spans="1:7" x14ac:dyDescent="0.35">
      <c r="A288" s="89" t="s">
        <v>2456</v>
      </c>
      <c r="B288" s="102" t="s">
        <v>1131</v>
      </c>
      <c r="C288" s="165">
        <v>0</v>
      </c>
      <c r="D288" s="119"/>
      <c r="E288" s="119"/>
      <c r="F288" s="120"/>
      <c r="G288" s="120"/>
    </row>
    <row r="289" spans="1:7" x14ac:dyDescent="0.35">
      <c r="A289" s="89" t="s">
        <v>2457</v>
      </c>
      <c r="B289" s="89" t="s">
        <v>352</v>
      </c>
      <c r="C289" s="165">
        <f>SUM(C290:C294)</f>
        <v>0.93399396946778368</v>
      </c>
      <c r="D289" s="76"/>
      <c r="E289" s="172"/>
      <c r="F289" s="172"/>
      <c r="G289" s="73"/>
    </row>
    <row r="290" spans="1:7" x14ac:dyDescent="0.35">
      <c r="A290" s="89" t="s">
        <v>2458</v>
      </c>
      <c r="B290" s="155" t="s">
        <v>1134</v>
      </c>
      <c r="C290" s="224">
        <v>0.44152825008559682</v>
      </c>
      <c r="D290" s="76"/>
      <c r="E290" s="172"/>
      <c r="F290" s="172"/>
      <c r="G290" s="73"/>
    </row>
    <row r="291" spans="1:7" x14ac:dyDescent="0.35">
      <c r="A291" s="89" t="s">
        <v>2459</v>
      </c>
      <c r="B291" s="155" t="s">
        <v>1136</v>
      </c>
      <c r="C291" s="165">
        <v>0</v>
      </c>
      <c r="D291" s="76"/>
      <c r="E291" s="172"/>
      <c r="F291" s="172"/>
      <c r="G291" s="73"/>
    </row>
    <row r="292" spans="1:7" x14ac:dyDescent="0.35">
      <c r="A292" s="89" t="s">
        <v>2460</v>
      </c>
      <c r="B292" s="155" t="s">
        <v>1138</v>
      </c>
      <c r="C292" s="165">
        <v>0</v>
      </c>
      <c r="D292" s="76"/>
      <c r="E292" s="172"/>
      <c r="F292" s="172"/>
      <c r="G292" s="73"/>
    </row>
    <row r="293" spans="1:7" x14ac:dyDescent="0.35">
      <c r="A293" s="89" t="s">
        <v>2461</v>
      </c>
      <c r="B293" s="155" t="s">
        <v>1140</v>
      </c>
      <c r="C293" s="165">
        <v>0</v>
      </c>
      <c r="D293" s="76"/>
      <c r="E293" s="172"/>
      <c r="F293" s="172"/>
      <c r="G293" s="73"/>
    </row>
    <row r="294" spans="1:7" x14ac:dyDescent="0.35">
      <c r="A294" s="89" t="s">
        <v>2462</v>
      </c>
      <c r="B294" s="212" t="s">
        <v>3184</v>
      </c>
      <c r="C294" s="165">
        <v>0.49246571938218692</v>
      </c>
      <c r="D294" s="76"/>
      <c r="E294" s="172"/>
      <c r="F294" s="172"/>
      <c r="G294" s="73"/>
    </row>
    <row r="295" spans="1:7" x14ac:dyDescent="0.35">
      <c r="A295" s="89" t="s">
        <v>2463</v>
      </c>
      <c r="B295" s="212" t="s">
        <v>356</v>
      </c>
      <c r="C295" s="165"/>
      <c r="D295" s="76"/>
      <c r="E295" s="172"/>
      <c r="F295" s="172"/>
      <c r="G295" s="73"/>
    </row>
    <row r="296" spans="1:7" x14ac:dyDescent="0.35">
      <c r="A296" s="89" t="s">
        <v>2464</v>
      </c>
      <c r="B296" s="212" t="s">
        <v>356</v>
      </c>
      <c r="C296" s="165"/>
      <c r="D296" s="76"/>
      <c r="E296" s="172"/>
      <c r="F296" s="172"/>
      <c r="G296" s="73"/>
    </row>
    <row r="297" spans="1:7" x14ac:dyDescent="0.35">
      <c r="A297" s="89" t="s">
        <v>2465</v>
      </c>
      <c r="B297" s="212" t="s">
        <v>356</v>
      </c>
      <c r="C297" s="165"/>
      <c r="D297" s="76"/>
      <c r="E297" s="172"/>
      <c r="F297" s="172"/>
      <c r="G297" s="73"/>
    </row>
    <row r="298" spans="1:7" x14ac:dyDescent="0.35">
      <c r="A298" s="89" t="s">
        <v>2466</v>
      </c>
      <c r="B298" s="212" t="s">
        <v>356</v>
      </c>
      <c r="C298" s="165"/>
      <c r="D298" s="76"/>
      <c r="E298" s="172"/>
      <c r="F298" s="172"/>
      <c r="G298" s="73"/>
    </row>
    <row r="299" spans="1:7" x14ac:dyDescent="0.35">
      <c r="A299" s="89" t="s">
        <v>2467</v>
      </c>
      <c r="B299" s="212" t="s">
        <v>356</v>
      </c>
      <c r="C299" s="165"/>
      <c r="D299" s="76"/>
      <c r="E299" s="172"/>
      <c r="F299" s="172"/>
      <c r="G299" s="73"/>
    </row>
    <row r="300" spans="1:7" x14ac:dyDescent="0.35">
      <c r="A300" s="98"/>
      <c r="B300" s="98" t="s">
        <v>1147</v>
      </c>
      <c r="C300" s="98" t="s">
        <v>838</v>
      </c>
      <c r="D300" s="98"/>
      <c r="E300" s="98"/>
      <c r="F300" s="98"/>
      <c r="G300" s="98"/>
    </row>
    <row r="301" spans="1:7" x14ac:dyDescent="0.35">
      <c r="A301" s="89" t="s">
        <v>2468</v>
      </c>
      <c r="B301" s="89" t="s">
        <v>1149</v>
      </c>
      <c r="C301" s="165">
        <v>1</v>
      </c>
      <c r="D301" s="76"/>
      <c r="E301" s="73"/>
      <c r="F301" s="73"/>
      <c r="G301" s="73"/>
    </row>
    <row r="302" spans="1:7" x14ac:dyDescent="0.35">
      <c r="A302" s="89" t="s">
        <v>2469</v>
      </c>
      <c r="B302" s="89" t="s">
        <v>1151</v>
      </c>
      <c r="C302" s="165">
        <v>0</v>
      </c>
      <c r="D302" s="76"/>
      <c r="E302" s="73"/>
      <c r="F302" s="73"/>
      <c r="G302" s="73"/>
    </row>
    <row r="303" spans="1:7" x14ac:dyDescent="0.35">
      <c r="A303" s="89" t="s">
        <v>2470</v>
      </c>
      <c r="B303" s="89" t="s">
        <v>352</v>
      </c>
      <c r="C303" s="165">
        <v>0</v>
      </c>
      <c r="D303" s="76"/>
      <c r="E303" s="73"/>
      <c r="F303" s="73"/>
      <c r="G303" s="73"/>
    </row>
    <row r="304" spans="1:7" x14ac:dyDescent="0.35">
      <c r="A304" s="89" t="s">
        <v>2471</v>
      </c>
      <c r="B304" s="76"/>
      <c r="C304" s="159"/>
      <c r="D304" s="76"/>
      <c r="E304" s="73"/>
      <c r="F304" s="73"/>
      <c r="G304" s="73"/>
    </row>
    <row r="305" spans="1:7" x14ac:dyDescent="0.35">
      <c r="A305" s="89" t="s">
        <v>2472</v>
      </c>
      <c r="B305" s="76"/>
      <c r="C305" s="159"/>
      <c r="D305" s="76"/>
      <c r="E305" s="73"/>
      <c r="F305" s="73"/>
      <c r="G305" s="73"/>
    </row>
    <row r="306" spans="1:7" x14ac:dyDescent="0.35">
      <c r="A306" s="89" t="s">
        <v>2473</v>
      </c>
      <c r="B306" s="76"/>
      <c r="C306" s="159"/>
      <c r="D306" s="76"/>
      <c r="E306" s="73"/>
      <c r="F306" s="73"/>
      <c r="G306" s="73"/>
    </row>
    <row r="307" spans="1:7" x14ac:dyDescent="0.35">
      <c r="A307" s="98"/>
      <c r="B307" s="98" t="s">
        <v>2474</v>
      </c>
      <c r="C307" s="98" t="s">
        <v>314</v>
      </c>
      <c r="D307" s="98" t="s">
        <v>1160</v>
      </c>
      <c r="E307" s="98"/>
      <c r="F307" s="98" t="s">
        <v>838</v>
      </c>
      <c r="G307" s="98" t="s">
        <v>1161</v>
      </c>
    </row>
    <row r="308" spans="1:7" x14ac:dyDescent="0.35">
      <c r="A308" s="89" t="s">
        <v>2475</v>
      </c>
      <c r="B308" s="198" t="s">
        <v>3185</v>
      </c>
      <c r="C308" s="177">
        <v>213.77369842000002</v>
      </c>
      <c r="D308" s="223">
        <v>31</v>
      </c>
      <c r="E308" s="81"/>
      <c r="F308" s="111">
        <f>IF($C$326=0,"",IF(C308="[for completion]","",IF(C308="","",C308/$C$326)))</f>
        <v>0.40947335617513875</v>
      </c>
      <c r="G308" s="111">
        <f>IF($D$326=0,"",IF(D308="[for completion]","",IF(D308="","",D308/$D$326)))</f>
        <v>0.256198347107438</v>
      </c>
    </row>
    <row r="309" spans="1:7" x14ac:dyDescent="0.35">
      <c r="A309" s="89" t="s">
        <v>2476</v>
      </c>
      <c r="B309" s="198" t="s">
        <v>3186</v>
      </c>
      <c r="C309" s="177">
        <v>129.0706227</v>
      </c>
      <c r="D309" s="223">
        <v>30</v>
      </c>
      <c r="E309" s="81"/>
      <c r="F309" s="111">
        <f t="shared" ref="F309:F325" si="7">IF($C$326=0,"",IF(C309="[for completion]","",IF(C309="","",C309/$C$326)))</f>
        <v>0.24722864155508978</v>
      </c>
      <c r="G309" s="111">
        <f t="shared" ref="G309:G325" si="8">IF($D$326=0,"",IF(D309="[for completion]","",IF(D309="","",D309/$D$326)))</f>
        <v>0.24793388429752067</v>
      </c>
    </row>
    <row r="310" spans="1:7" x14ac:dyDescent="0.35">
      <c r="A310" s="89" t="s">
        <v>2477</v>
      </c>
      <c r="B310" s="198" t="s">
        <v>3187</v>
      </c>
      <c r="C310" s="177">
        <v>8.8282993099999985</v>
      </c>
      <c r="D310" s="223">
        <v>8</v>
      </c>
      <c r="E310" s="81"/>
      <c r="F310" s="111">
        <f t="shared" si="7"/>
        <v>1.6910187616635989E-2</v>
      </c>
      <c r="G310" s="111">
        <f t="shared" si="8"/>
        <v>6.6115702479338845E-2</v>
      </c>
    </row>
    <row r="311" spans="1:7" x14ac:dyDescent="0.35">
      <c r="A311" s="89" t="s">
        <v>2478</v>
      </c>
      <c r="B311" s="198" t="s">
        <v>3040</v>
      </c>
      <c r="C311" s="177">
        <v>0.67996793000000011</v>
      </c>
      <c r="D311" s="223">
        <v>2</v>
      </c>
      <c r="E311" s="81"/>
      <c r="F311" s="111">
        <f t="shared" si="7"/>
        <v>1.3024462431366762E-3</v>
      </c>
      <c r="G311" s="111">
        <f t="shared" si="8"/>
        <v>1.6528925619834711E-2</v>
      </c>
    </row>
    <row r="312" spans="1:7" x14ac:dyDescent="0.35">
      <c r="A312" s="89" t="s">
        <v>2479</v>
      </c>
      <c r="B312" s="198" t="s">
        <v>3041</v>
      </c>
      <c r="C312" s="177">
        <v>8.6934129999999998E-2</v>
      </c>
      <c r="D312" s="223">
        <v>1</v>
      </c>
      <c r="E312" s="81"/>
      <c r="F312" s="111">
        <f t="shared" si="7"/>
        <v>1.6651819302544959E-4</v>
      </c>
      <c r="G312" s="111">
        <f t="shared" si="8"/>
        <v>8.2644628099173556E-3</v>
      </c>
    </row>
    <row r="313" spans="1:7" x14ac:dyDescent="0.35">
      <c r="A313" s="89" t="s">
        <v>2480</v>
      </c>
      <c r="B313" s="198" t="s">
        <v>3188</v>
      </c>
      <c r="C313" s="177">
        <v>0</v>
      </c>
      <c r="D313" s="223">
        <v>0</v>
      </c>
      <c r="E313" s="81"/>
      <c r="F313" s="111">
        <f t="shared" si="7"/>
        <v>0</v>
      </c>
      <c r="G313" s="111">
        <f t="shared" si="8"/>
        <v>0</v>
      </c>
    </row>
    <row r="314" spans="1:7" x14ac:dyDescent="0.35">
      <c r="A314" s="89" t="s">
        <v>2481</v>
      </c>
      <c r="B314" s="198" t="s">
        <v>3189</v>
      </c>
      <c r="C314" s="177">
        <v>0</v>
      </c>
      <c r="D314" s="223">
        <v>0</v>
      </c>
      <c r="E314" s="81"/>
      <c r="F314" s="111">
        <f>IF($C$326=0,"",IF(C314="[for completion]","",IF(C314="","",C314/$C$326)))</f>
        <v>0</v>
      </c>
      <c r="G314" s="111">
        <f t="shared" si="8"/>
        <v>0</v>
      </c>
    </row>
    <row r="315" spans="1:7" x14ac:dyDescent="0.35">
      <c r="A315" s="89" t="s">
        <v>2482</v>
      </c>
      <c r="B315" s="198" t="s">
        <v>3190</v>
      </c>
      <c r="C315" s="177">
        <v>41.102451000000002</v>
      </c>
      <c r="D315" s="223">
        <v>16</v>
      </c>
      <c r="E315" s="81"/>
      <c r="F315" s="111">
        <f t="shared" si="7"/>
        <v>7.8729790813309858E-2</v>
      </c>
      <c r="G315" s="111">
        <f t="shared" si="8"/>
        <v>0.13223140495867769</v>
      </c>
    </row>
    <row r="316" spans="1:7" x14ac:dyDescent="0.35">
      <c r="A316" s="89" t="s">
        <v>2483</v>
      </c>
      <c r="B316" s="198" t="s">
        <v>3191</v>
      </c>
      <c r="C316" s="177">
        <v>119.26523292000003</v>
      </c>
      <c r="D316" s="223">
        <v>31</v>
      </c>
      <c r="E316" s="81"/>
      <c r="F316" s="111">
        <f t="shared" si="7"/>
        <v>0.22844688359563467</v>
      </c>
      <c r="G316" s="111">
        <f t="shared" si="8"/>
        <v>0.256198347107438</v>
      </c>
    </row>
    <row r="317" spans="1:7" x14ac:dyDescent="0.35">
      <c r="A317" s="89" t="s">
        <v>2484</v>
      </c>
      <c r="B317" s="198" t="s">
        <v>3192</v>
      </c>
      <c r="C317" s="177">
        <v>4.4145313499999999</v>
      </c>
      <c r="D317" s="223">
        <v>1</v>
      </c>
      <c r="E317" s="81"/>
      <c r="F317" s="111">
        <f t="shared" si="7"/>
        <v>8.4558249269440968E-3</v>
      </c>
      <c r="G317" s="111">
        <f>IF($D$326=0,"",IF(D317="[for completion]","",IF(D317="","",D317/$D$326)))</f>
        <v>8.2644628099173556E-3</v>
      </c>
    </row>
    <row r="318" spans="1:7" x14ac:dyDescent="0.35">
      <c r="A318" s="89" t="s">
        <v>2485</v>
      </c>
      <c r="B318" s="198" t="s">
        <v>3193</v>
      </c>
      <c r="C318" s="177">
        <v>0</v>
      </c>
      <c r="D318" s="223">
        <v>0</v>
      </c>
      <c r="E318" s="81"/>
      <c r="F318" s="111">
        <f t="shared" si="7"/>
        <v>0</v>
      </c>
      <c r="G318" s="111">
        <f t="shared" si="8"/>
        <v>0</v>
      </c>
    </row>
    <row r="319" spans="1:7" x14ac:dyDescent="0.35">
      <c r="A319" s="89" t="s">
        <v>2486</v>
      </c>
      <c r="B319" s="198" t="s">
        <v>3194</v>
      </c>
      <c r="C319" s="177">
        <v>0</v>
      </c>
      <c r="D319" s="223">
        <v>0</v>
      </c>
      <c r="E319" s="81"/>
      <c r="F319" s="111">
        <f t="shared" si="7"/>
        <v>0</v>
      </c>
      <c r="G319" s="111">
        <f t="shared" si="8"/>
        <v>0</v>
      </c>
    </row>
    <row r="320" spans="1:7" x14ac:dyDescent="0.35">
      <c r="A320" s="89" t="s">
        <v>2487</v>
      </c>
      <c r="B320" s="198" t="s">
        <v>3195</v>
      </c>
      <c r="C320" s="177">
        <v>0</v>
      </c>
      <c r="D320" s="223">
        <v>0</v>
      </c>
      <c r="E320" s="81"/>
      <c r="F320" s="111">
        <f t="shared" si="7"/>
        <v>0</v>
      </c>
      <c r="G320" s="111">
        <f t="shared" si="8"/>
        <v>0</v>
      </c>
    </row>
    <row r="321" spans="1:7" x14ac:dyDescent="0.35">
      <c r="A321" s="89" t="s">
        <v>2488</v>
      </c>
      <c r="B321" s="198" t="s">
        <v>3196</v>
      </c>
      <c r="C321" s="177">
        <v>0</v>
      </c>
      <c r="D321" s="223">
        <v>0</v>
      </c>
      <c r="E321" s="81"/>
      <c r="F321" s="111">
        <f t="shared" si="7"/>
        <v>0</v>
      </c>
      <c r="G321" s="111">
        <f t="shared" si="8"/>
        <v>0</v>
      </c>
    </row>
    <row r="322" spans="1:7" x14ac:dyDescent="0.35">
      <c r="A322" s="89" t="s">
        <v>2489</v>
      </c>
      <c r="B322" s="198"/>
      <c r="C322" s="177"/>
      <c r="D322" s="223"/>
      <c r="E322" s="81"/>
      <c r="F322" s="111" t="str">
        <f t="shared" si="7"/>
        <v/>
      </c>
      <c r="G322" s="111" t="str">
        <f t="shared" si="8"/>
        <v/>
      </c>
    </row>
    <row r="323" spans="1:7" x14ac:dyDescent="0.35">
      <c r="A323" s="89" t="s">
        <v>2490</v>
      </c>
      <c r="B323" s="198"/>
      <c r="C323" s="177"/>
      <c r="D323" s="223"/>
      <c r="E323" s="81"/>
      <c r="F323" s="111" t="str">
        <f t="shared" si="7"/>
        <v/>
      </c>
      <c r="G323" s="111" t="str">
        <f t="shared" si="8"/>
        <v/>
      </c>
    </row>
    <row r="324" spans="1:7" x14ac:dyDescent="0.35">
      <c r="A324" s="89" t="s">
        <v>2491</v>
      </c>
      <c r="B324" s="198"/>
      <c r="C324" s="177"/>
      <c r="D324" s="223"/>
      <c r="E324" s="81"/>
      <c r="F324" s="111" t="str">
        <f t="shared" si="7"/>
        <v/>
      </c>
      <c r="G324" s="111" t="str">
        <f t="shared" si="8"/>
        <v/>
      </c>
    </row>
    <row r="325" spans="1:7" x14ac:dyDescent="0.35">
      <c r="A325" s="89" t="s">
        <v>2492</v>
      </c>
      <c r="B325" s="102" t="s">
        <v>1180</v>
      </c>
      <c r="C325" s="177">
        <v>4.8481239199999999</v>
      </c>
      <c r="D325" s="223">
        <v>1</v>
      </c>
      <c r="E325" s="81"/>
      <c r="F325" s="111">
        <f t="shared" si="7"/>
        <v>9.2863508810850162E-3</v>
      </c>
      <c r="G325" s="111">
        <f t="shared" si="8"/>
        <v>8.2644628099173556E-3</v>
      </c>
    </row>
    <row r="326" spans="1:7" x14ac:dyDescent="0.35">
      <c r="A326" s="89" t="s">
        <v>2493</v>
      </c>
      <c r="B326" s="102" t="s">
        <v>354</v>
      </c>
      <c r="C326" s="129">
        <f>SUM(C308:C325)</f>
        <v>522.06986167999992</v>
      </c>
      <c r="D326" s="158">
        <f>SUM(D308:D325)</f>
        <v>121</v>
      </c>
      <c r="E326" s="81"/>
      <c r="F326" s="174">
        <f>SUM(F308:F325)</f>
        <v>1.0000000000000004</v>
      </c>
      <c r="G326" s="174">
        <f>SUM(G308:G325)</f>
        <v>1</v>
      </c>
    </row>
    <row r="327" spans="1:7" x14ac:dyDescent="0.35">
      <c r="A327" s="89" t="s">
        <v>2494</v>
      </c>
      <c r="B327" s="93"/>
      <c r="C327" s="76"/>
      <c r="D327" s="76"/>
      <c r="E327" s="81"/>
      <c r="F327" s="81"/>
      <c r="G327" s="81"/>
    </row>
    <row r="328" spans="1:7" x14ac:dyDescent="0.35">
      <c r="A328" s="89" t="s">
        <v>2495</v>
      </c>
      <c r="B328" s="93"/>
      <c r="C328" s="76"/>
      <c r="D328" s="76"/>
      <c r="E328" s="81"/>
      <c r="F328" s="81"/>
      <c r="G328" s="81"/>
    </row>
    <row r="329" spans="1:7" x14ac:dyDescent="0.35">
      <c r="A329" s="89" t="s">
        <v>2496</v>
      </c>
      <c r="B329" s="93"/>
      <c r="C329" s="76"/>
      <c r="D329" s="76"/>
      <c r="E329" s="81"/>
      <c r="F329" s="81"/>
      <c r="G329" s="81"/>
    </row>
    <row r="330" spans="1:7" x14ac:dyDescent="0.35">
      <c r="A330" s="98"/>
      <c r="B330" s="98" t="s">
        <v>2497</v>
      </c>
      <c r="C330" s="98" t="s">
        <v>314</v>
      </c>
      <c r="D330" s="98" t="s">
        <v>1160</v>
      </c>
      <c r="E330" s="98"/>
      <c r="F330" s="98" t="s">
        <v>838</v>
      </c>
      <c r="G330" s="98" t="s">
        <v>1161</v>
      </c>
    </row>
    <row r="331" spans="1:7" x14ac:dyDescent="0.35">
      <c r="A331" s="89" t="s">
        <v>2498</v>
      </c>
      <c r="B331" s="198" t="s">
        <v>3197</v>
      </c>
      <c r="C331" s="177">
        <v>213.77369842000002</v>
      </c>
      <c r="D331" s="223">
        <v>31</v>
      </c>
      <c r="E331" s="81"/>
      <c r="F331" s="111">
        <f>IF($C$349=0,"",IF(C331="[for completion]","",IF(C331="","",C331/$C$349)))</f>
        <v>0.40947335617513875</v>
      </c>
      <c r="G331" s="111">
        <f>IF($D$349=0,"",IF(D331="[for completion]","",IF(D331="","",D331/$D$349)))</f>
        <v>0.256198347107438</v>
      </c>
    </row>
    <row r="332" spans="1:7" x14ac:dyDescent="0.35">
      <c r="A332" s="89" t="s">
        <v>2499</v>
      </c>
      <c r="B332" s="198" t="s">
        <v>3198</v>
      </c>
      <c r="C332" s="177">
        <v>129.0706227</v>
      </c>
      <c r="D332" s="223">
        <v>30</v>
      </c>
      <c r="E332" s="81"/>
      <c r="F332" s="111">
        <f t="shared" ref="F332:F348" si="9">IF($C$349=0,"",IF(C332="[for completion]","",IF(C332="","",C332/$C$349)))</f>
        <v>0.24722864155508978</v>
      </c>
      <c r="G332" s="111">
        <f t="shared" ref="G332:G348" si="10">IF($D$349=0,"",IF(D332="[for completion]","",IF(D332="","",D332/$D$349)))</f>
        <v>0.24793388429752067</v>
      </c>
    </row>
    <row r="333" spans="1:7" x14ac:dyDescent="0.35">
      <c r="A333" s="89" t="s">
        <v>2500</v>
      </c>
      <c r="B333" s="198" t="s">
        <v>3199</v>
      </c>
      <c r="C333" s="177">
        <v>8.8282993099999985</v>
      </c>
      <c r="D333" s="223">
        <v>8</v>
      </c>
      <c r="E333" s="81"/>
      <c r="F333" s="111">
        <f t="shared" si="9"/>
        <v>1.6910187616635989E-2</v>
      </c>
      <c r="G333" s="111">
        <f t="shared" si="10"/>
        <v>6.6115702479338845E-2</v>
      </c>
    </row>
    <row r="334" spans="1:7" x14ac:dyDescent="0.35">
      <c r="A334" s="89" t="s">
        <v>2501</v>
      </c>
      <c r="B334" s="198" t="s">
        <v>3200</v>
      </c>
      <c r="C334" s="177">
        <v>0.67996793000000011</v>
      </c>
      <c r="D334" s="223">
        <v>2</v>
      </c>
      <c r="E334" s="81"/>
      <c r="F334" s="111">
        <f t="shared" si="9"/>
        <v>1.3024462431366762E-3</v>
      </c>
      <c r="G334" s="111">
        <f t="shared" si="10"/>
        <v>1.6528925619834711E-2</v>
      </c>
    </row>
    <row r="335" spans="1:7" x14ac:dyDescent="0.35">
      <c r="A335" s="89" t="s">
        <v>2502</v>
      </c>
      <c r="B335" s="198" t="s">
        <v>3201</v>
      </c>
      <c r="C335" s="177">
        <v>8.6934129999999998E-2</v>
      </c>
      <c r="D335" s="223">
        <v>1</v>
      </c>
      <c r="E335" s="81"/>
      <c r="F335" s="111">
        <f t="shared" si="9"/>
        <v>1.6651819302544959E-4</v>
      </c>
      <c r="G335" s="111">
        <f t="shared" si="10"/>
        <v>8.2644628099173556E-3</v>
      </c>
    </row>
    <row r="336" spans="1:7" x14ac:dyDescent="0.35">
      <c r="A336" s="89" t="s">
        <v>2503</v>
      </c>
      <c r="B336" s="198" t="s">
        <v>3202</v>
      </c>
      <c r="C336" s="177">
        <v>0</v>
      </c>
      <c r="D336" s="223">
        <v>0</v>
      </c>
      <c r="E336" s="81"/>
      <c r="F336" s="111">
        <f t="shared" si="9"/>
        <v>0</v>
      </c>
      <c r="G336" s="111">
        <f t="shared" si="10"/>
        <v>0</v>
      </c>
    </row>
    <row r="337" spans="1:7" x14ac:dyDescent="0.35">
      <c r="A337" s="89" t="s">
        <v>2504</v>
      </c>
      <c r="B337" s="198" t="s">
        <v>3203</v>
      </c>
      <c r="C337" s="177">
        <v>0</v>
      </c>
      <c r="D337" s="223">
        <v>0</v>
      </c>
      <c r="E337" s="81"/>
      <c r="F337" s="111">
        <f t="shared" si="9"/>
        <v>0</v>
      </c>
      <c r="G337" s="111">
        <f t="shared" si="10"/>
        <v>0</v>
      </c>
    </row>
    <row r="338" spans="1:7" x14ac:dyDescent="0.35">
      <c r="A338" s="89" t="s">
        <v>2505</v>
      </c>
      <c r="B338" s="198" t="s">
        <v>3204</v>
      </c>
      <c r="C338" s="177">
        <v>41.102451000000002</v>
      </c>
      <c r="D338" s="223">
        <v>16</v>
      </c>
      <c r="E338" s="81"/>
      <c r="F338" s="111">
        <f t="shared" si="9"/>
        <v>7.8729790813309858E-2</v>
      </c>
      <c r="G338" s="111">
        <f t="shared" si="10"/>
        <v>0.13223140495867769</v>
      </c>
    </row>
    <row r="339" spans="1:7" x14ac:dyDescent="0.35">
      <c r="A339" s="89" t="s">
        <v>2506</v>
      </c>
      <c r="B339" s="198" t="s">
        <v>3205</v>
      </c>
      <c r="C339" s="177">
        <v>119.26523292000003</v>
      </c>
      <c r="D339" s="223">
        <v>31</v>
      </c>
      <c r="E339" s="81"/>
      <c r="F339" s="111">
        <f t="shared" si="9"/>
        <v>0.22844688359563467</v>
      </c>
      <c r="G339" s="111">
        <f t="shared" si="10"/>
        <v>0.256198347107438</v>
      </c>
    </row>
    <row r="340" spans="1:7" x14ac:dyDescent="0.35">
      <c r="A340" s="89" t="s">
        <v>2507</v>
      </c>
      <c r="B340" s="198" t="s">
        <v>3206</v>
      </c>
      <c r="C340" s="177">
        <v>4.4145313499999999</v>
      </c>
      <c r="D340" s="223">
        <v>1</v>
      </c>
      <c r="E340" s="81"/>
      <c r="F340" s="111">
        <f t="shared" si="9"/>
        <v>8.4558249269440968E-3</v>
      </c>
      <c r="G340" s="111">
        <f t="shared" si="10"/>
        <v>8.2644628099173556E-3</v>
      </c>
    </row>
    <row r="341" spans="1:7" x14ac:dyDescent="0.35">
      <c r="A341" s="89" t="s">
        <v>2508</v>
      </c>
      <c r="B341" s="198" t="s">
        <v>3207</v>
      </c>
      <c r="C341" s="177">
        <v>0</v>
      </c>
      <c r="D341" s="223">
        <v>0</v>
      </c>
      <c r="E341" s="81"/>
      <c r="F341" s="111">
        <f t="shared" si="9"/>
        <v>0</v>
      </c>
      <c r="G341" s="111">
        <f t="shared" si="10"/>
        <v>0</v>
      </c>
    </row>
    <row r="342" spans="1:7" x14ac:dyDescent="0.35">
      <c r="A342" s="89" t="s">
        <v>2509</v>
      </c>
      <c r="B342" s="198" t="s">
        <v>3208</v>
      </c>
      <c r="C342" s="177">
        <v>0</v>
      </c>
      <c r="D342" s="223">
        <v>0</v>
      </c>
      <c r="E342" s="81"/>
      <c r="F342" s="111">
        <f t="shared" si="9"/>
        <v>0</v>
      </c>
      <c r="G342" s="111">
        <f>IF($D$349=0,"",IF(D342="[for completion]","",IF(D342="","",D342/$D$349)))</f>
        <v>0</v>
      </c>
    </row>
    <row r="343" spans="1:7" x14ac:dyDescent="0.35">
      <c r="A343" s="89" t="s">
        <v>2510</v>
      </c>
      <c r="B343" s="198" t="s">
        <v>3209</v>
      </c>
      <c r="C343" s="177">
        <v>0</v>
      </c>
      <c r="D343" s="223">
        <v>0</v>
      </c>
      <c r="E343" s="81"/>
      <c r="F343" s="111">
        <f t="shared" si="9"/>
        <v>0</v>
      </c>
      <c r="G343" s="111">
        <f t="shared" si="10"/>
        <v>0</v>
      </c>
    </row>
    <row r="344" spans="1:7" x14ac:dyDescent="0.35">
      <c r="A344" s="89" t="s">
        <v>2511</v>
      </c>
      <c r="B344" s="198" t="s">
        <v>3210</v>
      </c>
      <c r="C344" s="177">
        <v>0</v>
      </c>
      <c r="D344" s="223">
        <v>0</v>
      </c>
      <c r="E344" s="81"/>
      <c r="F344" s="111">
        <f t="shared" si="9"/>
        <v>0</v>
      </c>
      <c r="G344" s="111">
        <f t="shared" si="10"/>
        <v>0</v>
      </c>
    </row>
    <row r="345" spans="1:7" x14ac:dyDescent="0.35">
      <c r="A345" s="89" t="s">
        <v>2512</v>
      </c>
      <c r="B345" s="198"/>
      <c r="C345" s="177"/>
      <c r="D345" s="223"/>
      <c r="E345" s="81"/>
      <c r="F345" s="111" t="str">
        <f t="shared" si="9"/>
        <v/>
      </c>
      <c r="G345" s="111" t="str">
        <f t="shared" si="10"/>
        <v/>
      </c>
    </row>
    <row r="346" spans="1:7" x14ac:dyDescent="0.35">
      <c r="A346" s="89" t="s">
        <v>2513</v>
      </c>
      <c r="B346" s="198"/>
      <c r="C346" s="177"/>
      <c r="D346" s="223"/>
      <c r="E346" s="81"/>
      <c r="F346" s="111" t="str">
        <f>IF($C$349=0,"",IF(C346="[for completion]","",IF(C346="","",C346/$C$349)))</f>
        <v/>
      </c>
      <c r="G346" s="111" t="str">
        <f t="shared" si="10"/>
        <v/>
      </c>
    </row>
    <row r="347" spans="1:7" x14ac:dyDescent="0.35">
      <c r="A347" s="89" t="s">
        <v>2514</v>
      </c>
      <c r="B347" s="198"/>
      <c r="C347" s="177"/>
      <c r="D347" s="223"/>
      <c r="E347" s="81"/>
      <c r="F347" s="111" t="str">
        <f t="shared" si="9"/>
        <v/>
      </c>
      <c r="G347" s="111" t="str">
        <f t="shared" si="10"/>
        <v/>
      </c>
    </row>
    <row r="348" spans="1:7" x14ac:dyDescent="0.35">
      <c r="A348" s="89" t="s">
        <v>2515</v>
      </c>
      <c r="B348" s="102" t="s">
        <v>1180</v>
      </c>
      <c r="C348" s="177">
        <v>4.8481239199999999</v>
      </c>
      <c r="D348" s="223">
        <v>1</v>
      </c>
      <c r="E348" s="81"/>
      <c r="F348" s="111">
        <f t="shared" si="9"/>
        <v>9.2863508810850162E-3</v>
      </c>
      <c r="G348" s="111">
        <f t="shared" si="10"/>
        <v>8.2644628099173556E-3</v>
      </c>
    </row>
    <row r="349" spans="1:7" x14ac:dyDescent="0.35">
      <c r="A349" s="89" t="s">
        <v>2516</v>
      </c>
      <c r="B349" s="102" t="s">
        <v>354</v>
      </c>
      <c r="C349" s="129">
        <f>SUM(C331:C348)</f>
        <v>522.06986167999992</v>
      </c>
      <c r="D349" s="158">
        <f>SUM(D331:D348)</f>
        <v>121</v>
      </c>
      <c r="E349" s="81"/>
      <c r="F349" s="174">
        <f>SUM(F331:F348)</f>
        <v>1.0000000000000004</v>
      </c>
      <c r="G349" s="174">
        <f>SUM(G331:G348)</f>
        <v>1</v>
      </c>
    </row>
    <row r="350" spans="1:7" x14ac:dyDescent="0.35">
      <c r="A350" s="89" t="s">
        <v>2517</v>
      </c>
      <c r="B350" s="93"/>
      <c r="C350" s="76"/>
      <c r="D350" s="76"/>
      <c r="E350" s="81"/>
      <c r="F350" s="81"/>
      <c r="G350" s="81"/>
    </row>
    <row r="351" spans="1:7" x14ac:dyDescent="0.35">
      <c r="A351" s="89" t="s">
        <v>2518</v>
      </c>
      <c r="B351" s="93"/>
      <c r="C351" s="76"/>
      <c r="D351" s="76"/>
      <c r="E351" s="81"/>
      <c r="F351" s="81"/>
      <c r="G351" s="81"/>
    </row>
    <row r="352" spans="1:7" x14ac:dyDescent="0.35">
      <c r="A352" s="98"/>
      <c r="B352" s="98" t="s">
        <v>2519</v>
      </c>
      <c r="C352" s="98" t="s">
        <v>314</v>
      </c>
      <c r="D352" s="98" t="s">
        <v>1160</v>
      </c>
      <c r="E352" s="98"/>
      <c r="F352" s="98" t="s">
        <v>838</v>
      </c>
      <c r="G352" s="98" t="s">
        <v>2520</v>
      </c>
    </row>
    <row r="353" spans="1:7" x14ac:dyDescent="0.35">
      <c r="A353" s="89" t="s">
        <v>2521</v>
      </c>
      <c r="B353" s="102" t="s">
        <v>1210</v>
      </c>
      <c r="C353" s="177">
        <v>17.510891240000003</v>
      </c>
      <c r="D353" s="223">
        <v>6</v>
      </c>
      <c r="E353" s="81"/>
      <c r="F353" s="111">
        <f>IF($C$366=0,"",IF(C353="[for completion]","",IF(C353="","",C353/$C$366)))</f>
        <v>3.0551439390928494E-2</v>
      </c>
      <c r="G353" s="111">
        <f>IF($D$366=0,"",IF(D353="[for completion]","",IF(D353="","",D353/$D$366)))</f>
        <v>4.6875E-2</v>
      </c>
    </row>
    <row r="354" spans="1:7" x14ac:dyDescent="0.35">
      <c r="A354" s="89" t="s">
        <v>2522</v>
      </c>
      <c r="B354" s="102" t="s">
        <v>1212</v>
      </c>
      <c r="C354" s="177">
        <v>8.064276790000001</v>
      </c>
      <c r="D354" s="223">
        <v>3</v>
      </c>
      <c r="E354" s="81"/>
      <c r="F354" s="111">
        <f t="shared" ref="F354:F365" si="11">IF($C$366=0,"",IF(C354="[for completion]","",IF(C354="","",C354/$C$366)))</f>
        <v>1.4069830039179455E-2</v>
      </c>
      <c r="G354" s="111">
        <f t="shared" ref="G354:G365" si="12">IF($D$366=0,"",IF(D354="[for completion]","",IF(D354="","",D354/$D$366)))</f>
        <v>2.34375E-2</v>
      </c>
    </row>
    <row r="355" spans="1:7" x14ac:dyDescent="0.35">
      <c r="A355" s="89" t="s">
        <v>2523</v>
      </c>
      <c r="B355" s="102" t="s">
        <v>1214</v>
      </c>
      <c r="C355" s="177">
        <v>15.33342728</v>
      </c>
      <c r="D355" s="223">
        <v>3</v>
      </c>
      <c r="E355" s="81"/>
      <c r="F355" s="111">
        <f t="shared" si="11"/>
        <v>2.6752394711357336E-2</v>
      </c>
      <c r="G355" s="111">
        <f t="shared" si="12"/>
        <v>2.34375E-2</v>
      </c>
    </row>
    <row r="356" spans="1:7" x14ac:dyDescent="0.35">
      <c r="A356" s="89" t="s">
        <v>2524</v>
      </c>
      <c r="B356" s="102" t="s">
        <v>1216</v>
      </c>
      <c r="C356" s="177">
        <v>8.2894824600000003</v>
      </c>
      <c r="D356" s="223">
        <v>4</v>
      </c>
      <c r="E356" s="81"/>
      <c r="F356" s="111">
        <f t="shared" si="11"/>
        <v>1.4462748782331813E-2</v>
      </c>
      <c r="G356" s="111">
        <f t="shared" si="12"/>
        <v>3.125E-2</v>
      </c>
    </row>
    <row r="357" spans="1:7" x14ac:dyDescent="0.35">
      <c r="A357" s="89" t="s">
        <v>2525</v>
      </c>
      <c r="B357" s="102" t="s">
        <v>1218</v>
      </c>
      <c r="C357" s="177">
        <v>4.8064154200000004</v>
      </c>
      <c r="D357" s="223">
        <v>2</v>
      </c>
      <c r="E357" s="81"/>
      <c r="F357" s="111">
        <f t="shared" si="11"/>
        <v>8.38580443331873E-3</v>
      </c>
      <c r="G357" s="111">
        <f t="shared" si="12"/>
        <v>1.5625E-2</v>
      </c>
    </row>
    <row r="358" spans="1:7" x14ac:dyDescent="0.35">
      <c r="A358" s="89" t="s">
        <v>2526</v>
      </c>
      <c r="B358" s="102" t="s">
        <v>1220</v>
      </c>
      <c r="C358" s="177">
        <v>6.657152850000001</v>
      </c>
      <c r="D358" s="223">
        <v>5</v>
      </c>
      <c r="E358" s="81"/>
      <c r="F358" s="111">
        <f t="shared" si="11"/>
        <v>1.1614805838570321E-2</v>
      </c>
      <c r="G358" s="111">
        <f t="shared" si="12"/>
        <v>3.90625E-2</v>
      </c>
    </row>
    <row r="359" spans="1:7" x14ac:dyDescent="0.35">
      <c r="A359" s="89" t="s">
        <v>2527</v>
      </c>
      <c r="B359" s="102" t="s">
        <v>1222</v>
      </c>
      <c r="C359" s="177">
        <v>5.5918676400000003</v>
      </c>
      <c r="D359" s="223">
        <v>4</v>
      </c>
      <c r="E359" s="81"/>
      <c r="F359" s="111">
        <f t="shared" si="11"/>
        <v>9.7561913293885746E-3</v>
      </c>
      <c r="G359" s="111">
        <f t="shared" si="12"/>
        <v>3.125E-2</v>
      </c>
    </row>
    <row r="360" spans="1:7" x14ac:dyDescent="0.35">
      <c r="A360" s="89" t="s">
        <v>2528</v>
      </c>
      <c r="B360" s="102" t="s">
        <v>1224</v>
      </c>
      <c r="C360" s="177">
        <v>83.480849460000002</v>
      </c>
      <c r="D360" s="223">
        <v>21</v>
      </c>
      <c r="E360" s="81"/>
      <c r="F360" s="111">
        <f t="shared" si="11"/>
        <v>0.1456499316696353</v>
      </c>
      <c r="G360" s="111">
        <f t="shared" si="12"/>
        <v>0.1640625</v>
      </c>
    </row>
    <row r="361" spans="1:7" x14ac:dyDescent="0.35">
      <c r="A361" s="89" t="s">
        <v>2529</v>
      </c>
      <c r="B361" s="102" t="s">
        <v>1226</v>
      </c>
      <c r="C361" s="177">
        <v>202.08121931999997</v>
      </c>
      <c r="D361" s="95">
        <v>41</v>
      </c>
      <c r="E361" s="81"/>
      <c r="F361" s="111">
        <f t="shared" si="11"/>
        <v>0.35257326651638243</v>
      </c>
      <c r="G361" s="111">
        <f t="shared" si="12"/>
        <v>0.3203125</v>
      </c>
    </row>
    <row r="362" spans="1:7" x14ac:dyDescent="0.35">
      <c r="A362" s="89" t="s">
        <v>2530</v>
      </c>
      <c r="B362" s="89" t="s">
        <v>1228</v>
      </c>
      <c r="C362" s="177">
        <v>51.22224198</v>
      </c>
      <c r="D362" s="95">
        <v>17</v>
      </c>
      <c r="F362" s="111">
        <f t="shared" si="11"/>
        <v>8.9367993888553376E-2</v>
      </c>
      <c r="G362" s="111">
        <f t="shared" si="12"/>
        <v>0.1328125</v>
      </c>
    </row>
    <row r="363" spans="1:7" x14ac:dyDescent="0.35">
      <c r="A363" s="89" t="s">
        <v>2531</v>
      </c>
      <c r="B363" s="89" t="s">
        <v>1230</v>
      </c>
      <c r="C363" s="177">
        <v>143.54508996000004</v>
      </c>
      <c r="D363" s="95">
        <v>14</v>
      </c>
      <c r="F363" s="111">
        <f t="shared" si="11"/>
        <v>0.25044465502478441</v>
      </c>
      <c r="G363" s="111">
        <f t="shared" si="12"/>
        <v>0.109375</v>
      </c>
    </row>
    <row r="364" spans="1:7" x14ac:dyDescent="0.35">
      <c r="A364" s="89" t="s">
        <v>2532</v>
      </c>
      <c r="B364" s="102" t="s">
        <v>1232</v>
      </c>
      <c r="C364" s="177">
        <v>26.578009900000001</v>
      </c>
      <c r="D364" s="95">
        <v>8</v>
      </c>
      <c r="E364" s="81"/>
      <c r="F364" s="111">
        <f t="shared" si="11"/>
        <v>4.6370938375569937E-2</v>
      </c>
      <c r="G364" s="111">
        <f t="shared" si="12"/>
        <v>6.25E-2</v>
      </c>
    </row>
    <row r="365" spans="1:7" x14ac:dyDescent="0.35">
      <c r="A365" s="89" t="s">
        <v>2533</v>
      </c>
      <c r="B365" s="89" t="s">
        <v>1180</v>
      </c>
      <c r="C365" s="177">
        <v>0</v>
      </c>
      <c r="D365" s="223">
        <v>0</v>
      </c>
      <c r="E365" s="81"/>
      <c r="F365" s="111">
        <f t="shared" si="11"/>
        <v>0</v>
      </c>
      <c r="G365" s="111">
        <f t="shared" si="12"/>
        <v>0</v>
      </c>
    </row>
    <row r="366" spans="1:7" x14ac:dyDescent="0.35">
      <c r="A366" s="89" t="s">
        <v>2534</v>
      </c>
      <c r="B366" s="102" t="s">
        <v>354</v>
      </c>
      <c r="C366" s="129">
        <f>SUM(C353:C365)</f>
        <v>573.16092429999992</v>
      </c>
      <c r="D366" s="158">
        <f>SUM(D353:D365)</f>
        <v>128</v>
      </c>
      <c r="E366" s="81"/>
      <c r="F366" s="154">
        <f>SUM(F353:F365)</f>
        <v>1</v>
      </c>
      <c r="G366" s="154">
        <f>SUM(G353:G365)</f>
        <v>1</v>
      </c>
    </row>
    <row r="367" spans="1:7" x14ac:dyDescent="0.35">
      <c r="A367" s="89" t="s">
        <v>2535</v>
      </c>
      <c r="B367" s="93"/>
      <c r="C367" s="177"/>
      <c r="D367" s="223"/>
      <c r="E367" s="81"/>
      <c r="F367" s="156" t="str">
        <f>IF($C$349=0,"",IF(C367="[for completion]","",IF(C367="","",C367/$C$349)))</f>
        <v/>
      </c>
      <c r="G367" s="156" t="str">
        <f>IF($D$349=0,"",IF(D367="[for completion]","",IF(D367="","",D367/$D$349)))</f>
        <v/>
      </c>
    </row>
    <row r="368" spans="1:7" x14ac:dyDescent="0.35">
      <c r="A368" s="89" t="s">
        <v>2536</v>
      </c>
      <c r="B368" s="93"/>
      <c r="C368" s="177"/>
      <c r="D368" s="223"/>
      <c r="E368" s="81"/>
      <c r="F368" s="156"/>
      <c r="G368" s="156"/>
    </row>
    <row r="369" spans="1:7" x14ac:dyDescent="0.35">
      <c r="A369" s="89" t="s">
        <v>2537</v>
      </c>
      <c r="B369" s="93"/>
      <c r="C369" s="177"/>
      <c r="D369" s="223"/>
      <c r="E369" s="81"/>
      <c r="F369" s="156"/>
      <c r="G369" s="156"/>
    </row>
    <row r="370" spans="1:7" x14ac:dyDescent="0.35">
      <c r="A370" s="89" t="s">
        <v>2538</v>
      </c>
      <c r="B370" s="93"/>
      <c r="C370" s="177"/>
      <c r="D370" s="223"/>
      <c r="E370" s="81"/>
      <c r="F370" s="156"/>
      <c r="G370" s="156"/>
    </row>
    <row r="371" spans="1:7" x14ac:dyDescent="0.35">
      <c r="A371" s="89" t="s">
        <v>2539</v>
      </c>
      <c r="B371" s="93"/>
      <c r="C371" s="177"/>
      <c r="D371" s="223"/>
      <c r="E371" s="81"/>
      <c r="F371" s="156"/>
      <c r="G371" s="156"/>
    </row>
    <row r="372" spans="1:7" x14ac:dyDescent="0.35">
      <c r="A372" s="89" t="s">
        <v>2540</v>
      </c>
      <c r="B372" s="93"/>
      <c r="C372" s="177"/>
      <c r="D372" s="223"/>
      <c r="E372" s="81"/>
      <c r="F372" s="156"/>
      <c r="G372" s="156"/>
    </row>
    <row r="373" spans="1:7" x14ac:dyDescent="0.35">
      <c r="A373" s="89" t="s">
        <v>2541</v>
      </c>
      <c r="B373" s="93"/>
      <c r="C373" s="177"/>
      <c r="D373" s="223"/>
      <c r="E373" s="81"/>
      <c r="F373" s="156"/>
      <c r="G373" s="156"/>
    </row>
    <row r="374" spans="1:7" x14ac:dyDescent="0.35">
      <c r="A374" s="89" t="s">
        <v>2542</v>
      </c>
      <c r="B374" s="93"/>
      <c r="C374" s="71"/>
      <c r="D374" s="157"/>
      <c r="E374" s="81"/>
      <c r="F374" s="225"/>
      <c r="G374" s="225"/>
    </row>
    <row r="375" spans="1:7" x14ac:dyDescent="0.35">
      <c r="A375" s="89" t="s">
        <v>2543</v>
      </c>
      <c r="B375" s="93"/>
      <c r="C375" s="76"/>
      <c r="D375" s="76"/>
      <c r="E375" s="81"/>
      <c r="F375" s="81"/>
      <c r="G375" s="81"/>
    </row>
    <row r="376" spans="1:7" x14ac:dyDescent="0.35">
      <c r="A376" s="89" t="s">
        <v>2544</v>
      </c>
      <c r="B376" s="93"/>
      <c r="C376" s="76"/>
      <c r="D376" s="76"/>
      <c r="E376" s="81"/>
      <c r="F376" s="81"/>
      <c r="G376" s="81"/>
    </row>
    <row r="377" spans="1:7" x14ac:dyDescent="0.35">
      <c r="A377" s="98"/>
      <c r="B377" s="98" t="s">
        <v>2545</v>
      </c>
      <c r="C377" s="98" t="s">
        <v>314</v>
      </c>
      <c r="D377" s="98" t="s">
        <v>1160</v>
      </c>
      <c r="E377" s="98"/>
      <c r="F377" s="98" t="s">
        <v>838</v>
      </c>
      <c r="G377" s="98" t="s">
        <v>2520</v>
      </c>
    </row>
    <row r="378" spans="1:7" x14ac:dyDescent="0.35">
      <c r="A378" s="89" t="s">
        <v>2546</v>
      </c>
      <c r="B378" s="102" t="s">
        <v>1247</v>
      </c>
      <c r="C378" s="177">
        <v>3.9005444099999997</v>
      </c>
      <c r="D378" s="223">
        <v>6</v>
      </c>
      <c r="E378" s="81"/>
      <c r="F378" s="111">
        <f t="shared" ref="F378:F384" si="13">IF($C$385=0,"",IF(C378="[for completion]","",IF(C378="","",C378/$C$385)))</f>
        <v>7.4713073791469291E-3</v>
      </c>
      <c r="G378" s="111">
        <f>IF($D$385=0,"",IF(D378="[for completion]","",IF(D378="","",D378/$D$385)))</f>
        <v>4.9586776859504134E-2</v>
      </c>
    </row>
    <row r="379" spans="1:7" x14ac:dyDescent="0.35">
      <c r="A379" s="89" t="s">
        <v>2547</v>
      </c>
      <c r="B379" s="176" t="s">
        <v>1249</v>
      </c>
      <c r="C379" s="177">
        <v>0.12852704000000001</v>
      </c>
      <c r="D379" s="223">
        <v>1</v>
      </c>
      <c r="E379" s="81"/>
      <c r="F379" s="111">
        <f t="shared" si="13"/>
        <v>2.4618743473604304E-4</v>
      </c>
      <c r="G379" s="111">
        <f t="shared" ref="G379:G384" si="14">IF($D$385=0,"",IF(D379="[for completion]","",IF(D379="","",D379/$D$385)))</f>
        <v>8.2644628099173556E-3</v>
      </c>
    </row>
    <row r="380" spans="1:7" x14ac:dyDescent="0.35">
      <c r="A380" s="89" t="s">
        <v>2548</v>
      </c>
      <c r="B380" s="102" t="s">
        <v>1251</v>
      </c>
      <c r="C380" s="177">
        <v>0</v>
      </c>
      <c r="D380" s="223">
        <v>0</v>
      </c>
      <c r="E380" s="81"/>
      <c r="F380" s="111">
        <f t="shared" si="13"/>
        <v>0</v>
      </c>
      <c r="G380" s="111">
        <f t="shared" si="14"/>
        <v>0</v>
      </c>
    </row>
    <row r="381" spans="1:7" x14ac:dyDescent="0.35">
      <c r="A381" s="89" t="s">
        <v>2549</v>
      </c>
      <c r="B381" s="102" t="s">
        <v>1253</v>
      </c>
      <c r="C381" s="177">
        <v>0</v>
      </c>
      <c r="D381" s="223">
        <v>0</v>
      </c>
      <c r="E381" s="81"/>
      <c r="F381" s="111">
        <f t="shared" si="13"/>
        <v>0</v>
      </c>
      <c r="G381" s="111">
        <f t="shared" si="14"/>
        <v>0</v>
      </c>
    </row>
    <row r="382" spans="1:7" x14ac:dyDescent="0.35">
      <c r="A382" s="89" t="s">
        <v>2550</v>
      </c>
      <c r="B382" s="102" t="s">
        <v>1255</v>
      </c>
      <c r="C382" s="177">
        <v>518.04079022999997</v>
      </c>
      <c r="D382" s="223">
        <v>114</v>
      </c>
      <c r="E382" s="81"/>
      <c r="F382" s="111">
        <f t="shared" si="13"/>
        <v>0.99228250518611716</v>
      </c>
      <c r="G382" s="111">
        <f t="shared" si="14"/>
        <v>0.94214876033057848</v>
      </c>
    </row>
    <row r="383" spans="1:7" x14ac:dyDescent="0.35">
      <c r="A383" s="89" t="s">
        <v>2551</v>
      </c>
      <c r="B383" s="102" t="s">
        <v>1257</v>
      </c>
      <c r="C383" s="177">
        <v>0</v>
      </c>
      <c r="D383" s="223">
        <v>0</v>
      </c>
      <c r="E383" s="81"/>
      <c r="F383" s="111">
        <f t="shared" si="13"/>
        <v>0</v>
      </c>
      <c r="G383" s="111">
        <f t="shared" si="14"/>
        <v>0</v>
      </c>
    </row>
    <row r="384" spans="1:7" x14ac:dyDescent="0.35">
      <c r="A384" s="89" t="s">
        <v>2552</v>
      </c>
      <c r="B384" s="102" t="s">
        <v>713</v>
      </c>
      <c r="C384" s="177">
        <v>0</v>
      </c>
      <c r="D384" s="223">
        <v>0</v>
      </c>
      <c r="E384" s="81"/>
      <c r="F384" s="111">
        <f t="shared" si="13"/>
        <v>0</v>
      </c>
      <c r="G384" s="111">
        <f t="shared" si="14"/>
        <v>0</v>
      </c>
    </row>
    <row r="385" spans="1:7" x14ac:dyDescent="0.35">
      <c r="A385" s="89" t="s">
        <v>2553</v>
      </c>
      <c r="B385" s="102" t="s">
        <v>354</v>
      </c>
      <c r="C385" s="129">
        <f>SUM(C378:C384)</f>
        <v>522.06986167999992</v>
      </c>
      <c r="D385" s="158">
        <f>SUM(D378:D384)</f>
        <v>121</v>
      </c>
      <c r="E385" s="81"/>
      <c r="F385" s="174">
        <f>SUM(F378:F384)</f>
        <v>1.0000000000000002</v>
      </c>
      <c r="G385" s="174">
        <f>SUM(G378:G384)</f>
        <v>1</v>
      </c>
    </row>
    <row r="386" spans="1:7" x14ac:dyDescent="0.35">
      <c r="A386" s="89" t="s">
        <v>2554</v>
      </c>
      <c r="B386" s="93"/>
      <c r="C386" s="76"/>
      <c r="D386" s="76"/>
      <c r="E386" s="81"/>
      <c r="F386" s="81"/>
      <c r="G386" s="81"/>
    </row>
    <row r="387" spans="1:7" x14ac:dyDescent="0.35">
      <c r="A387" s="98"/>
      <c r="B387" s="98" t="s">
        <v>2555</v>
      </c>
      <c r="C387" s="98" t="s">
        <v>314</v>
      </c>
      <c r="D387" s="98" t="s">
        <v>1160</v>
      </c>
      <c r="E387" s="98"/>
      <c r="F387" s="98" t="s">
        <v>838</v>
      </c>
      <c r="G387" s="98" t="s">
        <v>2520</v>
      </c>
    </row>
    <row r="388" spans="1:7" x14ac:dyDescent="0.35">
      <c r="A388" s="89" t="s">
        <v>2556</v>
      </c>
      <c r="B388" s="102" t="s">
        <v>1263</v>
      </c>
      <c r="C388" s="177">
        <v>28.316584929999998</v>
      </c>
      <c r="D388" s="223">
        <v>10</v>
      </c>
      <c r="E388" s="81"/>
      <c r="F388" s="111">
        <f>IF($C$392=0,"",IF(C388="[for completion]","",IF(C388="","",C388/$C$392)))</f>
        <v>5.4239072217036922E-2</v>
      </c>
      <c r="G388" s="111">
        <f>IF($D$392=0,"",IF(D388="[for completion]","",IF(D388="","",D388/$D$392)))</f>
        <v>8.2644628099173556E-2</v>
      </c>
    </row>
    <row r="389" spans="1:7" x14ac:dyDescent="0.35">
      <c r="A389" s="89" t="s">
        <v>2557</v>
      </c>
      <c r="B389" s="176" t="s">
        <v>1508</v>
      </c>
      <c r="C389" s="177">
        <v>493.75327675</v>
      </c>
      <c r="D389" s="223">
        <v>111</v>
      </c>
      <c r="E389" s="81"/>
      <c r="F389" s="111">
        <f>IF($C$392=0,"",IF(C389="[for completion]","",IF(C389="","",C389/$C$392)))</f>
        <v>0.94576092778296306</v>
      </c>
      <c r="G389" s="111">
        <f>IF($D$392=0,"",IF(D389="[for completion]","",IF(D389="","",D389/$D$392)))</f>
        <v>0.9173553719008265</v>
      </c>
    </row>
    <row r="390" spans="1:7" x14ac:dyDescent="0.35">
      <c r="A390" s="89" t="s">
        <v>2558</v>
      </c>
      <c r="B390" s="102" t="s">
        <v>713</v>
      </c>
      <c r="C390" s="177">
        <v>0</v>
      </c>
      <c r="D390" s="223">
        <v>0</v>
      </c>
      <c r="E390" s="81"/>
      <c r="F390" s="111">
        <f>IF($C$392=0,"",IF(C390="[for completion]","",IF(C390="","",C390/$C$392)))</f>
        <v>0</v>
      </c>
      <c r="G390" s="111">
        <f>IF($D$392=0,"",IF(D390="[for completion]","",IF(D390="","",D390/$D$392)))</f>
        <v>0</v>
      </c>
    </row>
    <row r="391" spans="1:7" x14ac:dyDescent="0.35">
      <c r="A391" s="89" t="s">
        <v>2559</v>
      </c>
      <c r="B391" s="89" t="s">
        <v>1180</v>
      </c>
      <c r="C391" s="177">
        <v>0</v>
      </c>
      <c r="D391" s="223">
        <v>0</v>
      </c>
      <c r="E391" s="81"/>
      <c r="F391" s="111">
        <f>IF($C$392=0,"",IF(C391="[for completion]","",IF(C391="","",C391/$C$392)))</f>
        <v>0</v>
      </c>
      <c r="G391" s="111">
        <f>IF($D$392=0,"",IF(D391="[for completion]","",IF(D391="","",D391/$D$392)))</f>
        <v>0</v>
      </c>
    </row>
    <row r="392" spans="1:7" x14ac:dyDescent="0.35">
      <c r="A392" s="89" t="s">
        <v>2560</v>
      </c>
      <c r="B392" s="102" t="s">
        <v>354</v>
      </c>
      <c r="C392" s="129">
        <f>SUM(C388:C391)</f>
        <v>522.06986168000003</v>
      </c>
      <c r="D392" s="158">
        <f>SUM(D388:D391)</f>
        <v>121</v>
      </c>
      <c r="E392" s="81"/>
      <c r="F392" s="174">
        <f>SUM(F388:F391)</f>
        <v>1</v>
      </c>
      <c r="G392" s="174">
        <f>SUM(G388:G391)</f>
        <v>1</v>
      </c>
    </row>
    <row r="393" spans="1:7" x14ac:dyDescent="0.35">
      <c r="A393" s="89" t="s">
        <v>2561</v>
      </c>
      <c r="B393" s="76"/>
      <c r="C393" s="159"/>
      <c r="D393" s="76"/>
      <c r="E393" s="73"/>
      <c r="F393" s="73"/>
      <c r="G393" s="73"/>
    </row>
    <row r="394" spans="1:7" x14ac:dyDescent="0.35">
      <c r="A394" s="98"/>
      <c r="B394" s="98" t="s">
        <v>2796</v>
      </c>
      <c r="C394" s="98" t="s">
        <v>1270</v>
      </c>
      <c r="D394" s="98" t="s">
        <v>1271</v>
      </c>
      <c r="E394" s="98"/>
      <c r="F394" s="98" t="s">
        <v>1272</v>
      </c>
      <c r="G394" s="98" t="s">
        <v>1273</v>
      </c>
    </row>
    <row r="395" spans="1:7" x14ac:dyDescent="0.35">
      <c r="A395" s="89" t="s">
        <v>2562</v>
      </c>
      <c r="B395" s="102" t="s">
        <v>1247</v>
      </c>
      <c r="C395" s="177"/>
      <c r="D395" s="177">
        <v>0.36472217498064502</v>
      </c>
      <c r="E395" s="179"/>
      <c r="F395" s="177"/>
      <c r="G395" s="177"/>
    </row>
    <row r="396" spans="1:7" x14ac:dyDescent="0.35">
      <c r="A396" s="89" t="s">
        <v>2563</v>
      </c>
      <c r="B396" s="176" t="s">
        <v>1249</v>
      </c>
      <c r="C396" s="177"/>
      <c r="D396" s="177">
        <v>7.4069213734289208E-2</v>
      </c>
      <c r="E396" s="179"/>
      <c r="F396" s="177"/>
      <c r="G396" s="177"/>
    </row>
    <row r="397" spans="1:7" x14ac:dyDescent="0.35">
      <c r="A397" s="89" t="s">
        <v>2564</v>
      </c>
      <c r="B397" s="102" t="s">
        <v>1251</v>
      </c>
      <c r="C397" s="177"/>
      <c r="D397" s="177">
        <v>0</v>
      </c>
      <c r="E397" s="179"/>
      <c r="F397" s="177"/>
      <c r="G397" s="177"/>
    </row>
    <row r="398" spans="1:7" x14ac:dyDescent="0.35">
      <c r="A398" s="89" t="s">
        <v>2565</v>
      </c>
      <c r="B398" s="102" t="s">
        <v>1253</v>
      </c>
      <c r="C398" s="177"/>
      <c r="D398" s="177">
        <v>0</v>
      </c>
      <c r="E398" s="179"/>
      <c r="F398" s="177"/>
      <c r="G398" s="177"/>
    </row>
    <row r="399" spans="1:7" x14ac:dyDescent="0.35">
      <c r="A399" s="89" t="s">
        <v>2566</v>
      </c>
      <c r="B399" s="102" t="s">
        <v>1255</v>
      </c>
      <c r="C399" s="177"/>
      <c r="D399" s="177">
        <v>103.8105670548306</v>
      </c>
      <c r="E399" s="179"/>
      <c r="F399" s="177"/>
      <c r="G399" s="177"/>
    </row>
    <row r="400" spans="1:7" x14ac:dyDescent="0.35">
      <c r="A400" s="89" t="s">
        <v>2567</v>
      </c>
      <c r="B400" s="102" t="s">
        <v>1257</v>
      </c>
      <c r="C400" s="177"/>
      <c r="D400" s="177">
        <v>0</v>
      </c>
      <c r="E400" s="179"/>
      <c r="F400" s="177"/>
      <c r="G400" s="177"/>
    </row>
    <row r="401" spans="1:7" x14ac:dyDescent="0.35">
      <c r="A401" s="89" t="s">
        <v>2568</v>
      </c>
      <c r="B401" s="102" t="s">
        <v>713</v>
      </c>
      <c r="C401" s="177"/>
      <c r="D401" s="177">
        <v>0</v>
      </c>
      <c r="E401" s="179"/>
      <c r="F401" s="177"/>
      <c r="G401" s="177"/>
    </row>
    <row r="402" spans="1:7" x14ac:dyDescent="0.35">
      <c r="A402" s="89" t="s">
        <v>2569</v>
      </c>
      <c r="B402" s="102" t="s">
        <v>354</v>
      </c>
      <c r="C402" s="129">
        <f>SUM(C395:C401)</f>
        <v>0</v>
      </c>
      <c r="D402" s="129">
        <f>SUM(D395:D401)</f>
        <v>104.24935844354553</v>
      </c>
      <c r="E402" s="73"/>
      <c r="F402" s="76"/>
      <c r="G402" s="111" t="str">
        <f>IF($D$413=0,"",IF(#REF!="[for completion]","",IF(#REF!="","",#REF!/$D$413)))</f>
        <v/>
      </c>
    </row>
    <row r="403" spans="1:7" x14ac:dyDescent="0.35">
      <c r="A403" s="89" t="s">
        <v>2570</v>
      </c>
      <c r="B403" s="89" t="s">
        <v>1283</v>
      </c>
      <c r="C403" s="76"/>
      <c r="D403" s="76"/>
      <c r="E403" s="76"/>
      <c r="F403" s="177"/>
      <c r="G403" s="111" t="str">
        <f>IF($D$413=0,"",IF(D402="[for completion]","",IF(D402="","",D402/$D$413)))</f>
        <v/>
      </c>
    </row>
    <row r="404" spans="1:7" x14ac:dyDescent="0.35">
      <c r="A404" s="89" t="s">
        <v>2571</v>
      </c>
      <c r="G404" s="156" t="str">
        <f>IF($D$413=0,"",IF(D403="[for completion]","",IF(D403="","",D403/$D$413)))</f>
        <v/>
      </c>
    </row>
    <row r="405" spans="1:7" x14ac:dyDescent="0.35">
      <c r="A405" s="89" t="s">
        <v>2572</v>
      </c>
      <c r="B405" s="198"/>
      <c r="C405" s="76"/>
      <c r="D405" s="76"/>
      <c r="E405" s="73"/>
      <c r="F405" s="156"/>
      <c r="G405" s="156"/>
    </row>
    <row r="406" spans="1:7" x14ac:dyDescent="0.35">
      <c r="A406" s="89" t="s">
        <v>2573</v>
      </c>
      <c r="B406" s="198"/>
      <c r="C406" s="76"/>
      <c r="D406" s="76"/>
      <c r="E406" s="73"/>
      <c r="F406" s="156"/>
      <c r="G406" s="156"/>
    </row>
    <row r="407" spans="1:7" x14ac:dyDescent="0.35">
      <c r="A407" s="89" t="s">
        <v>2574</v>
      </c>
      <c r="B407" s="198"/>
      <c r="C407" s="76"/>
      <c r="D407" s="76"/>
      <c r="E407" s="73"/>
      <c r="F407" s="156"/>
      <c r="G407" s="156"/>
    </row>
    <row r="408" spans="1:7" x14ac:dyDescent="0.35">
      <c r="A408" s="89" t="s">
        <v>2575</v>
      </c>
      <c r="B408" s="198"/>
      <c r="C408" s="76"/>
      <c r="D408" s="76"/>
      <c r="E408" s="73"/>
      <c r="F408" s="156"/>
      <c r="G408" s="156"/>
    </row>
    <row r="409" spans="1:7" x14ac:dyDescent="0.35">
      <c r="A409" s="89" t="s">
        <v>2576</v>
      </c>
      <c r="B409" s="198"/>
      <c r="C409" s="76"/>
      <c r="D409" s="76"/>
      <c r="E409" s="73"/>
      <c r="F409" s="156"/>
      <c r="G409" s="156"/>
    </row>
    <row r="410" spans="1:7" x14ac:dyDescent="0.35">
      <c r="A410" s="89" t="s">
        <v>2577</v>
      </c>
      <c r="B410" s="198"/>
      <c r="C410" s="76"/>
      <c r="D410" s="76"/>
      <c r="E410" s="73"/>
      <c r="F410" s="156"/>
      <c r="G410" s="156"/>
    </row>
    <row r="411" spans="1:7" x14ac:dyDescent="0.35">
      <c r="A411" s="89" t="s">
        <v>2578</v>
      </c>
      <c r="B411" s="198"/>
      <c r="C411" s="76"/>
      <c r="D411" s="76"/>
      <c r="E411" s="73"/>
      <c r="F411" s="156"/>
      <c r="G411" s="156"/>
    </row>
    <row r="412" spans="1:7" x14ac:dyDescent="0.35">
      <c r="A412" s="89" t="s">
        <v>2579</v>
      </c>
      <c r="B412" s="93"/>
      <c r="C412" s="76"/>
      <c r="D412" s="76"/>
      <c r="E412" s="73"/>
      <c r="F412" s="156"/>
      <c r="G412" s="156"/>
    </row>
    <row r="413" spans="1:7" x14ac:dyDescent="0.35">
      <c r="A413" s="89" t="s">
        <v>2580</v>
      </c>
      <c r="B413" s="93"/>
      <c r="C413" s="71"/>
      <c r="D413" s="76"/>
      <c r="E413" s="73"/>
      <c r="F413" s="226"/>
      <c r="G413" s="226"/>
    </row>
    <row r="414" spans="1:7" x14ac:dyDescent="0.35">
      <c r="A414" s="89" t="s">
        <v>2581</v>
      </c>
      <c r="B414" s="76"/>
      <c r="C414" s="106"/>
      <c r="D414" s="76"/>
      <c r="E414" s="73"/>
      <c r="F414" s="73"/>
      <c r="G414" s="73"/>
    </row>
    <row r="415" spans="1:7" x14ac:dyDescent="0.35">
      <c r="A415" s="89" t="s">
        <v>2582</v>
      </c>
      <c r="B415" s="76"/>
      <c r="C415" s="106"/>
      <c r="D415" s="76"/>
      <c r="E415" s="73"/>
      <c r="F415" s="73"/>
      <c r="G415" s="73"/>
    </row>
    <row r="416" spans="1:7" x14ac:dyDescent="0.35">
      <c r="A416" s="89" t="s">
        <v>2583</v>
      </c>
      <c r="B416" s="76"/>
      <c r="C416" s="106"/>
      <c r="D416" s="76"/>
      <c r="E416" s="73"/>
      <c r="F416" s="73"/>
      <c r="G416" s="73"/>
    </row>
    <row r="417" spans="1:7" x14ac:dyDescent="0.35">
      <c r="A417" s="89" t="s">
        <v>2584</v>
      </c>
      <c r="B417" s="76"/>
      <c r="C417" s="106"/>
      <c r="D417" s="76"/>
      <c r="E417" s="73"/>
      <c r="F417" s="73"/>
      <c r="G417" s="73"/>
    </row>
    <row r="418" spans="1:7" x14ac:dyDescent="0.35">
      <c r="A418" s="89" t="s">
        <v>2585</v>
      </c>
      <c r="B418" s="76"/>
      <c r="C418" s="106"/>
      <c r="D418" s="76"/>
      <c r="E418" s="73"/>
      <c r="F418" s="73"/>
      <c r="G418" s="73"/>
    </row>
    <row r="419" spans="1:7" x14ac:dyDescent="0.35">
      <c r="A419" s="89" t="s">
        <v>2586</v>
      </c>
      <c r="B419" s="76"/>
      <c r="C419" s="106"/>
      <c r="D419" s="76"/>
      <c r="E419" s="73"/>
      <c r="F419" s="73"/>
      <c r="G419" s="73"/>
    </row>
    <row r="420" spans="1:7" x14ac:dyDescent="0.35">
      <c r="A420" s="89" t="s">
        <v>2587</v>
      </c>
      <c r="B420" s="76"/>
      <c r="C420" s="106"/>
      <c r="D420" s="76"/>
      <c r="E420" s="73"/>
      <c r="F420" s="73"/>
      <c r="G420" s="73"/>
    </row>
    <row r="421" spans="1:7" x14ac:dyDescent="0.35">
      <c r="A421" s="89" t="s">
        <v>2588</v>
      </c>
      <c r="B421" s="76"/>
      <c r="C421" s="106"/>
      <c r="D421" s="76"/>
      <c r="E421" s="73"/>
      <c r="F421" s="73"/>
      <c r="G421" s="73"/>
    </row>
    <row r="422" spans="1:7" x14ac:dyDescent="0.35">
      <c r="A422" s="89" t="s">
        <v>2589</v>
      </c>
      <c r="B422" s="76"/>
      <c r="C422" s="106"/>
      <c r="D422" s="76"/>
      <c r="E422" s="73"/>
      <c r="F422" s="73"/>
      <c r="G422" s="73"/>
    </row>
    <row r="423" spans="1:7" x14ac:dyDescent="0.35">
      <c r="A423" s="89" t="s">
        <v>2590</v>
      </c>
      <c r="B423" s="76"/>
      <c r="C423" s="106"/>
      <c r="D423" s="76"/>
      <c r="E423" s="73"/>
      <c r="F423" s="73"/>
      <c r="G423" s="73"/>
    </row>
    <row r="424" spans="1:7" x14ac:dyDescent="0.35">
      <c r="A424" s="89" t="s">
        <v>2591</v>
      </c>
      <c r="B424" s="76"/>
      <c r="C424" s="106"/>
      <c r="D424" s="76"/>
      <c r="E424" s="73"/>
      <c r="F424" s="73"/>
      <c r="G424" s="73"/>
    </row>
    <row r="425" spans="1:7" x14ac:dyDescent="0.35">
      <c r="A425" s="89" t="s">
        <v>2592</v>
      </c>
      <c r="B425" s="76"/>
      <c r="C425" s="106"/>
      <c r="D425" s="76"/>
      <c r="E425" s="73"/>
      <c r="F425" s="73"/>
      <c r="G425" s="73"/>
    </row>
    <row r="426" spans="1:7" x14ac:dyDescent="0.35">
      <c r="A426" s="89" t="s">
        <v>2593</v>
      </c>
      <c r="B426" s="76"/>
      <c r="C426" s="106"/>
      <c r="D426" s="76"/>
      <c r="E426" s="73"/>
      <c r="F426" s="73"/>
      <c r="G426" s="73"/>
    </row>
    <row r="427" spans="1:7" x14ac:dyDescent="0.35">
      <c r="A427" s="89" t="s">
        <v>2594</v>
      </c>
      <c r="B427" s="76"/>
      <c r="C427" s="106"/>
      <c r="D427" s="76"/>
      <c r="E427" s="73"/>
      <c r="F427" s="73"/>
      <c r="G427" s="73"/>
    </row>
    <row r="428" spans="1:7" x14ac:dyDescent="0.35">
      <c r="A428" s="89" t="s">
        <v>2595</v>
      </c>
      <c r="B428" s="76"/>
      <c r="C428" s="106"/>
      <c r="D428" s="76"/>
      <c r="E428" s="73"/>
      <c r="F428" s="73"/>
      <c r="G428" s="73"/>
    </row>
    <row r="429" spans="1:7" x14ac:dyDescent="0.35">
      <c r="A429" s="89" t="s">
        <v>2596</v>
      </c>
      <c r="B429" s="76"/>
      <c r="C429" s="106"/>
      <c r="D429" s="76"/>
      <c r="E429" s="73"/>
      <c r="F429" s="73"/>
      <c r="G429" s="73"/>
    </row>
    <row r="430" spans="1:7" x14ac:dyDescent="0.35">
      <c r="A430" s="89" t="s">
        <v>2597</v>
      </c>
      <c r="B430" s="76"/>
      <c r="C430" s="106"/>
      <c r="D430" s="76"/>
      <c r="E430" s="73"/>
      <c r="F430" s="73"/>
      <c r="G430" s="73"/>
    </row>
    <row r="431" spans="1:7" x14ac:dyDescent="0.35">
      <c r="A431" s="89" t="s">
        <v>2598</v>
      </c>
      <c r="B431" s="76"/>
      <c r="C431" s="106"/>
      <c r="D431" s="76"/>
      <c r="E431" s="73"/>
      <c r="F431" s="73"/>
      <c r="G431" s="73"/>
    </row>
    <row r="432" spans="1:7" x14ac:dyDescent="0.35">
      <c r="A432" s="89" t="s">
        <v>2599</v>
      </c>
      <c r="B432" s="76"/>
      <c r="C432" s="106"/>
      <c r="D432" s="76"/>
      <c r="E432" s="73"/>
      <c r="F432" s="73"/>
      <c r="G432" s="73"/>
    </row>
    <row r="433" spans="1:7" x14ac:dyDescent="0.35">
      <c r="A433" s="89" t="s">
        <v>2600</v>
      </c>
      <c r="B433" s="76"/>
      <c r="C433" s="106"/>
      <c r="D433" s="76"/>
      <c r="E433" s="73"/>
      <c r="F433" s="73"/>
      <c r="G433" s="73"/>
    </row>
    <row r="434" spans="1:7" x14ac:dyDescent="0.35">
      <c r="A434" s="89" t="s">
        <v>2601</v>
      </c>
      <c r="B434" s="76"/>
      <c r="C434" s="106"/>
      <c r="D434" s="76"/>
      <c r="E434" s="73"/>
      <c r="F434" s="73"/>
      <c r="G434" s="73"/>
    </row>
    <row r="435" spans="1:7" x14ac:dyDescent="0.35">
      <c r="A435" s="89" t="s">
        <v>2602</v>
      </c>
      <c r="B435" s="76"/>
      <c r="C435" s="106"/>
      <c r="D435" s="76"/>
      <c r="E435" s="73"/>
      <c r="F435" s="73"/>
      <c r="G435" s="73"/>
    </row>
    <row r="436" spans="1:7" x14ac:dyDescent="0.35">
      <c r="A436" s="89" t="s">
        <v>2603</v>
      </c>
      <c r="B436" s="76"/>
      <c r="C436" s="106"/>
      <c r="D436" s="76"/>
      <c r="E436" s="73"/>
      <c r="F436" s="73"/>
      <c r="G436" s="73"/>
    </row>
    <row r="437" spans="1:7" x14ac:dyDescent="0.35">
      <c r="A437" s="89" t="s">
        <v>2604</v>
      </c>
      <c r="B437" s="76"/>
      <c r="C437" s="106"/>
      <c r="D437" s="76"/>
      <c r="E437" s="73"/>
      <c r="F437" s="73"/>
      <c r="G437" s="73"/>
    </row>
    <row r="438" spans="1:7" x14ac:dyDescent="0.35">
      <c r="A438" s="89" t="s">
        <v>2605</v>
      </c>
      <c r="B438" s="76"/>
      <c r="C438" s="106"/>
      <c r="D438" s="76"/>
      <c r="E438" s="73"/>
      <c r="F438" s="73"/>
      <c r="G438" s="73"/>
    </row>
    <row r="439" spans="1:7" x14ac:dyDescent="0.35">
      <c r="A439" s="89" t="s">
        <v>2606</v>
      </c>
      <c r="B439" s="76"/>
      <c r="C439" s="106"/>
      <c r="D439" s="76"/>
      <c r="E439" s="73"/>
      <c r="F439" s="73"/>
      <c r="G439" s="73"/>
    </row>
    <row r="440" spans="1:7" x14ac:dyDescent="0.35">
      <c r="A440" s="89" t="s">
        <v>2607</v>
      </c>
      <c r="B440" s="76"/>
      <c r="C440" s="106"/>
      <c r="D440" s="76"/>
      <c r="E440" s="73"/>
      <c r="F440" s="73"/>
      <c r="G440" s="73"/>
    </row>
    <row r="441" spans="1:7" x14ac:dyDescent="0.35">
      <c r="A441" s="89" t="s">
        <v>2608</v>
      </c>
      <c r="B441" s="76"/>
      <c r="C441" s="106"/>
      <c r="D441" s="76"/>
      <c r="E441" s="73"/>
      <c r="F441" s="73"/>
      <c r="G441" s="73"/>
    </row>
    <row r="442" spans="1:7" x14ac:dyDescent="0.35">
      <c r="A442" s="89" t="s">
        <v>2609</v>
      </c>
      <c r="B442" s="76"/>
      <c r="C442" s="106"/>
      <c r="D442" s="76"/>
      <c r="E442" s="73"/>
      <c r="F442" s="73"/>
      <c r="G442" s="73"/>
    </row>
    <row r="443" spans="1:7" ht="18.5" x14ac:dyDescent="0.35">
      <c r="A443" s="168"/>
      <c r="B443" s="178" t="s">
        <v>2610</v>
      </c>
      <c r="C443" s="168"/>
      <c r="D443" s="168"/>
      <c r="E443" s="168"/>
      <c r="F443" s="168"/>
      <c r="G443" s="168"/>
    </row>
    <row r="444" spans="1:7" x14ac:dyDescent="0.35">
      <c r="A444" s="98"/>
      <c r="B444" s="98" t="s">
        <v>1323</v>
      </c>
      <c r="C444" s="98" t="s">
        <v>1034</v>
      </c>
      <c r="D444" s="98" t="s">
        <v>1035</v>
      </c>
      <c r="E444" s="98"/>
      <c r="F444" s="98" t="s">
        <v>839</v>
      </c>
      <c r="G444" s="98" t="s">
        <v>1036</v>
      </c>
    </row>
    <row r="445" spans="1:7" x14ac:dyDescent="0.35">
      <c r="A445" s="89" t="s">
        <v>2611</v>
      </c>
      <c r="B445" s="89" t="s">
        <v>1038</v>
      </c>
      <c r="C445" s="177">
        <f>(C472/D472)*1000</f>
        <v>18326.5345624</v>
      </c>
      <c r="D445" s="238"/>
      <c r="E445" s="238"/>
      <c r="F445" s="240"/>
      <c r="G445" s="240"/>
    </row>
    <row r="446" spans="1:7" x14ac:dyDescent="0.35">
      <c r="A446" s="119"/>
      <c r="B446" s="76"/>
      <c r="C446" s="76"/>
      <c r="D446" s="119"/>
      <c r="E446" s="119"/>
      <c r="F446" s="120"/>
      <c r="G446" s="120"/>
    </row>
    <row r="447" spans="1:7" x14ac:dyDescent="0.35">
      <c r="A447" s="76"/>
      <c r="B447" s="76" t="s">
        <v>1039</v>
      </c>
      <c r="C447" s="76"/>
      <c r="D447" s="119"/>
      <c r="E447" s="119"/>
      <c r="F447" s="120"/>
      <c r="G447" s="120"/>
    </row>
    <row r="448" spans="1:7" x14ac:dyDescent="0.35">
      <c r="A448" s="89" t="s">
        <v>2612</v>
      </c>
      <c r="B448" s="198" t="s">
        <v>3178</v>
      </c>
      <c r="C448" s="177">
        <v>9.4304379700000016</v>
      </c>
      <c r="D448" s="177">
        <v>8</v>
      </c>
      <c r="E448" s="119"/>
      <c r="F448" s="111">
        <f>IF($C$472=0,"",IF(C448="[for completion]","",IF(C448="","",C448/$C$472)))</f>
        <v>2.0583134117124681E-2</v>
      </c>
      <c r="G448" s="111">
        <f>IF($D$472=0,"",IF(D448="[for completion]","",IF(D448="","",D448/$D$472)))</f>
        <v>0.32</v>
      </c>
    </row>
    <row r="449" spans="1:7" x14ac:dyDescent="0.35">
      <c r="A449" s="89" t="s">
        <v>2613</v>
      </c>
      <c r="B449" s="198" t="s">
        <v>3179</v>
      </c>
      <c r="C449" s="177">
        <v>34.424994960000006</v>
      </c>
      <c r="D449" s="177">
        <v>10</v>
      </c>
      <c r="E449" s="119"/>
      <c r="F449" s="111">
        <f t="shared" ref="F449:F471" si="15">IF($C$472=0,"",IF(C449="[for completion]","",IF(C449="","",C449/$C$472)))</f>
        <v>7.5136943851084062E-2</v>
      </c>
      <c r="G449" s="111">
        <f t="shared" ref="G449:G471" si="16">IF($D$472=0,"",IF(D449="[for completion]","",IF(D449="","",D449/$D$472)))</f>
        <v>0.4</v>
      </c>
    </row>
    <row r="450" spans="1:7" x14ac:dyDescent="0.35">
      <c r="A450" s="89" t="s">
        <v>2614</v>
      </c>
      <c r="B450" s="198" t="s">
        <v>3180</v>
      </c>
      <c r="C450" s="177">
        <v>48.909901519999998</v>
      </c>
      <c r="D450" s="177">
        <v>4</v>
      </c>
      <c r="E450" s="119"/>
      <c r="F450" s="111">
        <f t="shared" si="15"/>
        <v>0.10675210057518889</v>
      </c>
      <c r="G450" s="111">
        <f t="shared" si="16"/>
        <v>0.16</v>
      </c>
    </row>
    <row r="451" spans="1:7" x14ac:dyDescent="0.35">
      <c r="A451" s="89" t="s">
        <v>2615</v>
      </c>
      <c r="B451" s="198" t="s">
        <v>3181</v>
      </c>
      <c r="C451" s="177">
        <v>37.064606829999995</v>
      </c>
      <c r="D451" s="177">
        <v>1</v>
      </c>
      <c r="E451" s="119"/>
      <c r="F451" s="111">
        <f t="shared" si="15"/>
        <v>8.0898233550481133E-2</v>
      </c>
      <c r="G451" s="111">
        <f t="shared" si="16"/>
        <v>0.04</v>
      </c>
    </row>
    <row r="452" spans="1:7" x14ac:dyDescent="0.35">
      <c r="A452" s="89" t="s">
        <v>2616</v>
      </c>
      <c r="B452" s="198" t="s">
        <v>3181</v>
      </c>
      <c r="C452" s="177">
        <v>0</v>
      </c>
      <c r="D452" s="177">
        <v>0</v>
      </c>
      <c r="E452" s="119"/>
      <c r="F452" s="111">
        <f t="shared" si="15"/>
        <v>0</v>
      </c>
      <c r="G452" s="111">
        <f t="shared" si="16"/>
        <v>0</v>
      </c>
    </row>
    <row r="453" spans="1:7" x14ac:dyDescent="0.35">
      <c r="A453" s="89" t="s">
        <v>2617</v>
      </c>
      <c r="B453" s="198" t="s">
        <v>3183</v>
      </c>
      <c r="C453" s="177">
        <v>328.33342277999998</v>
      </c>
      <c r="D453" s="177">
        <v>2</v>
      </c>
      <c r="E453" s="119"/>
      <c r="F453" s="111">
        <f t="shared" si="15"/>
        <v>0.71662958790612119</v>
      </c>
      <c r="G453" s="111">
        <f t="shared" si="16"/>
        <v>0.08</v>
      </c>
    </row>
    <row r="454" spans="1:7" x14ac:dyDescent="0.35">
      <c r="A454" s="89" t="s">
        <v>2618</v>
      </c>
      <c r="B454" s="198"/>
      <c r="C454" s="177"/>
      <c r="D454" s="177"/>
      <c r="E454" s="119"/>
      <c r="F454" s="111" t="str">
        <f t="shared" si="15"/>
        <v/>
      </c>
      <c r="G454" s="111" t="str">
        <f t="shared" si="16"/>
        <v/>
      </c>
    </row>
    <row r="455" spans="1:7" x14ac:dyDescent="0.35">
      <c r="A455" s="89" t="s">
        <v>2619</v>
      </c>
      <c r="B455" s="198"/>
      <c r="C455" s="177"/>
      <c r="D455" s="223"/>
      <c r="E455" s="119"/>
      <c r="F455" s="111" t="str">
        <f t="shared" si="15"/>
        <v/>
      </c>
      <c r="G455" s="111" t="str">
        <f t="shared" si="16"/>
        <v/>
      </c>
    </row>
    <row r="456" spans="1:7" x14ac:dyDescent="0.35">
      <c r="A456" s="89" t="s">
        <v>2620</v>
      </c>
      <c r="B456" s="198"/>
      <c r="C456" s="177"/>
      <c r="D456" s="223"/>
      <c r="E456" s="119"/>
      <c r="F456" s="111" t="str">
        <f t="shared" si="15"/>
        <v/>
      </c>
      <c r="G456" s="111" t="str">
        <f t="shared" si="16"/>
        <v/>
      </c>
    </row>
    <row r="457" spans="1:7" x14ac:dyDescent="0.35">
      <c r="A457" s="89" t="s">
        <v>2621</v>
      </c>
      <c r="B457" s="198"/>
      <c r="C457" s="177"/>
      <c r="D457" s="223"/>
      <c r="E457" s="93"/>
      <c r="F457" s="111" t="str">
        <f t="shared" si="15"/>
        <v/>
      </c>
      <c r="G457" s="111" t="str">
        <f t="shared" si="16"/>
        <v/>
      </c>
    </row>
    <row r="458" spans="1:7" x14ac:dyDescent="0.35">
      <c r="A458" s="89" t="s">
        <v>2622</v>
      </c>
      <c r="B458" s="198"/>
      <c r="C458" s="177"/>
      <c r="D458" s="223"/>
      <c r="E458" s="93"/>
      <c r="F458" s="111" t="str">
        <f t="shared" si="15"/>
        <v/>
      </c>
      <c r="G458" s="111" t="str">
        <f t="shared" si="16"/>
        <v/>
      </c>
    </row>
    <row r="459" spans="1:7" x14ac:dyDescent="0.35">
      <c r="A459" s="89" t="s">
        <v>2623</v>
      </c>
      <c r="B459" s="198"/>
      <c r="C459" s="177"/>
      <c r="D459" s="223"/>
      <c r="E459" s="93"/>
      <c r="F459" s="111" t="str">
        <f t="shared" si="15"/>
        <v/>
      </c>
      <c r="G459" s="111" t="str">
        <f t="shared" si="16"/>
        <v/>
      </c>
    </row>
    <row r="460" spans="1:7" x14ac:dyDescent="0.35">
      <c r="A460" s="89" t="s">
        <v>2624</v>
      </c>
      <c r="B460" s="198"/>
      <c r="C460" s="177"/>
      <c r="D460" s="223"/>
      <c r="E460" s="93"/>
      <c r="F460" s="111" t="str">
        <f t="shared" si="15"/>
        <v/>
      </c>
      <c r="G460" s="111" t="str">
        <f t="shared" si="16"/>
        <v/>
      </c>
    </row>
    <row r="461" spans="1:7" x14ac:dyDescent="0.35">
      <c r="A461" s="89" t="s">
        <v>2625</v>
      </c>
      <c r="B461" s="198"/>
      <c r="C461" s="177"/>
      <c r="D461" s="223"/>
      <c r="E461" s="93"/>
      <c r="F461" s="111" t="str">
        <f t="shared" si="15"/>
        <v/>
      </c>
      <c r="G461" s="111" t="str">
        <f t="shared" si="16"/>
        <v/>
      </c>
    </row>
    <row r="462" spans="1:7" x14ac:dyDescent="0.35">
      <c r="A462" s="89" t="s">
        <v>2626</v>
      </c>
      <c r="B462" s="198"/>
      <c r="C462" s="177"/>
      <c r="D462" s="223"/>
      <c r="E462" s="93"/>
      <c r="F462" s="111" t="str">
        <f t="shared" si="15"/>
        <v/>
      </c>
      <c r="G462" s="111" t="str">
        <f t="shared" si="16"/>
        <v/>
      </c>
    </row>
    <row r="463" spans="1:7" x14ac:dyDescent="0.35">
      <c r="A463" s="89" t="s">
        <v>2627</v>
      </c>
      <c r="B463" s="198"/>
      <c r="C463" s="177"/>
      <c r="D463" s="223"/>
      <c r="E463" s="76"/>
      <c r="F463" s="111" t="str">
        <f t="shared" si="15"/>
        <v/>
      </c>
      <c r="G463" s="111" t="str">
        <f t="shared" si="16"/>
        <v/>
      </c>
    </row>
    <row r="464" spans="1:7" x14ac:dyDescent="0.35">
      <c r="A464" s="89" t="s">
        <v>2628</v>
      </c>
      <c r="B464" s="198"/>
      <c r="C464" s="177"/>
      <c r="D464" s="223"/>
      <c r="E464" s="172"/>
      <c r="F464" s="111" t="str">
        <f t="shared" si="15"/>
        <v/>
      </c>
      <c r="G464" s="111" t="str">
        <f t="shared" si="16"/>
        <v/>
      </c>
    </row>
    <row r="465" spans="1:7" x14ac:dyDescent="0.35">
      <c r="A465" s="89" t="s">
        <v>2629</v>
      </c>
      <c r="B465" s="198"/>
      <c r="C465" s="177"/>
      <c r="D465" s="223"/>
      <c r="E465" s="172"/>
      <c r="F465" s="111" t="str">
        <f t="shared" si="15"/>
        <v/>
      </c>
      <c r="G465" s="111" t="str">
        <f t="shared" si="16"/>
        <v/>
      </c>
    </row>
    <row r="466" spans="1:7" x14ac:dyDescent="0.35">
      <c r="A466" s="89" t="s">
        <v>2630</v>
      </c>
      <c r="B466" s="198"/>
      <c r="C466" s="177"/>
      <c r="D466" s="223"/>
      <c r="E466" s="172"/>
      <c r="F466" s="111" t="str">
        <f t="shared" si="15"/>
        <v/>
      </c>
      <c r="G466" s="111" t="str">
        <f t="shared" si="16"/>
        <v/>
      </c>
    </row>
    <row r="467" spans="1:7" x14ac:dyDescent="0.35">
      <c r="A467" s="89" t="s">
        <v>2631</v>
      </c>
      <c r="B467" s="198"/>
      <c r="C467" s="177"/>
      <c r="D467" s="223"/>
      <c r="E467" s="172"/>
      <c r="F467" s="111" t="str">
        <f t="shared" si="15"/>
        <v/>
      </c>
      <c r="G467" s="111" t="str">
        <f t="shared" si="16"/>
        <v/>
      </c>
    </row>
    <row r="468" spans="1:7" x14ac:dyDescent="0.35">
      <c r="A468" s="89" t="s">
        <v>2632</v>
      </c>
      <c r="B468" s="198"/>
      <c r="C468" s="177"/>
      <c r="D468" s="223"/>
      <c r="E468" s="172"/>
      <c r="F468" s="111" t="str">
        <f t="shared" si="15"/>
        <v/>
      </c>
      <c r="G468" s="111" t="str">
        <f t="shared" si="16"/>
        <v/>
      </c>
    </row>
    <row r="469" spans="1:7" x14ac:dyDescent="0.35">
      <c r="A469" s="89" t="s">
        <v>2633</v>
      </c>
      <c r="B469" s="198"/>
      <c r="C469" s="177"/>
      <c r="D469" s="223"/>
      <c r="E469" s="172"/>
      <c r="F469" s="111" t="str">
        <f t="shared" si="15"/>
        <v/>
      </c>
      <c r="G469" s="111" t="str">
        <f t="shared" si="16"/>
        <v/>
      </c>
    </row>
    <row r="470" spans="1:7" x14ac:dyDescent="0.35">
      <c r="A470" s="89" t="s">
        <v>2634</v>
      </c>
      <c r="B470" s="198"/>
      <c r="C470" s="177"/>
      <c r="D470" s="223"/>
      <c r="E470" s="172"/>
      <c r="F470" s="111" t="str">
        <f t="shared" si="15"/>
        <v/>
      </c>
      <c r="G470" s="111" t="str">
        <f t="shared" si="16"/>
        <v/>
      </c>
    </row>
    <row r="471" spans="1:7" x14ac:dyDescent="0.35">
      <c r="A471" s="89" t="s">
        <v>2635</v>
      </c>
      <c r="B471" s="198"/>
      <c r="C471" s="177"/>
      <c r="D471" s="223"/>
      <c r="E471" s="172"/>
      <c r="F471" s="111" t="str">
        <f t="shared" si="15"/>
        <v/>
      </c>
      <c r="G471" s="111" t="str">
        <f t="shared" si="16"/>
        <v/>
      </c>
    </row>
    <row r="472" spans="1:7" x14ac:dyDescent="0.35">
      <c r="A472" s="89" t="s">
        <v>2636</v>
      </c>
      <c r="B472" s="102" t="s">
        <v>354</v>
      </c>
      <c r="C472" s="114">
        <f>SUM(C448:C471)</f>
        <v>458.16336405999999</v>
      </c>
      <c r="D472" s="89">
        <f>SUM(D448:D471)</f>
        <v>25</v>
      </c>
      <c r="E472" s="172"/>
      <c r="F472" s="174">
        <f>SUM(F448:F471)</f>
        <v>1</v>
      </c>
      <c r="G472" s="174">
        <f>SUM(G448:G471)</f>
        <v>1</v>
      </c>
    </row>
    <row r="473" spans="1:7" x14ac:dyDescent="0.35">
      <c r="A473" s="98"/>
      <c r="B473" s="98" t="s">
        <v>1350</v>
      </c>
      <c r="C473" s="98" t="s">
        <v>1034</v>
      </c>
      <c r="D473" s="98" t="s">
        <v>1035</v>
      </c>
      <c r="E473" s="98"/>
      <c r="F473" s="98" t="s">
        <v>839</v>
      </c>
      <c r="G473" s="98" t="s">
        <v>1036</v>
      </c>
    </row>
    <row r="474" spans="1:7" x14ac:dyDescent="0.35">
      <c r="A474" s="89" t="s">
        <v>2637</v>
      </c>
      <c r="B474" s="89" t="s">
        <v>1067</v>
      </c>
      <c r="C474" s="165" t="s">
        <v>2040</v>
      </c>
      <c r="D474" s="95"/>
      <c r="E474" s="95"/>
      <c r="F474" s="95"/>
      <c r="G474" s="95"/>
    </row>
    <row r="475" spans="1:7" x14ac:dyDescent="0.35">
      <c r="A475" s="76"/>
      <c r="B475" s="76"/>
      <c r="C475" s="76"/>
      <c r="D475" s="76"/>
      <c r="E475" s="76"/>
      <c r="F475" s="76"/>
      <c r="G475" s="76"/>
    </row>
    <row r="476" spans="1:7" x14ac:dyDescent="0.35">
      <c r="A476" s="76"/>
      <c r="B476" s="102" t="s">
        <v>1068</v>
      </c>
      <c r="C476" s="76"/>
      <c r="D476" s="76"/>
      <c r="E476" s="76"/>
      <c r="F476" s="76"/>
      <c r="G476" s="76"/>
    </row>
    <row r="477" spans="1:7" x14ac:dyDescent="0.35">
      <c r="A477" s="89" t="s">
        <v>2638</v>
      </c>
      <c r="B477" s="89" t="s">
        <v>1070</v>
      </c>
      <c r="C477" s="177" t="s">
        <v>2040</v>
      </c>
      <c r="D477" s="223" t="s">
        <v>2040</v>
      </c>
      <c r="E477" s="76"/>
      <c r="F477" s="111" t="str">
        <f>IF($C$485=0,"",IF(C477="[for completion]","",IF(C477="","",C477/$C$485)))</f>
        <v/>
      </c>
      <c r="G477" s="111" t="str">
        <f>IF($D$485=0,"",IF(D477="[for completion]","",IF(D477="","",D477/$D$485)))</f>
        <v/>
      </c>
    </row>
    <row r="478" spans="1:7" x14ac:dyDescent="0.35">
      <c r="A478" s="89" t="s">
        <v>2639</v>
      </c>
      <c r="B478" s="89" t="s">
        <v>1072</v>
      </c>
      <c r="C478" s="177" t="s">
        <v>2040</v>
      </c>
      <c r="D478" s="223" t="s">
        <v>2040</v>
      </c>
      <c r="E478" s="76"/>
      <c r="F478" s="111" t="str">
        <f t="shared" ref="F478:F484" si="17">IF($C$485=0,"",IF(C478="[for completion]","",IF(C478="","",C478/$C$485)))</f>
        <v/>
      </c>
      <c r="G478" s="111" t="str">
        <f t="shared" ref="G478:G484" si="18">IF($D$485=0,"",IF(D478="[for completion]","",IF(D478="","",D478/$D$485)))</f>
        <v/>
      </c>
    </row>
    <row r="479" spans="1:7" x14ac:dyDescent="0.35">
      <c r="A479" s="89" t="s">
        <v>2640</v>
      </c>
      <c r="B479" s="89" t="s">
        <v>1074</v>
      </c>
      <c r="C479" s="177" t="s">
        <v>2040</v>
      </c>
      <c r="D479" s="223" t="s">
        <v>2040</v>
      </c>
      <c r="E479" s="76"/>
      <c r="F479" s="111" t="str">
        <f t="shared" si="17"/>
        <v/>
      </c>
      <c r="G479" s="111" t="str">
        <f t="shared" si="18"/>
        <v/>
      </c>
    </row>
    <row r="480" spans="1:7" x14ac:dyDescent="0.35">
      <c r="A480" s="89" t="s">
        <v>2641</v>
      </c>
      <c r="B480" s="89" t="s">
        <v>1076</v>
      </c>
      <c r="C480" s="177" t="s">
        <v>2040</v>
      </c>
      <c r="D480" s="223" t="s">
        <v>2040</v>
      </c>
      <c r="E480" s="76"/>
      <c r="F480" s="111" t="str">
        <f t="shared" si="17"/>
        <v/>
      </c>
      <c r="G480" s="111" t="str">
        <f t="shared" si="18"/>
        <v/>
      </c>
    </row>
    <row r="481" spans="1:7" x14ac:dyDescent="0.35">
      <c r="A481" s="89" t="s">
        <v>2642</v>
      </c>
      <c r="B481" s="89" t="s">
        <v>1078</v>
      </c>
      <c r="C481" s="177" t="s">
        <v>2040</v>
      </c>
      <c r="D481" s="223" t="s">
        <v>2040</v>
      </c>
      <c r="E481" s="76"/>
      <c r="F481" s="111" t="str">
        <f t="shared" si="17"/>
        <v/>
      </c>
      <c r="G481" s="111" t="str">
        <f t="shared" si="18"/>
        <v/>
      </c>
    </row>
    <row r="482" spans="1:7" x14ac:dyDescent="0.35">
      <c r="A482" s="89" t="s">
        <v>2643</v>
      </c>
      <c r="B482" s="89" t="s">
        <v>1080</v>
      </c>
      <c r="C482" s="177" t="s">
        <v>2040</v>
      </c>
      <c r="D482" s="223" t="s">
        <v>2040</v>
      </c>
      <c r="E482" s="76"/>
      <c r="F482" s="111" t="str">
        <f t="shared" si="17"/>
        <v/>
      </c>
      <c r="G482" s="111" t="str">
        <f t="shared" si="18"/>
        <v/>
      </c>
    </row>
    <row r="483" spans="1:7" x14ac:dyDescent="0.35">
      <c r="A483" s="89" t="s">
        <v>2644</v>
      </c>
      <c r="B483" s="89" t="s">
        <v>1082</v>
      </c>
      <c r="C483" s="177" t="s">
        <v>2040</v>
      </c>
      <c r="D483" s="223" t="s">
        <v>2040</v>
      </c>
      <c r="E483" s="76"/>
      <c r="F483" s="111" t="str">
        <f t="shared" si="17"/>
        <v/>
      </c>
      <c r="G483" s="111" t="str">
        <f t="shared" si="18"/>
        <v/>
      </c>
    </row>
    <row r="484" spans="1:7" x14ac:dyDescent="0.35">
      <c r="A484" s="89" t="s">
        <v>2645</v>
      </c>
      <c r="B484" s="89" t="s">
        <v>1084</v>
      </c>
      <c r="C484" s="177" t="s">
        <v>2040</v>
      </c>
      <c r="D484" s="223" t="s">
        <v>2040</v>
      </c>
      <c r="E484" s="76"/>
      <c r="F484" s="111" t="str">
        <f t="shared" si="17"/>
        <v/>
      </c>
      <c r="G484" s="111" t="str">
        <f t="shared" si="18"/>
        <v/>
      </c>
    </row>
    <row r="485" spans="1:7" x14ac:dyDescent="0.35">
      <c r="A485" s="89" t="s">
        <v>2646</v>
      </c>
      <c r="B485" s="113" t="s">
        <v>354</v>
      </c>
      <c r="C485" s="129">
        <f>SUM(C477:C484)</f>
        <v>0</v>
      </c>
      <c r="D485" s="173">
        <f>SUM(D477:D484)</f>
        <v>0</v>
      </c>
      <c r="E485" s="76"/>
      <c r="F485" s="154">
        <f>SUM(F477:F484)</f>
        <v>0</v>
      </c>
      <c r="G485" s="154">
        <f>SUM(G477:G484)</f>
        <v>0</v>
      </c>
    </row>
    <row r="486" spans="1:7" x14ac:dyDescent="0.35">
      <c r="A486" s="89" t="s">
        <v>2647</v>
      </c>
      <c r="B486" s="155" t="s">
        <v>1087</v>
      </c>
      <c r="C486" s="177"/>
      <c r="D486" s="223"/>
      <c r="E486" s="76"/>
      <c r="F486" s="111" t="s">
        <v>2423</v>
      </c>
      <c r="G486" s="111" t="s">
        <v>2423</v>
      </c>
    </row>
    <row r="487" spans="1:7" x14ac:dyDescent="0.35">
      <c r="A487" s="89" t="s">
        <v>2648</v>
      </c>
      <c r="B487" s="155" t="s">
        <v>1089</v>
      </c>
      <c r="C487" s="177"/>
      <c r="D487" s="223"/>
      <c r="E487" s="76"/>
      <c r="F487" s="111" t="s">
        <v>2423</v>
      </c>
      <c r="G487" s="111" t="s">
        <v>2423</v>
      </c>
    </row>
    <row r="488" spans="1:7" x14ac:dyDescent="0.35">
      <c r="A488" s="89" t="s">
        <v>2649</v>
      </c>
      <c r="B488" s="155" t="s">
        <v>1091</v>
      </c>
      <c r="C488" s="177"/>
      <c r="D488" s="223"/>
      <c r="E488" s="76"/>
      <c r="F488" s="111" t="s">
        <v>2423</v>
      </c>
      <c r="G488" s="111" t="s">
        <v>2423</v>
      </c>
    </row>
    <row r="489" spans="1:7" x14ac:dyDescent="0.35">
      <c r="A489" s="89" t="s">
        <v>2650</v>
      </c>
      <c r="B489" s="155" t="s">
        <v>1093</v>
      </c>
      <c r="C489" s="177"/>
      <c r="D489" s="223"/>
      <c r="E489" s="76"/>
      <c r="F489" s="111" t="s">
        <v>2423</v>
      </c>
      <c r="G489" s="111" t="s">
        <v>2423</v>
      </c>
    </row>
    <row r="490" spans="1:7" x14ac:dyDescent="0.35">
      <c r="A490" s="89" t="s">
        <v>2651</v>
      </c>
      <c r="B490" s="155" t="s">
        <v>1095</v>
      </c>
      <c r="C490" s="177"/>
      <c r="D490" s="223"/>
      <c r="E490" s="76"/>
      <c r="F490" s="111" t="s">
        <v>2423</v>
      </c>
      <c r="G490" s="111" t="s">
        <v>2423</v>
      </c>
    </row>
    <row r="491" spans="1:7" x14ac:dyDescent="0.35">
      <c r="A491" s="89" t="s">
        <v>2652</v>
      </c>
      <c r="B491" s="155" t="s">
        <v>1097</v>
      </c>
      <c r="C491" s="177"/>
      <c r="D491" s="223"/>
      <c r="E491" s="76"/>
      <c r="F491" s="111" t="s">
        <v>2423</v>
      </c>
      <c r="G491" s="111" t="s">
        <v>2423</v>
      </c>
    </row>
    <row r="492" spans="1:7" x14ac:dyDescent="0.35">
      <c r="A492" s="89" t="s">
        <v>2653</v>
      </c>
      <c r="B492" s="116"/>
      <c r="C492" s="76"/>
      <c r="D492" s="76"/>
      <c r="E492" s="76"/>
      <c r="F492" s="112"/>
      <c r="G492" s="112"/>
    </row>
    <row r="493" spans="1:7" x14ac:dyDescent="0.35">
      <c r="A493" s="89" t="s">
        <v>2654</v>
      </c>
      <c r="B493" s="116"/>
      <c r="C493" s="76"/>
      <c r="D493" s="76"/>
      <c r="E493" s="76"/>
      <c r="F493" s="112"/>
      <c r="G493" s="112"/>
    </row>
    <row r="494" spans="1:7" x14ac:dyDescent="0.35">
      <c r="A494" s="89" t="s">
        <v>2655</v>
      </c>
      <c r="B494" s="116"/>
      <c r="C494" s="76"/>
      <c r="D494" s="76"/>
      <c r="E494" s="76"/>
      <c r="F494" s="172"/>
      <c r="G494" s="172"/>
    </row>
    <row r="495" spans="1:7" x14ac:dyDescent="0.35">
      <c r="A495" s="98"/>
      <c r="B495" s="98" t="s">
        <v>1370</v>
      </c>
      <c r="C495" s="98" t="s">
        <v>1034</v>
      </c>
      <c r="D495" s="98" t="s">
        <v>1035</v>
      </c>
      <c r="E495" s="98"/>
      <c r="F495" s="98" t="s">
        <v>839</v>
      </c>
      <c r="G495" s="98" t="s">
        <v>1036</v>
      </c>
    </row>
    <row r="496" spans="1:7" x14ac:dyDescent="0.35">
      <c r="A496" s="89" t="s">
        <v>2656</v>
      </c>
      <c r="B496" s="89" t="s">
        <v>1067</v>
      </c>
      <c r="C496" s="177">
        <v>0.75094114647882515</v>
      </c>
      <c r="D496" s="95"/>
      <c r="E496" s="95"/>
      <c r="F496" s="95"/>
      <c r="G496" s="95"/>
    </row>
    <row r="497" spans="1:7" x14ac:dyDescent="0.35">
      <c r="A497" s="76"/>
      <c r="B497" s="76"/>
      <c r="C497" s="76"/>
      <c r="D497" s="76"/>
      <c r="E497" s="76"/>
      <c r="F497" s="76"/>
      <c r="G497" s="76"/>
    </row>
    <row r="498" spans="1:7" x14ac:dyDescent="0.35">
      <c r="A498" s="76"/>
      <c r="B498" s="102" t="s">
        <v>1068</v>
      </c>
      <c r="C498" s="76"/>
      <c r="D498" s="76"/>
      <c r="E498" s="76"/>
      <c r="F498" s="76"/>
      <c r="G498" s="76"/>
    </row>
    <row r="499" spans="1:7" x14ac:dyDescent="0.35">
      <c r="A499" s="89" t="s">
        <v>2657</v>
      </c>
      <c r="B499" s="89" t="s">
        <v>1070</v>
      </c>
      <c r="C499" s="177">
        <v>17.531902552765583</v>
      </c>
      <c r="D499" s="177" t="s">
        <v>2040</v>
      </c>
      <c r="E499" s="76"/>
      <c r="F499" s="111">
        <f>IF($C$507=0,"",IF(C499="[for completion]","",IF(C499="","",C499/$C$507)))</f>
        <v>3.8265614250356447E-2</v>
      </c>
      <c r="G499" s="111" t="str">
        <f>IF($D$507=0,"",IF(D499="[for completion]","",IF(D499="","",D499/$D$507)))</f>
        <v/>
      </c>
    </row>
    <row r="500" spans="1:7" x14ac:dyDescent="0.35">
      <c r="A500" s="89" t="s">
        <v>2658</v>
      </c>
      <c r="B500" s="89" t="s">
        <v>1072</v>
      </c>
      <c r="C500" s="177">
        <v>100.86087590627967</v>
      </c>
      <c r="D500" s="177" t="s">
        <v>2040</v>
      </c>
      <c r="E500" s="76"/>
      <c r="F500" s="111">
        <f t="shared" ref="F500:F506" si="19">IF($C$507=0,"",IF(C500="[for completion]","",IF(C500="","",C500/$C$507)))</f>
        <v>0.2201417306973309</v>
      </c>
      <c r="G500" s="111" t="str">
        <f t="shared" ref="G500:G506" si="20">IF($D$507=0,"",IF(D500="[for completion]","",IF(D500="","",D500/$D$507)))</f>
        <v/>
      </c>
    </row>
    <row r="501" spans="1:7" x14ac:dyDescent="0.35">
      <c r="A501" s="89" t="s">
        <v>2659</v>
      </c>
      <c r="B501" s="89" t="s">
        <v>1074</v>
      </c>
      <c r="C501" s="177">
        <v>155.80173178510455</v>
      </c>
      <c r="D501" s="177" t="s">
        <v>2040</v>
      </c>
      <c r="E501" s="76"/>
      <c r="F501" s="111">
        <f t="shared" si="19"/>
        <v>0.34005715866164526</v>
      </c>
      <c r="G501" s="111" t="str">
        <f t="shared" si="20"/>
        <v/>
      </c>
    </row>
    <row r="502" spans="1:7" x14ac:dyDescent="0.35">
      <c r="A502" s="89" t="s">
        <v>2660</v>
      </c>
      <c r="B502" s="89" t="s">
        <v>1076</v>
      </c>
      <c r="C502" s="177">
        <v>74.140813636005049</v>
      </c>
      <c r="D502" s="177" t="s">
        <v>2040</v>
      </c>
      <c r="E502" s="76"/>
      <c r="F502" s="111">
        <f t="shared" si="19"/>
        <v>0.16182178552865645</v>
      </c>
      <c r="G502" s="111" t="str">
        <f t="shared" si="20"/>
        <v/>
      </c>
    </row>
    <row r="503" spans="1:7" x14ac:dyDescent="0.35">
      <c r="A503" s="89" t="s">
        <v>2661</v>
      </c>
      <c r="B503" s="89" t="s">
        <v>1078</v>
      </c>
      <c r="C503" s="177">
        <v>46.905081226079957</v>
      </c>
      <c r="D503" s="177" t="s">
        <v>2040</v>
      </c>
      <c r="E503" s="76"/>
      <c r="F503" s="111">
        <f t="shared" si="19"/>
        <v>0.10237632448485642</v>
      </c>
      <c r="G503" s="111" t="str">
        <f t="shared" si="20"/>
        <v/>
      </c>
    </row>
    <row r="504" spans="1:7" x14ac:dyDescent="0.35">
      <c r="A504" s="89" t="s">
        <v>2662</v>
      </c>
      <c r="B504" s="89" t="s">
        <v>1080</v>
      </c>
      <c r="C504" s="177">
        <v>36.25438338343038</v>
      </c>
      <c r="D504" s="177" t="s">
        <v>2040</v>
      </c>
      <c r="E504" s="76"/>
      <c r="F504" s="111">
        <f t="shared" si="19"/>
        <v>7.9129817500385294E-2</v>
      </c>
      <c r="G504" s="111" t="str">
        <f t="shared" si="20"/>
        <v/>
      </c>
    </row>
    <row r="505" spans="1:7" x14ac:dyDescent="0.35">
      <c r="A505" s="89" t="s">
        <v>2663</v>
      </c>
      <c r="B505" s="89" t="s">
        <v>1082</v>
      </c>
      <c r="C505" s="177">
        <v>26.60008098487544</v>
      </c>
      <c r="D505" s="177" t="s">
        <v>2040</v>
      </c>
      <c r="E505" s="76"/>
      <c r="F505" s="111">
        <f t="shared" si="19"/>
        <v>5.8058070704649266E-2</v>
      </c>
      <c r="G505" s="111" t="str">
        <f t="shared" si="20"/>
        <v/>
      </c>
    </row>
    <row r="506" spans="1:7" x14ac:dyDescent="0.35">
      <c r="A506" s="89" t="s">
        <v>2664</v>
      </c>
      <c r="B506" s="89" t="s">
        <v>1084</v>
      </c>
      <c r="C506" s="177">
        <v>6.8494585459303689E-2</v>
      </c>
      <c r="D506" s="177" t="s">
        <v>2040</v>
      </c>
      <c r="E506" s="76"/>
      <c r="F506" s="111">
        <f t="shared" si="19"/>
        <v>1.4949817211996419E-4</v>
      </c>
      <c r="G506" s="111" t="str">
        <f t="shared" si="20"/>
        <v/>
      </c>
    </row>
    <row r="507" spans="1:7" x14ac:dyDescent="0.35">
      <c r="A507" s="89" t="s">
        <v>2665</v>
      </c>
      <c r="B507" s="113" t="s">
        <v>354</v>
      </c>
      <c r="C507" s="129">
        <f>SUM(C499:C506)</f>
        <v>458.16336405999994</v>
      </c>
      <c r="D507" s="173">
        <f>SUM(D499:D506)</f>
        <v>0</v>
      </c>
      <c r="E507" s="76"/>
      <c r="F507" s="154">
        <f>SUM(F499:F506)</f>
        <v>1</v>
      </c>
      <c r="G507" s="154">
        <f>SUM(G499:G506)</f>
        <v>0</v>
      </c>
    </row>
    <row r="508" spans="1:7" x14ac:dyDescent="0.35">
      <c r="A508" s="89" t="s">
        <v>2666</v>
      </c>
      <c r="B508" s="155" t="s">
        <v>1087</v>
      </c>
      <c r="C508" s="177"/>
      <c r="D508" s="223"/>
      <c r="E508" s="76"/>
      <c r="F508" s="111" t="s">
        <v>2423</v>
      </c>
      <c r="G508" s="111" t="s">
        <v>2423</v>
      </c>
    </row>
    <row r="509" spans="1:7" x14ac:dyDescent="0.35">
      <c r="A509" s="89" t="s">
        <v>2667</v>
      </c>
      <c r="B509" s="155" t="s">
        <v>1089</v>
      </c>
      <c r="C509" s="177"/>
      <c r="D509" s="223"/>
      <c r="E509" s="76"/>
      <c r="F509" s="111" t="s">
        <v>2423</v>
      </c>
      <c r="G509" s="111" t="s">
        <v>2423</v>
      </c>
    </row>
    <row r="510" spans="1:7" x14ac:dyDescent="0.35">
      <c r="A510" s="89" t="s">
        <v>2668</v>
      </c>
      <c r="B510" s="155" t="s">
        <v>1091</v>
      </c>
      <c r="C510" s="177"/>
      <c r="D510" s="223"/>
      <c r="E510" s="76"/>
      <c r="F510" s="111" t="s">
        <v>2423</v>
      </c>
      <c r="G510" s="111" t="s">
        <v>2423</v>
      </c>
    </row>
    <row r="511" spans="1:7" x14ac:dyDescent="0.35">
      <c r="A511" s="89" t="s">
        <v>2669</v>
      </c>
      <c r="B511" s="155" t="s">
        <v>1093</v>
      </c>
      <c r="C511" s="177"/>
      <c r="D511" s="223"/>
      <c r="E511" s="76"/>
      <c r="F511" s="111" t="s">
        <v>2423</v>
      </c>
      <c r="G511" s="111" t="s">
        <v>2423</v>
      </c>
    </row>
    <row r="512" spans="1:7" x14ac:dyDescent="0.35">
      <c r="A512" s="89" t="s">
        <v>2670</v>
      </c>
      <c r="B512" s="155" t="s">
        <v>1095</v>
      </c>
      <c r="C512" s="177"/>
      <c r="D512" s="223"/>
      <c r="E512" s="76"/>
      <c r="F512" s="111" t="s">
        <v>2423</v>
      </c>
      <c r="G512" s="111" t="s">
        <v>2423</v>
      </c>
    </row>
    <row r="513" spans="1:7" x14ac:dyDescent="0.35">
      <c r="A513" s="89" t="s">
        <v>2671</v>
      </c>
      <c r="B513" s="155" t="s">
        <v>1097</v>
      </c>
      <c r="C513" s="177"/>
      <c r="D513" s="223"/>
      <c r="E513" s="76"/>
      <c r="F513" s="111" t="s">
        <v>2423</v>
      </c>
      <c r="G513" s="111" t="s">
        <v>2423</v>
      </c>
    </row>
    <row r="514" spans="1:7" x14ac:dyDescent="0.35">
      <c r="A514" s="89" t="s">
        <v>2672</v>
      </c>
      <c r="B514" s="116"/>
      <c r="C514" s="76"/>
      <c r="D514" s="76"/>
      <c r="E514" s="76"/>
      <c r="F514" s="156"/>
      <c r="G514" s="156"/>
    </row>
    <row r="515" spans="1:7" x14ac:dyDescent="0.35">
      <c r="A515" s="89" t="s">
        <v>2673</v>
      </c>
      <c r="B515" s="116"/>
      <c r="C515" s="76"/>
      <c r="D515" s="76"/>
      <c r="E515" s="76"/>
      <c r="F515" s="156"/>
      <c r="G515" s="156"/>
    </row>
    <row r="516" spans="1:7" x14ac:dyDescent="0.35">
      <c r="A516" s="89" t="s">
        <v>2674</v>
      </c>
      <c r="B516" s="116"/>
      <c r="C516" s="76"/>
      <c r="D516" s="76"/>
      <c r="E516" s="76"/>
      <c r="F516" s="156"/>
      <c r="G516" s="159"/>
    </row>
    <row r="517" spans="1:7" x14ac:dyDescent="0.35">
      <c r="A517" s="98"/>
      <c r="B517" s="98" t="s">
        <v>1390</v>
      </c>
      <c r="C517" s="98" t="s">
        <v>1391</v>
      </c>
      <c r="D517" s="98"/>
      <c r="E517" s="98"/>
      <c r="F517" s="98"/>
      <c r="G517" s="98"/>
    </row>
    <row r="518" spans="1:7" x14ac:dyDescent="0.35">
      <c r="A518" s="89" t="s">
        <v>2675</v>
      </c>
      <c r="B518" s="102" t="s">
        <v>1393</v>
      </c>
      <c r="C518" s="165">
        <v>0</v>
      </c>
      <c r="D518" s="165"/>
      <c r="E518" s="76"/>
      <c r="F518" s="76"/>
      <c r="G518" s="76"/>
    </row>
    <row r="519" spans="1:7" x14ac:dyDescent="0.35">
      <c r="A519" s="89" t="s">
        <v>2676</v>
      </c>
      <c r="B519" s="102" t="s">
        <v>1395</v>
      </c>
      <c r="C519" s="165">
        <v>0.40442509162678164</v>
      </c>
      <c r="D519" s="165"/>
      <c r="E519" s="76"/>
      <c r="F519" s="76"/>
      <c r="G519" s="76"/>
    </row>
    <row r="520" spans="1:7" x14ac:dyDescent="0.35">
      <c r="A520" s="89" t="s">
        <v>2677</v>
      </c>
      <c r="B520" s="102" t="s">
        <v>1397</v>
      </c>
      <c r="C520" s="165">
        <v>0</v>
      </c>
      <c r="D520" s="165"/>
      <c r="E520" s="76"/>
      <c r="F520" s="76"/>
      <c r="G520" s="76"/>
    </row>
    <row r="521" spans="1:7" x14ac:dyDescent="0.35">
      <c r="A521" s="89" t="s">
        <v>2678</v>
      </c>
      <c r="B521" s="102" t="s">
        <v>1399</v>
      </c>
      <c r="C521" s="165">
        <v>0</v>
      </c>
      <c r="D521" s="165"/>
      <c r="E521" s="76"/>
      <c r="F521" s="76"/>
      <c r="G521" s="76"/>
    </row>
    <row r="522" spans="1:7" x14ac:dyDescent="0.35">
      <c r="A522" s="89" t="s">
        <v>2679</v>
      </c>
      <c r="B522" s="102" t="s">
        <v>1401</v>
      </c>
      <c r="C522" s="165">
        <v>7.9314404534626074E-3</v>
      </c>
      <c r="D522" s="165"/>
      <c r="E522" s="76"/>
      <c r="F522" s="76"/>
      <c r="G522" s="76"/>
    </row>
    <row r="523" spans="1:7" x14ac:dyDescent="0.35">
      <c r="A523" s="89" t="s">
        <v>2680</v>
      </c>
      <c r="B523" s="102" t="s">
        <v>1403</v>
      </c>
      <c r="C523" s="165">
        <v>1.2925688705272515E-2</v>
      </c>
      <c r="D523" s="165"/>
      <c r="E523" s="76"/>
      <c r="F523" s="76"/>
      <c r="G523" s="76"/>
    </row>
    <row r="524" spans="1:7" x14ac:dyDescent="0.35">
      <c r="A524" s="89" t="s">
        <v>2681</v>
      </c>
      <c r="B524" s="102" t="s">
        <v>1405</v>
      </c>
      <c r="C524" s="165">
        <v>0</v>
      </c>
      <c r="D524" s="165"/>
      <c r="E524" s="76"/>
      <c r="F524" s="76"/>
      <c r="G524" s="76"/>
    </row>
    <row r="525" spans="1:7" x14ac:dyDescent="0.35">
      <c r="A525" s="89" t="s">
        <v>2682</v>
      </c>
      <c r="B525" s="102" t="s">
        <v>1407</v>
      </c>
      <c r="C525" s="165">
        <v>0</v>
      </c>
      <c r="D525" s="165"/>
      <c r="E525" s="76"/>
      <c r="F525" s="76"/>
      <c r="G525" s="76"/>
    </row>
    <row r="526" spans="1:7" x14ac:dyDescent="0.35">
      <c r="A526" s="89" t="s">
        <v>2683</v>
      </c>
      <c r="B526" s="102" t="s">
        <v>1409</v>
      </c>
      <c r="C526" s="165">
        <v>0.10858877429467423</v>
      </c>
      <c r="D526" s="165"/>
      <c r="E526" s="76"/>
      <c r="F526" s="76"/>
      <c r="G526" s="76"/>
    </row>
    <row r="527" spans="1:7" x14ac:dyDescent="0.35">
      <c r="A527" s="89" t="s">
        <v>2684</v>
      </c>
      <c r="B527" s="102" t="s">
        <v>1411</v>
      </c>
      <c r="C527" s="165">
        <v>0</v>
      </c>
      <c r="D527" s="165"/>
      <c r="E527" s="76"/>
      <c r="F527" s="76"/>
      <c r="G527" s="76"/>
    </row>
    <row r="528" spans="1:7" x14ac:dyDescent="0.35">
      <c r="A528" s="89" t="s">
        <v>2685</v>
      </c>
      <c r="B528" s="102" t="s">
        <v>1413</v>
      </c>
      <c r="C528" s="165">
        <v>0</v>
      </c>
      <c r="D528" s="165"/>
      <c r="E528" s="76"/>
      <c r="F528" s="76"/>
      <c r="G528" s="76"/>
    </row>
    <row r="529" spans="1:7" x14ac:dyDescent="0.35">
      <c r="A529" s="89" t="s">
        <v>2686</v>
      </c>
      <c r="B529" s="102" t="s">
        <v>1415</v>
      </c>
      <c r="C529" s="165">
        <v>0</v>
      </c>
      <c r="D529" s="165"/>
      <c r="E529" s="76"/>
      <c r="F529" s="76"/>
      <c r="G529" s="76"/>
    </row>
    <row r="530" spans="1:7" x14ac:dyDescent="0.35">
      <c r="A530" s="89" t="s">
        <v>2687</v>
      </c>
      <c r="B530" s="102" t="s">
        <v>352</v>
      </c>
      <c r="C530" s="165">
        <f>SUM(C531)</f>
        <v>0.46612900491980908</v>
      </c>
      <c r="D530" s="165"/>
      <c r="E530" s="76"/>
      <c r="F530" s="76"/>
      <c r="G530" s="76"/>
    </row>
    <row r="531" spans="1:7" x14ac:dyDescent="0.35">
      <c r="A531" s="89" t="s">
        <v>2688</v>
      </c>
      <c r="B531" s="155" t="s">
        <v>1418</v>
      </c>
      <c r="C531" s="165">
        <v>0.46612900491980908</v>
      </c>
      <c r="D531" s="95"/>
      <c r="E531" s="76"/>
      <c r="F531" s="76"/>
      <c r="G531" s="76"/>
    </row>
    <row r="532" spans="1:7" x14ac:dyDescent="0.35">
      <c r="A532" s="89" t="s">
        <v>2689</v>
      </c>
      <c r="B532" s="212"/>
      <c r="C532" s="165"/>
      <c r="D532" s="95"/>
      <c r="E532" s="76"/>
      <c r="F532" s="76"/>
      <c r="G532" s="76"/>
    </row>
    <row r="533" spans="1:7" x14ac:dyDescent="0.35">
      <c r="A533" s="89" t="s">
        <v>2690</v>
      </c>
      <c r="B533" s="212"/>
      <c r="C533" s="165"/>
      <c r="D533" s="95"/>
      <c r="E533" s="76"/>
      <c r="F533" s="76"/>
      <c r="G533" s="76"/>
    </row>
    <row r="534" spans="1:7" x14ac:dyDescent="0.35">
      <c r="A534" s="89" t="s">
        <v>2691</v>
      </c>
      <c r="B534" s="212"/>
      <c r="C534" s="165"/>
      <c r="D534" s="95"/>
      <c r="E534" s="76"/>
      <c r="F534" s="76"/>
      <c r="G534" s="76"/>
    </row>
    <row r="535" spans="1:7" x14ac:dyDescent="0.35">
      <c r="A535" s="89" t="s">
        <v>2692</v>
      </c>
      <c r="B535" s="212"/>
      <c r="C535" s="165"/>
      <c r="D535" s="95"/>
      <c r="E535" s="76"/>
      <c r="F535" s="76"/>
      <c r="G535" s="76"/>
    </row>
    <row r="536" spans="1:7" x14ac:dyDescent="0.35">
      <c r="A536" s="89" t="s">
        <v>2693</v>
      </c>
      <c r="B536" s="212"/>
      <c r="C536" s="165"/>
      <c r="D536" s="95"/>
      <c r="E536" s="76"/>
      <c r="F536" s="76"/>
      <c r="G536" s="76"/>
    </row>
    <row r="537" spans="1:7" x14ac:dyDescent="0.35">
      <c r="A537" s="89" t="s">
        <v>2694</v>
      </c>
      <c r="B537" s="212"/>
      <c r="C537" s="165"/>
      <c r="D537" s="95"/>
      <c r="E537" s="76"/>
      <c r="F537" s="76"/>
      <c r="G537" s="76"/>
    </row>
    <row r="538" spans="1:7" x14ac:dyDescent="0.35">
      <c r="A538" s="89" t="s">
        <v>2695</v>
      </c>
      <c r="B538" s="212"/>
      <c r="C538" s="165"/>
      <c r="D538" s="95"/>
      <c r="E538" s="76"/>
      <c r="F538" s="76"/>
      <c r="G538" s="76"/>
    </row>
    <row r="539" spans="1:7" x14ac:dyDescent="0.35">
      <c r="A539" s="89" t="s">
        <v>2696</v>
      </c>
      <c r="B539" s="212"/>
      <c r="C539" s="165"/>
      <c r="D539" s="95"/>
      <c r="E539" s="76"/>
      <c r="F539" s="76"/>
      <c r="G539" s="76"/>
    </row>
    <row r="540" spans="1:7" x14ac:dyDescent="0.35">
      <c r="A540" s="89" t="s">
        <v>2697</v>
      </c>
      <c r="B540" s="212"/>
      <c r="C540" s="165"/>
      <c r="D540" s="95"/>
      <c r="E540" s="76"/>
      <c r="F540" s="76"/>
      <c r="G540" s="76"/>
    </row>
    <row r="541" spans="1:7" x14ac:dyDescent="0.35">
      <c r="A541" s="89" t="s">
        <v>2698</v>
      </c>
      <c r="B541" s="212"/>
      <c r="C541" s="165"/>
      <c r="D541" s="95"/>
      <c r="E541" s="76"/>
      <c r="F541" s="76"/>
      <c r="G541" s="76"/>
    </row>
    <row r="542" spans="1:7" x14ac:dyDescent="0.35">
      <c r="A542" s="89" t="s">
        <v>2699</v>
      </c>
      <c r="B542" s="212"/>
      <c r="C542" s="165"/>
      <c r="D542" s="95"/>
      <c r="E542" s="76"/>
      <c r="F542" s="76"/>
      <c r="G542" s="73"/>
    </row>
    <row r="543" spans="1:7" x14ac:dyDescent="0.35">
      <c r="A543" s="89" t="s">
        <v>2700</v>
      </c>
      <c r="B543" s="212"/>
      <c r="C543" s="165"/>
      <c r="D543" s="95"/>
      <c r="E543" s="76"/>
      <c r="F543" s="76"/>
      <c r="G543" s="73"/>
    </row>
    <row r="544" spans="1:7" x14ac:dyDescent="0.35">
      <c r="A544" s="89" t="s">
        <v>2701</v>
      </c>
      <c r="B544" s="212"/>
      <c r="C544" s="165"/>
      <c r="D544" s="95"/>
      <c r="E544" s="76"/>
      <c r="F544" s="76"/>
      <c r="G544" s="73"/>
    </row>
    <row r="545" spans="1:7" x14ac:dyDescent="0.35">
      <c r="A545" s="98"/>
      <c r="B545" s="98" t="s">
        <v>2702</v>
      </c>
      <c r="C545" s="98" t="s">
        <v>314</v>
      </c>
      <c r="D545" s="98" t="s">
        <v>1433</v>
      </c>
      <c r="E545" s="98"/>
      <c r="F545" s="98" t="s">
        <v>839</v>
      </c>
      <c r="G545" s="98" t="s">
        <v>1434</v>
      </c>
    </row>
    <row r="546" spans="1:7" x14ac:dyDescent="0.35">
      <c r="A546" s="89" t="s">
        <v>2703</v>
      </c>
      <c r="B546" s="198" t="s">
        <v>3185</v>
      </c>
      <c r="C546" s="95">
        <v>270.27900316999995</v>
      </c>
      <c r="D546" s="95">
        <v>10</v>
      </c>
      <c r="E546" s="81"/>
      <c r="F546" s="111">
        <f>IF($C$564=0,"",IF(C546="[for completion]","",IF(C546="","",C546/$C$564)))</f>
        <v>0.5899184098329715</v>
      </c>
      <c r="G546" s="111">
        <f>IF($D$564=0,"",IF(D546="[for completion]","",IF(D546="","",D546/$D$564)))</f>
        <v>0.4</v>
      </c>
    </row>
    <row r="547" spans="1:7" x14ac:dyDescent="0.35">
      <c r="A547" s="89" t="s">
        <v>2704</v>
      </c>
      <c r="B547" s="198" t="s">
        <v>3186</v>
      </c>
      <c r="C547" s="95">
        <v>24.647321910000002</v>
      </c>
      <c r="D547" s="95">
        <v>2</v>
      </c>
      <c r="E547" s="81"/>
      <c r="F547" s="111">
        <f t="shared" ref="F547:F563" si="21">IF($C$564=0,"",IF(C547="[for completion]","",IF(C547="","",C547/$C$564)))</f>
        <v>5.3795924867472054E-2</v>
      </c>
      <c r="G547" s="111">
        <f t="shared" ref="G547:G563" si="22">IF($D$564=0,"",IF(D547="[for completion]","",IF(D547="","",D547/$D$564)))</f>
        <v>0.08</v>
      </c>
    </row>
    <row r="548" spans="1:7" x14ac:dyDescent="0.35">
      <c r="A548" s="89" t="s">
        <v>2705</v>
      </c>
      <c r="B548" s="198" t="s">
        <v>3187</v>
      </c>
      <c r="C548" s="95">
        <v>0</v>
      </c>
      <c r="D548" s="95">
        <v>0</v>
      </c>
      <c r="E548" s="81"/>
      <c r="F548" s="111">
        <f t="shared" si="21"/>
        <v>0</v>
      </c>
      <c r="G548" s="111">
        <f t="shared" si="22"/>
        <v>0</v>
      </c>
    </row>
    <row r="549" spans="1:7" x14ac:dyDescent="0.35">
      <c r="A549" s="89" t="s">
        <v>2706</v>
      </c>
      <c r="B549" s="198" t="s">
        <v>3040</v>
      </c>
      <c r="C549" s="95">
        <v>0</v>
      </c>
      <c r="D549" s="95">
        <v>0</v>
      </c>
      <c r="E549" s="81"/>
      <c r="F549" s="111">
        <f t="shared" si="21"/>
        <v>0</v>
      </c>
      <c r="G549" s="111">
        <f t="shared" si="22"/>
        <v>0</v>
      </c>
    </row>
    <row r="550" spans="1:7" x14ac:dyDescent="0.35">
      <c r="A550" s="89" t="s">
        <v>2707</v>
      </c>
      <c r="B550" s="198" t="s">
        <v>3041</v>
      </c>
      <c r="C550" s="95">
        <v>0</v>
      </c>
      <c r="D550" s="95">
        <v>0</v>
      </c>
      <c r="E550" s="81"/>
      <c r="F550" s="111">
        <f t="shared" si="21"/>
        <v>0</v>
      </c>
      <c r="G550" s="111">
        <f t="shared" si="22"/>
        <v>0</v>
      </c>
    </row>
    <row r="551" spans="1:7" x14ac:dyDescent="0.35">
      <c r="A551" s="89" t="s">
        <v>2708</v>
      </c>
      <c r="B551" s="198" t="s">
        <v>3188</v>
      </c>
      <c r="C551" s="95">
        <v>0</v>
      </c>
      <c r="D551" s="95">
        <v>0</v>
      </c>
      <c r="E551" s="81"/>
      <c r="F551" s="111">
        <f t="shared" si="21"/>
        <v>0</v>
      </c>
      <c r="G551" s="111">
        <f t="shared" si="22"/>
        <v>0</v>
      </c>
    </row>
    <row r="552" spans="1:7" x14ac:dyDescent="0.35">
      <c r="A552" s="89" t="s">
        <v>2709</v>
      </c>
      <c r="B552" s="198" t="s">
        <v>3189</v>
      </c>
      <c r="C552" s="95">
        <v>0</v>
      </c>
      <c r="D552" s="95">
        <v>0</v>
      </c>
      <c r="E552" s="81"/>
      <c r="F552" s="111">
        <f t="shared" si="21"/>
        <v>0</v>
      </c>
      <c r="G552" s="111">
        <f t="shared" si="22"/>
        <v>0</v>
      </c>
    </row>
    <row r="553" spans="1:7" x14ac:dyDescent="0.35">
      <c r="A553" s="89" t="s">
        <v>2710</v>
      </c>
      <c r="B553" s="198" t="s">
        <v>3190</v>
      </c>
      <c r="C553" s="95">
        <v>150.19899236999998</v>
      </c>
      <c r="D553" s="95">
        <v>6</v>
      </c>
      <c r="E553" s="81"/>
      <c r="F553" s="111">
        <f t="shared" si="21"/>
        <v>0.32782846502395224</v>
      </c>
      <c r="G553" s="111">
        <f t="shared" si="22"/>
        <v>0.24</v>
      </c>
    </row>
    <row r="554" spans="1:7" x14ac:dyDescent="0.35">
      <c r="A554" s="89" t="s">
        <v>2711</v>
      </c>
      <c r="B554" s="198" t="s">
        <v>3191</v>
      </c>
      <c r="C554" s="95">
        <v>13.03804661</v>
      </c>
      <c r="D554" s="95">
        <v>7</v>
      </c>
      <c r="E554" s="81"/>
      <c r="F554" s="111">
        <f t="shared" si="21"/>
        <v>2.845720027560425E-2</v>
      </c>
      <c r="G554" s="111">
        <f t="shared" si="22"/>
        <v>0.28000000000000003</v>
      </c>
    </row>
    <row r="555" spans="1:7" x14ac:dyDescent="0.35">
      <c r="A555" s="89" t="s">
        <v>2712</v>
      </c>
      <c r="B555" s="198" t="s">
        <v>3192</v>
      </c>
      <c r="C555" s="95">
        <v>0</v>
      </c>
      <c r="D555" s="95">
        <v>0</v>
      </c>
      <c r="E555" s="81"/>
      <c r="F555" s="111">
        <f t="shared" si="21"/>
        <v>0</v>
      </c>
      <c r="G555" s="111">
        <f t="shared" si="22"/>
        <v>0</v>
      </c>
    </row>
    <row r="556" spans="1:7" x14ac:dyDescent="0.35">
      <c r="A556" s="89" t="s">
        <v>2713</v>
      </c>
      <c r="B556" s="198" t="s">
        <v>3193</v>
      </c>
      <c r="C556" s="95">
        <v>0</v>
      </c>
      <c r="D556" s="95">
        <v>0</v>
      </c>
      <c r="E556" s="81"/>
      <c r="F556" s="111">
        <f t="shared" si="21"/>
        <v>0</v>
      </c>
      <c r="G556" s="111">
        <f t="shared" si="22"/>
        <v>0</v>
      </c>
    </row>
    <row r="557" spans="1:7" x14ac:dyDescent="0.35">
      <c r="A557" s="89" t="s">
        <v>2714</v>
      </c>
      <c r="B557" s="198" t="s">
        <v>3194</v>
      </c>
      <c r="C557" s="95">
        <v>0</v>
      </c>
      <c r="D557" s="95">
        <v>0</v>
      </c>
      <c r="E557" s="81"/>
      <c r="F557" s="111">
        <f t="shared" si="21"/>
        <v>0</v>
      </c>
      <c r="G557" s="111">
        <f t="shared" si="22"/>
        <v>0</v>
      </c>
    </row>
    <row r="558" spans="1:7" x14ac:dyDescent="0.35">
      <c r="A558" s="89" t="s">
        <v>2715</v>
      </c>
      <c r="B558" s="198" t="s">
        <v>3195</v>
      </c>
      <c r="C558" s="95">
        <v>0</v>
      </c>
      <c r="D558" s="95">
        <v>0</v>
      </c>
      <c r="E558" s="81"/>
      <c r="F558" s="111">
        <f t="shared" si="21"/>
        <v>0</v>
      </c>
      <c r="G558" s="111">
        <f t="shared" si="22"/>
        <v>0</v>
      </c>
    </row>
    <row r="559" spans="1:7" x14ac:dyDescent="0.35">
      <c r="A559" s="89" t="s">
        <v>2716</v>
      </c>
      <c r="B559" s="198" t="s">
        <v>3196</v>
      </c>
      <c r="C559" s="95">
        <v>0</v>
      </c>
      <c r="D559" s="95">
        <v>0</v>
      </c>
      <c r="E559" s="81"/>
      <c r="F559" s="111">
        <f t="shared" si="21"/>
        <v>0</v>
      </c>
      <c r="G559" s="111">
        <f t="shared" si="22"/>
        <v>0</v>
      </c>
    </row>
    <row r="560" spans="1:7" x14ac:dyDescent="0.35">
      <c r="A560" s="89" t="s">
        <v>2717</v>
      </c>
      <c r="B560" s="198"/>
      <c r="C560" s="95"/>
      <c r="D560" s="95"/>
      <c r="E560" s="81"/>
      <c r="F560" s="111" t="str">
        <f t="shared" si="21"/>
        <v/>
      </c>
      <c r="G560" s="111" t="str">
        <f t="shared" si="22"/>
        <v/>
      </c>
    </row>
    <row r="561" spans="1:7" x14ac:dyDescent="0.35">
      <c r="A561" s="89" t="s">
        <v>2718</v>
      </c>
      <c r="B561" s="198"/>
      <c r="C561" s="95"/>
      <c r="D561" s="95"/>
      <c r="E561" s="81"/>
      <c r="F561" s="111" t="str">
        <f t="shared" si="21"/>
        <v/>
      </c>
      <c r="G561" s="111" t="str">
        <f t="shared" si="22"/>
        <v/>
      </c>
    </row>
    <row r="562" spans="1:7" x14ac:dyDescent="0.35">
      <c r="A562" s="89" t="s">
        <v>2719</v>
      </c>
      <c r="B562" s="198"/>
      <c r="C562" s="95"/>
      <c r="D562" s="95"/>
      <c r="E562" s="81"/>
      <c r="F562" s="111" t="str">
        <f t="shared" si="21"/>
        <v/>
      </c>
      <c r="G562" s="111" t="str">
        <f t="shared" si="22"/>
        <v/>
      </c>
    </row>
    <row r="563" spans="1:7" x14ac:dyDescent="0.35">
      <c r="A563" s="89" t="s">
        <v>2720</v>
      </c>
      <c r="B563" s="102" t="s">
        <v>1180</v>
      </c>
      <c r="C563" s="95">
        <v>0</v>
      </c>
      <c r="D563" s="95">
        <v>0</v>
      </c>
      <c r="E563" s="81"/>
      <c r="F563" s="111">
        <f t="shared" si="21"/>
        <v>0</v>
      </c>
      <c r="G563" s="111">
        <f t="shared" si="22"/>
        <v>0</v>
      </c>
    </row>
    <row r="564" spans="1:7" x14ac:dyDescent="0.35">
      <c r="A564" s="89" t="s">
        <v>2721</v>
      </c>
      <c r="B564" s="102" t="s">
        <v>354</v>
      </c>
      <c r="C564" s="129">
        <f>SUM(C546:C563)</f>
        <v>458.16336405999994</v>
      </c>
      <c r="D564" s="158">
        <f>SUM(D546:D563)</f>
        <v>25</v>
      </c>
      <c r="E564" s="81"/>
      <c r="F564" s="154">
        <f>SUM(F546:F563)</f>
        <v>1</v>
      </c>
      <c r="G564" s="154">
        <f>SUM(G546:G563)</f>
        <v>1</v>
      </c>
    </row>
    <row r="565" spans="1:7" x14ac:dyDescent="0.35">
      <c r="A565" s="89" t="s">
        <v>2722</v>
      </c>
      <c r="B565" s="93"/>
      <c r="C565" s="76"/>
      <c r="D565" s="76"/>
      <c r="E565" s="81"/>
      <c r="F565" s="81"/>
      <c r="G565" s="81"/>
    </row>
    <row r="566" spans="1:7" x14ac:dyDescent="0.35">
      <c r="A566" s="89" t="s">
        <v>2723</v>
      </c>
      <c r="B566" s="93"/>
      <c r="C566" s="76"/>
      <c r="D566" s="76"/>
      <c r="E566" s="81"/>
      <c r="F566" s="81"/>
      <c r="G566" s="81"/>
    </row>
    <row r="567" spans="1:7" x14ac:dyDescent="0.35">
      <c r="A567" s="89" t="s">
        <v>2724</v>
      </c>
      <c r="B567" s="93"/>
      <c r="C567" s="76"/>
      <c r="D567" s="76"/>
      <c r="E567" s="81"/>
      <c r="F567" s="81"/>
      <c r="G567" s="81"/>
    </row>
    <row r="568" spans="1:7" x14ac:dyDescent="0.35">
      <c r="A568" s="98"/>
      <c r="B568" s="98" t="s">
        <v>2725</v>
      </c>
      <c r="C568" s="98" t="s">
        <v>314</v>
      </c>
      <c r="D568" s="98" t="s">
        <v>1433</v>
      </c>
      <c r="E568" s="98"/>
      <c r="F568" s="98" t="s">
        <v>839</v>
      </c>
      <c r="G568" s="98" t="s">
        <v>2726</v>
      </c>
    </row>
    <row r="569" spans="1:7" x14ac:dyDescent="0.35">
      <c r="A569" s="89" t="s">
        <v>2727</v>
      </c>
      <c r="B569" s="198" t="s">
        <v>3197</v>
      </c>
      <c r="C569" s="177">
        <v>270.27900316999995</v>
      </c>
      <c r="D569" s="223">
        <v>10</v>
      </c>
      <c r="E569" s="81"/>
      <c r="F569" s="111">
        <f>IF($C$587=0,"",IF(C569="[for completion]","",IF(C569="","",C569/$C$587)))</f>
        <v>0.5899184098329715</v>
      </c>
      <c r="G569" s="111">
        <f>IF($D$587=0,"",IF(D569="[for completion]","",IF(D569="","",D569/$D$587)))</f>
        <v>0.4</v>
      </c>
    </row>
    <row r="570" spans="1:7" x14ac:dyDescent="0.35">
      <c r="A570" s="89" t="s">
        <v>2728</v>
      </c>
      <c r="B570" s="198" t="s">
        <v>3198</v>
      </c>
      <c r="C570" s="177">
        <v>24.647321910000002</v>
      </c>
      <c r="D570" s="223">
        <v>2</v>
      </c>
      <c r="E570" s="81"/>
      <c r="F570" s="111">
        <f t="shared" ref="F570:F586" si="23">IF($C$587=0,"",IF(C570="[for completion]","",IF(C570="","",C570/$C$587)))</f>
        <v>5.3795924867472054E-2</v>
      </c>
      <c r="G570" s="111">
        <f t="shared" ref="G570:G586" si="24">IF($D$587=0,"",IF(D570="[for completion]","",IF(D570="","",D570/$D$587)))</f>
        <v>0.08</v>
      </c>
    </row>
    <row r="571" spans="1:7" x14ac:dyDescent="0.35">
      <c r="A571" s="89" t="s">
        <v>2729</v>
      </c>
      <c r="B571" s="198" t="s">
        <v>3199</v>
      </c>
      <c r="C571" s="177">
        <v>0</v>
      </c>
      <c r="D571" s="223">
        <v>0</v>
      </c>
      <c r="E571" s="81"/>
      <c r="F571" s="111">
        <f t="shared" si="23"/>
        <v>0</v>
      </c>
      <c r="G571" s="111">
        <f t="shared" si="24"/>
        <v>0</v>
      </c>
    </row>
    <row r="572" spans="1:7" x14ac:dyDescent="0.35">
      <c r="A572" s="89" t="s">
        <v>2730</v>
      </c>
      <c r="B572" s="198" t="s">
        <v>3200</v>
      </c>
      <c r="C572" s="177">
        <v>0</v>
      </c>
      <c r="D572" s="223">
        <v>0</v>
      </c>
      <c r="E572" s="81"/>
      <c r="F572" s="111">
        <f t="shared" si="23"/>
        <v>0</v>
      </c>
      <c r="G572" s="111">
        <f t="shared" si="24"/>
        <v>0</v>
      </c>
    </row>
    <row r="573" spans="1:7" x14ac:dyDescent="0.35">
      <c r="A573" s="89" t="s">
        <v>2731</v>
      </c>
      <c r="B573" s="198" t="s">
        <v>3201</v>
      </c>
      <c r="C573" s="177">
        <v>0</v>
      </c>
      <c r="D573" s="223">
        <v>0</v>
      </c>
      <c r="E573" s="81"/>
      <c r="F573" s="111">
        <f t="shared" si="23"/>
        <v>0</v>
      </c>
      <c r="G573" s="111">
        <f t="shared" si="24"/>
        <v>0</v>
      </c>
    </row>
    <row r="574" spans="1:7" x14ac:dyDescent="0.35">
      <c r="A574" s="89" t="s">
        <v>2732</v>
      </c>
      <c r="B574" s="198" t="s">
        <v>3202</v>
      </c>
      <c r="C574" s="177">
        <v>0</v>
      </c>
      <c r="D574" s="223">
        <v>0</v>
      </c>
      <c r="E574" s="81"/>
      <c r="F574" s="111">
        <f t="shared" si="23"/>
        <v>0</v>
      </c>
      <c r="G574" s="111">
        <f t="shared" si="24"/>
        <v>0</v>
      </c>
    </row>
    <row r="575" spans="1:7" x14ac:dyDescent="0.35">
      <c r="A575" s="89" t="s">
        <v>2733</v>
      </c>
      <c r="B575" s="198" t="s">
        <v>3203</v>
      </c>
      <c r="C575" s="177">
        <v>0</v>
      </c>
      <c r="D575" s="223">
        <v>0</v>
      </c>
      <c r="E575" s="81"/>
      <c r="F575" s="111">
        <f t="shared" si="23"/>
        <v>0</v>
      </c>
      <c r="G575" s="111">
        <f t="shared" si="24"/>
        <v>0</v>
      </c>
    </row>
    <row r="576" spans="1:7" x14ac:dyDescent="0.35">
      <c r="A576" s="89" t="s">
        <v>2734</v>
      </c>
      <c r="B576" s="198" t="s">
        <v>3204</v>
      </c>
      <c r="C576" s="177">
        <v>150.19899236999998</v>
      </c>
      <c r="D576" s="223">
        <v>6</v>
      </c>
      <c r="E576" s="81"/>
      <c r="F576" s="111">
        <f t="shared" si="23"/>
        <v>0.32782846502395224</v>
      </c>
      <c r="G576" s="111">
        <f t="shared" si="24"/>
        <v>0.24</v>
      </c>
    </row>
    <row r="577" spans="1:7" x14ac:dyDescent="0.35">
      <c r="A577" s="89" t="s">
        <v>2735</v>
      </c>
      <c r="B577" s="198" t="s">
        <v>3205</v>
      </c>
      <c r="C577" s="177">
        <v>13.03804661</v>
      </c>
      <c r="D577" s="223">
        <v>7</v>
      </c>
      <c r="E577" s="81"/>
      <c r="F577" s="111">
        <f t="shared" si="23"/>
        <v>2.845720027560425E-2</v>
      </c>
      <c r="G577" s="111">
        <f t="shared" si="24"/>
        <v>0.28000000000000003</v>
      </c>
    </row>
    <row r="578" spans="1:7" x14ac:dyDescent="0.35">
      <c r="A578" s="89" t="s">
        <v>2736</v>
      </c>
      <c r="B578" s="198" t="s">
        <v>3206</v>
      </c>
      <c r="C578" s="177">
        <v>0</v>
      </c>
      <c r="D578" s="223">
        <v>0</v>
      </c>
      <c r="E578" s="81"/>
      <c r="F578" s="111">
        <f t="shared" si="23"/>
        <v>0</v>
      </c>
      <c r="G578" s="111">
        <f t="shared" si="24"/>
        <v>0</v>
      </c>
    </row>
    <row r="579" spans="1:7" x14ac:dyDescent="0.35">
      <c r="A579" s="89" t="s">
        <v>2737</v>
      </c>
      <c r="B579" s="198" t="s">
        <v>3207</v>
      </c>
      <c r="C579" s="177">
        <v>0</v>
      </c>
      <c r="D579" s="223">
        <v>0</v>
      </c>
      <c r="E579" s="81"/>
      <c r="F579" s="111">
        <f t="shared" si="23"/>
        <v>0</v>
      </c>
      <c r="G579" s="111">
        <f t="shared" si="24"/>
        <v>0</v>
      </c>
    </row>
    <row r="580" spans="1:7" x14ac:dyDescent="0.35">
      <c r="A580" s="89" t="s">
        <v>2738</v>
      </c>
      <c r="B580" s="198" t="s">
        <v>3208</v>
      </c>
      <c r="C580" s="177">
        <v>0</v>
      </c>
      <c r="D580" s="223">
        <v>0</v>
      </c>
      <c r="E580" s="81"/>
      <c r="F580" s="111">
        <f t="shared" si="23"/>
        <v>0</v>
      </c>
      <c r="G580" s="111">
        <f t="shared" si="24"/>
        <v>0</v>
      </c>
    </row>
    <row r="581" spans="1:7" x14ac:dyDescent="0.35">
      <c r="A581" s="89" t="s">
        <v>2739</v>
      </c>
      <c r="B581" s="198" t="s">
        <v>3209</v>
      </c>
      <c r="C581" s="177">
        <v>0</v>
      </c>
      <c r="D581" s="223">
        <v>0</v>
      </c>
      <c r="E581" s="81"/>
      <c r="F581" s="111">
        <f t="shared" si="23"/>
        <v>0</v>
      </c>
      <c r="G581" s="111">
        <f t="shared" si="24"/>
        <v>0</v>
      </c>
    </row>
    <row r="582" spans="1:7" x14ac:dyDescent="0.35">
      <c r="A582" s="89" t="s">
        <v>2740</v>
      </c>
      <c r="B582" s="198" t="s">
        <v>3210</v>
      </c>
      <c r="C582" s="177">
        <v>0</v>
      </c>
      <c r="D582" s="223">
        <v>0</v>
      </c>
      <c r="E582" s="81"/>
      <c r="F582" s="111">
        <f t="shared" si="23"/>
        <v>0</v>
      </c>
      <c r="G582" s="111">
        <f t="shared" si="24"/>
        <v>0</v>
      </c>
    </row>
    <row r="583" spans="1:7" x14ac:dyDescent="0.35">
      <c r="A583" s="89" t="s">
        <v>2741</v>
      </c>
      <c r="B583" s="198"/>
      <c r="C583" s="177"/>
      <c r="D583" s="223"/>
      <c r="E583" s="81"/>
      <c r="F583" s="111" t="str">
        <f t="shared" si="23"/>
        <v/>
      </c>
      <c r="G583" s="111" t="str">
        <f t="shared" si="24"/>
        <v/>
      </c>
    </row>
    <row r="584" spans="1:7" x14ac:dyDescent="0.35">
      <c r="A584" s="89" t="s">
        <v>2742</v>
      </c>
      <c r="B584" s="198"/>
      <c r="C584" s="177"/>
      <c r="D584" s="223"/>
      <c r="E584" s="81"/>
      <c r="F584" s="111" t="str">
        <f t="shared" si="23"/>
        <v/>
      </c>
      <c r="G584" s="111" t="str">
        <f t="shared" si="24"/>
        <v/>
      </c>
    </row>
    <row r="585" spans="1:7" x14ac:dyDescent="0.35">
      <c r="A585" s="89" t="s">
        <v>2743</v>
      </c>
      <c r="B585" s="198"/>
      <c r="C585" s="177"/>
      <c r="D585" s="223"/>
      <c r="E585" s="81"/>
      <c r="F585" s="111" t="str">
        <f t="shared" si="23"/>
        <v/>
      </c>
      <c r="G585" s="111" t="str">
        <f t="shared" si="24"/>
        <v/>
      </c>
    </row>
    <row r="586" spans="1:7" x14ac:dyDescent="0.35">
      <c r="A586" s="89" t="s">
        <v>2744</v>
      </c>
      <c r="B586" s="102" t="s">
        <v>1180</v>
      </c>
      <c r="C586" s="177">
        <v>0</v>
      </c>
      <c r="D586" s="223">
        <v>0</v>
      </c>
      <c r="E586" s="81"/>
      <c r="F586" s="111">
        <f t="shared" si="23"/>
        <v>0</v>
      </c>
      <c r="G586" s="111">
        <f t="shared" si="24"/>
        <v>0</v>
      </c>
    </row>
    <row r="587" spans="1:7" x14ac:dyDescent="0.35">
      <c r="A587" s="89" t="s">
        <v>2745</v>
      </c>
      <c r="B587" s="102" t="s">
        <v>354</v>
      </c>
      <c r="C587" s="129">
        <f>SUM(C569:C586)</f>
        <v>458.16336405999994</v>
      </c>
      <c r="D587" s="158">
        <f>SUM(D569:D586)</f>
        <v>25</v>
      </c>
      <c r="E587" s="81"/>
      <c r="F587" s="154">
        <f>SUM(F569:F586)</f>
        <v>1</v>
      </c>
      <c r="G587" s="154">
        <f>SUM(G569:G586)</f>
        <v>1</v>
      </c>
    </row>
    <row r="588" spans="1:7" x14ac:dyDescent="0.35">
      <c r="A588" s="98"/>
      <c r="B588" s="98" t="s">
        <v>2746</v>
      </c>
      <c r="C588" s="98" t="s">
        <v>314</v>
      </c>
      <c r="D588" s="98" t="s">
        <v>1433</v>
      </c>
      <c r="E588" s="98"/>
      <c r="F588" s="98" t="s">
        <v>839</v>
      </c>
      <c r="G588" s="98" t="s">
        <v>1434</v>
      </c>
    </row>
    <row r="589" spans="1:7" x14ac:dyDescent="0.35">
      <c r="A589" s="89" t="s">
        <v>2747</v>
      </c>
      <c r="B589" s="102" t="s">
        <v>1210</v>
      </c>
      <c r="C589" s="95">
        <v>0</v>
      </c>
      <c r="D589" s="95">
        <v>0</v>
      </c>
      <c r="E589" s="81"/>
      <c r="F589" s="111">
        <f t="shared" ref="F589:F596" si="25">IF($C$602=0,"",IF(C589="[for completion]","",IF(C589="","",C589/$C$602)))</f>
        <v>0</v>
      </c>
      <c r="G589" s="111">
        <f t="shared" ref="G589:G596" si="26">IF($D$602=0,"",IF(D589="[for completion]","",IF(D589="","",D589/$D$602)))</f>
        <v>0</v>
      </c>
    </row>
    <row r="590" spans="1:7" x14ac:dyDescent="0.35">
      <c r="A590" s="89" t="s">
        <v>2748</v>
      </c>
      <c r="B590" s="102" t="s">
        <v>1212</v>
      </c>
      <c r="C590" s="95">
        <v>24.647321910000002</v>
      </c>
      <c r="D590" s="95">
        <v>2</v>
      </c>
      <c r="E590" s="81"/>
      <c r="F590" s="111">
        <f t="shared" si="25"/>
        <v>5.3795924867472054E-2</v>
      </c>
      <c r="G590" s="111">
        <f t="shared" si="26"/>
        <v>0.08</v>
      </c>
    </row>
    <row r="591" spans="1:7" x14ac:dyDescent="0.35">
      <c r="A591" s="89" t="s">
        <v>2749</v>
      </c>
      <c r="B591" s="102" t="s">
        <v>1214</v>
      </c>
      <c r="C591" s="95">
        <v>0</v>
      </c>
      <c r="D591" s="95">
        <v>0</v>
      </c>
      <c r="E591" s="81"/>
      <c r="F591" s="111">
        <f t="shared" si="25"/>
        <v>0</v>
      </c>
      <c r="G591" s="111">
        <f t="shared" si="26"/>
        <v>0</v>
      </c>
    </row>
    <row r="592" spans="1:7" x14ac:dyDescent="0.35">
      <c r="A592" s="89" t="s">
        <v>2750</v>
      </c>
      <c r="B592" s="102" t="s">
        <v>1216</v>
      </c>
      <c r="C592" s="95">
        <v>3.42702274</v>
      </c>
      <c r="D592" s="95">
        <v>2</v>
      </c>
      <c r="E592" s="81"/>
      <c r="F592" s="111">
        <f t="shared" si="25"/>
        <v>7.4799143904295358E-3</v>
      </c>
      <c r="G592" s="111">
        <f t="shared" si="26"/>
        <v>0.08</v>
      </c>
    </row>
    <row r="593" spans="1:7" x14ac:dyDescent="0.35">
      <c r="A593" s="89" t="s">
        <v>2751</v>
      </c>
      <c r="B593" s="102" t="s">
        <v>1218</v>
      </c>
      <c r="C593" s="95">
        <v>2.3048994199999999</v>
      </c>
      <c r="D593" s="95">
        <v>1</v>
      </c>
      <c r="E593" s="81"/>
      <c r="F593" s="111">
        <f t="shared" si="25"/>
        <v>5.0307370706710545E-3</v>
      </c>
      <c r="G593" s="111">
        <f t="shared" si="26"/>
        <v>0.04</v>
      </c>
    </row>
    <row r="594" spans="1:7" x14ac:dyDescent="0.35">
      <c r="A594" s="89" t="s">
        <v>2752</v>
      </c>
      <c r="B594" s="102" t="s">
        <v>1220</v>
      </c>
      <c r="C594" s="95">
        <v>4.8000724000000003</v>
      </c>
      <c r="D594" s="95">
        <v>1</v>
      </c>
      <c r="E594" s="81"/>
      <c r="F594" s="111">
        <f t="shared" si="25"/>
        <v>1.0476770463409193E-2</v>
      </c>
      <c r="G594" s="111">
        <f t="shared" si="26"/>
        <v>0.04</v>
      </c>
    </row>
    <row r="595" spans="1:7" x14ac:dyDescent="0.35">
      <c r="A595" s="89" t="s">
        <v>2753</v>
      </c>
      <c r="B595" s="102" t="s">
        <v>1222</v>
      </c>
      <c r="C595" s="95">
        <v>6.1514888599999997</v>
      </c>
      <c r="D595" s="95">
        <v>2</v>
      </c>
      <c r="E595" s="81"/>
      <c r="F595" s="111">
        <f t="shared" si="25"/>
        <v>1.3426409317167525E-2</v>
      </c>
      <c r="G595" s="111">
        <f t="shared" si="26"/>
        <v>0.08</v>
      </c>
    </row>
    <row r="596" spans="1:7" x14ac:dyDescent="0.35">
      <c r="A596" s="89" t="s">
        <v>2754</v>
      </c>
      <c r="B596" s="102" t="s">
        <v>1224</v>
      </c>
      <c r="C596" s="95">
        <v>0.73361865000000004</v>
      </c>
      <c r="D596" s="95">
        <v>1</v>
      </c>
      <c r="E596" s="81"/>
      <c r="F596" s="111">
        <f t="shared" si="25"/>
        <v>1.601216307430306E-3</v>
      </c>
      <c r="G596" s="111">
        <f t="shared" si="26"/>
        <v>0.04</v>
      </c>
    </row>
    <row r="597" spans="1:7" x14ac:dyDescent="0.35">
      <c r="A597" s="89" t="s">
        <v>2755</v>
      </c>
      <c r="B597" s="102" t="s">
        <v>1226</v>
      </c>
      <c r="C597" s="177">
        <v>45.02306106999999</v>
      </c>
      <c r="D597" s="95">
        <v>4</v>
      </c>
      <c r="E597" s="81"/>
      <c r="F597" s="111">
        <f>IF($C$602=0,"",IF(C597="[for completion]","",IF(C597="","",C597/$C$602)))</f>
        <v>9.8268575363664137E-2</v>
      </c>
      <c r="G597" s="111">
        <f>IF($D$602=0,"",IF(D597="[for completion]","",IF(D597="","",D597/$D$602)))</f>
        <v>0.16</v>
      </c>
    </row>
    <row r="598" spans="1:7" x14ac:dyDescent="0.35">
      <c r="A598" s="89" t="s">
        <v>2756</v>
      </c>
      <c r="B598" s="89" t="s">
        <v>1228</v>
      </c>
      <c r="C598" s="177">
        <v>244.16631224999998</v>
      </c>
      <c r="D598" s="95">
        <v>6</v>
      </c>
      <c r="F598" s="111">
        <f>IF($C$602=0,"",IF(C598="[for completion]","",IF(C598="","",C598/$C$602)))</f>
        <v>0.53292413013194251</v>
      </c>
      <c r="G598" s="111">
        <f>IF($D$602=0,"",IF(D598="[for completion]","",IF(D598="","",D598/$D$602)))</f>
        <v>0.24</v>
      </c>
    </row>
    <row r="599" spans="1:7" x14ac:dyDescent="0.35">
      <c r="A599" s="89" t="s">
        <v>2757</v>
      </c>
      <c r="B599" s="89" t="s">
        <v>1230</v>
      </c>
      <c r="C599" s="177">
        <v>124.91443350999999</v>
      </c>
      <c r="D599" s="95">
        <v>4</v>
      </c>
      <c r="F599" s="111">
        <f>IF($C$602=0,"",IF(C599="[for completion]","",IF(C599="","",C599/$C$602)))</f>
        <v>0.27264168920682519</v>
      </c>
      <c r="G599" s="111">
        <f>IF($D$602=0,"",IF(D599="[for completion]","",IF(D599="","",D599/$D$602)))</f>
        <v>0.16</v>
      </c>
    </row>
    <row r="600" spans="1:7" x14ac:dyDescent="0.35">
      <c r="A600" s="89" t="s">
        <v>2758</v>
      </c>
      <c r="B600" s="102" t="s">
        <v>1232</v>
      </c>
      <c r="C600" s="177">
        <v>1.9951332499999999</v>
      </c>
      <c r="D600" s="95">
        <v>2</v>
      </c>
      <c r="E600" s="81"/>
      <c r="F600" s="111">
        <f>IF($C$602=0,"",IF(C600="[for completion]","",IF(C600="","",C600/$C$602)))</f>
        <v>4.3546328809885423E-3</v>
      </c>
      <c r="G600" s="111">
        <f>IF($D$602=0,"",IF(D600="[for completion]","",IF(D600="","",D600/$D$602)))</f>
        <v>0.08</v>
      </c>
    </row>
    <row r="601" spans="1:7" x14ac:dyDescent="0.35">
      <c r="A601" s="89" t="s">
        <v>2759</v>
      </c>
      <c r="B601" s="102" t="s">
        <v>1180</v>
      </c>
      <c r="C601" s="95">
        <v>0</v>
      </c>
      <c r="D601" s="95">
        <v>0</v>
      </c>
      <c r="E601" s="81"/>
      <c r="F601" s="111">
        <f>IF($C$602=0,"",IF(C601="[for completion]","",IF(C601="","",C601/$C$602)))</f>
        <v>0</v>
      </c>
      <c r="G601" s="111">
        <f>IF($D$602=0,"",IF(D601="[for completion]","",IF(D601="","",D601/$D$602)))</f>
        <v>0</v>
      </c>
    </row>
    <row r="602" spans="1:7" x14ac:dyDescent="0.35">
      <c r="A602" s="89" t="s">
        <v>2760</v>
      </c>
      <c r="B602" s="102" t="s">
        <v>354</v>
      </c>
      <c r="C602" s="129">
        <f>SUM(C589:C601)</f>
        <v>458.16336405999994</v>
      </c>
      <c r="D602" s="158">
        <f>SUM(D589:D601)</f>
        <v>25</v>
      </c>
      <c r="E602" s="81"/>
      <c r="F602" s="154">
        <f>SUM(F589:F601)</f>
        <v>1</v>
      </c>
      <c r="G602" s="154">
        <f>SUM(G589:G601)</f>
        <v>1</v>
      </c>
    </row>
    <row r="603" spans="1:7" x14ac:dyDescent="0.35">
      <c r="A603" s="89" t="s">
        <v>2761</v>
      </c>
      <c r="B603" s="195"/>
      <c r="C603" s="195"/>
      <c r="D603" s="195"/>
      <c r="E603" s="195"/>
      <c r="F603" s="195"/>
      <c r="G603" s="195"/>
    </row>
    <row r="604" spans="1:7" x14ac:dyDescent="0.35">
      <c r="A604" s="89" t="s">
        <v>2762</v>
      </c>
      <c r="B604" s="195"/>
      <c r="C604" s="195"/>
      <c r="D604" s="195"/>
      <c r="E604" s="195"/>
      <c r="F604" s="195"/>
      <c r="G604" s="195"/>
    </row>
    <row r="605" spans="1:7" x14ac:dyDescent="0.35">
      <c r="A605" s="89" t="s">
        <v>2763</v>
      </c>
      <c r="B605" s="195"/>
      <c r="C605" s="195"/>
      <c r="D605" s="195"/>
      <c r="E605" s="195"/>
      <c r="F605" s="195"/>
      <c r="G605" s="195"/>
    </row>
    <row r="606" spans="1:7" x14ac:dyDescent="0.35">
      <c r="A606" s="89" t="s">
        <v>2764</v>
      </c>
      <c r="B606" s="198"/>
      <c r="C606" s="177"/>
      <c r="D606" s="223"/>
      <c r="E606" s="253"/>
      <c r="F606" s="165"/>
      <c r="G606" s="165"/>
    </row>
    <row r="607" spans="1:7" x14ac:dyDescent="0.35">
      <c r="A607" s="89" t="s">
        <v>2765</v>
      </c>
      <c r="B607" s="198"/>
      <c r="C607" s="177"/>
      <c r="D607" s="223"/>
      <c r="E607" s="253"/>
      <c r="F607" s="165"/>
      <c r="G607" s="165"/>
    </row>
    <row r="608" spans="1:7" x14ac:dyDescent="0.35">
      <c r="A608" s="89" t="s">
        <v>2766</v>
      </c>
      <c r="B608" s="198"/>
      <c r="C608" s="177"/>
      <c r="D608" s="223"/>
      <c r="E608" s="253"/>
      <c r="F608" s="165"/>
      <c r="G608" s="165"/>
    </row>
    <row r="609" spans="1:7" x14ac:dyDescent="0.35">
      <c r="A609" s="89" t="s">
        <v>2767</v>
      </c>
      <c r="B609" s="198"/>
      <c r="C609" s="177"/>
      <c r="D609" s="223"/>
      <c r="E609" s="253"/>
      <c r="F609" s="165"/>
      <c r="G609" s="165"/>
    </row>
    <row r="610" spans="1:7" x14ac:dyDescent="0.35">
      <c r="A610" s="89" t="s">
        <v>2768</v>
      </c>
      <c r="B610" s="93"/>
      <c r="C610" s="71"/>
      <c r="D610" s="157"/>
      <c r="E610" s="81"/>
      <c r="F610" s="159"/>
      <c r="G610" s="159"/>
    </row>
    <row r="611" spans="1:7" x14ac:dyDescent="0.35">
      <c r="A611" s="89" t="s">
        <v>2769</v>
      </c>
    </row>
    <row r="612" spans="1:7" x14ac:dyDescent="0.35">
      <c r="A612" s="89" t="s">
        <v>2770</v>
      </c>
    </row>
    <row r="613" spans="1:7" x14ac:dyDescent="0.35">
      <c r="A613" s="98"/>
      <c r="B613" s="98" t="s">
        <v>2771</v>
      </c>
      <c r="C613" s="98" t="s">
        <v>314</v>
      </c>
      <c r="D613" s="98" t="s">
        <v>1433</v>
      </c>
      <c r="E613" s="98"/>
      <c r="F613" s="98" t="s">
        <v>839</v>
      </c>
      <c r="G613" s="98" t="s">
        <v>1434</v>
      </c>
    </row>
    <row r="614" spans="1:7" x14ac:dyDescent="0.35">
      <c r="A614" s="89" t="s">
        <v>2772</v>
      </c>
      <c r="B614" s="102" t="s">
        <v>1263</v>
      </c>
      <c r="C614" s="95">
        <v>1.9951332499999999</v>
      </c>
      <c r="D614" s="95">
        <v>2</v>
      </c>
      <c r="E614" s="81"/>
      <c r="F614" s="111">
        <f>IF($C$618=0,"",IF(C614="[for completion]","",IF(C614="","",C614/$C$618)))</f>
        <v>4.3546328809885414E-3</v>
      </c>
      <c r="G614" s="111">
        <f>IF($D$618=0,"",IF(D614="[for completion]","",IF(D614="","",D614/$D$618)))</f>
        <v>0.08</v>
      </c>
    </row>
    <row r="615" spans="1:7" x14ac:dyDescent="0.35">
      <c r="A615" s="89" t="s">
        <v>2773</v>
      </c>
      <c r="B615" s="176" t="s">
        <v>1265</v>
      </c>
      <c r="C615" s="95">
        <v>456.16823081000001</v>
      </c>
      <c r="D615" s="95">
        <v>23</v>
      </c>
      <c r="E615" s="81"/>
      <c r="F615" s="227"/>
      <c r="G615" s="111">
        <f>IF($D$618=0,"",IF(D615="[for completion]","",IF(D615="","",D615/$D$618)))</f>
        <v>0.92</v>
      </c>
    </row>
    <row r="616" spans="1:7" x14ac:dyDescent="0.35">
      <c r="A616" s="89" t="s">
        <v>2774</v>
      </c>
      <c r="B616" s="102" t="s">
        <v>713</v>
      </c>
      <c r="C616" s="95">
        <v>0</v>
      </c>
      <c r="D616" s="95">
        <v>0</v>
      </c>
      <c r="E616" s="81"/>
      <c r="F616" s="227"/>
      <c r="G616" s="111">
        <f>IF($D$618=0,"",IF(D616="[for completion]","",IF(D616="","",D616/$D$618)))</f>
        <v>0</v>
      </c>
    </row>
    <row r="617" spans="1:7" x14ac:dyDescent="0.35">
      <c r="A617" s="89" t="s">
        <v>2775</v>
      </c>
      <c r="B617" s="89" t="s">
        <v>1180</v>
      </c>
      <c r="C617" s="95">
        <v>0</v>
      </c>
      <c r="D617" s="95">
        <v>0</v>
      </c>
      <c r="E617" s="81"/>
      <c r="F617" s="227"/>
      <c r="G617" s="111">
        <f>IF($D$618=0,"",IF(D617="[for completion]","",IF(D617="","",D617/$D$618)))</f>
        <v>0</v>
      </c>
    </row>
    <row r="618" spans="1:7" x14ac:dyDescent="0.35">
      <c r="A618" s="89" t="s">
        <v>2776</v>
      </c>
      <c r="B618" s="102" t="s">
        <v>354</v>
      </c>
      <c r="C618" s="129">
        <f>SUM(C614:C617)</f>
        <v>458.16336405999999</v>
      </c>
      <c r="D618" s="158">
        <f>SUM(D614:D617)</f>
        <v>25</v>
      </c>
      <c r="E618" s="81"/>
      <c r="F618" s="154">
        <f>SUM(F614:F617)</f>
        <v>4.3546328809885414E-3</v>
      </c>
      <c r="G618" s="154">
        <f>SUM(G614:G617)</f>
        <v>1</v>
      </c>
    </row>
    <row r="619" spans="1:7" x14ac:dyDescent="0.35">
      <c r="A619" s="76"/>
    </row>
    <row r="620" spans="1:7" x14ac:dyDescent="0.35">
      <c r="A620" s="98"/>
      <c r="B620" s="98" t="s">
        <v>1533</v>
      </c>
      <c r="C620" s="98" t="s">
        <v>1270</v>
      </c>
      <c r="D620" s="98" t="s">
        <v>1512</v>
      </c>
      <c r="E620" s="98"/>
      <c r="F620" s="98" t="s">
        <v>1272</v>
      </c>
      <c r="G620" s="98" t="s">
        <v>1273</v>
      </c>
    </row>
    <row r="621" spans="1:7" x14ac:dyDescent="0.35">
      <c r="A621" s="89" t="s">
        <v>2777</v>
      </c>
      <c r="B621" s="102" t="s">
        <v>1393</v>
      </c>
      <c r="C621" s="177"/>
      <c r="D621" s="177">
        <v>0</v>
      </c>
      <c r="E621" s="179"/>
      <c r="F621" s="177"/>
      <c r="G621" s="177"/>
    </row>
    <row r="622" spans="1:7" x14ac:dyDescent="0.35">
      <c r="A622" s="89" t="s">
        <v>2778</v>
      </c>
      <c r="B622" s="102" t="s">
        <v>1395</v>
      </c>
      <c r="C622" s="177"/>
      <c r="D622" s="177">
        <v>27.752457610562814</v>
      </c>
      <c r="E622" s="179"/>
      <c r="F622" s="177"/>
      <c r="G622" s="177"/>
    </row>
    <row r="623" spans="1:7" x14ac:dyDescent="0.35">
      <c r="A623" s="89" t="s">
        <v>2779</v>
      </c>
      <c r="B623" s="102" t="s">
        <v>1397</v>
      </c>
      <c r="C623" s="177"/>
      <c r="D623" s="177">
        <v>0</v>
      </c>
      <c r="E623" s="179"/>
      <c r="F623" s="177"/>
      <c r="G623" s="177"/>
    </row>
    <row r="624" spans="1:7" x14ac:dyDescent="0.35">
      <c r="A624" s="89" t="s">
        <v>2780</v>
      </c>
      <c r="B624" s="102" t="s">
        <v>1399</v>
      </c>
      <c r="C624" s="177"/>
      <c r="D624" s="177">
        <v>0</v>
      </c>
      <c r="E624" s="179"/>
      <c r="F624" s="177"/>
      <c r="G624" s="177"/>
    </row>
    <row r="625" spans="1:7" x14ac:dyDescent="0.35">
      <c r="A625" s="89" t="s">
        <v>2781</v>
      </c>
      <c r="B625" s="102" t="s">
        <v>1401</v>
      </c>
      <c r="C625" s="177"/>
      <c r="D625" s="177">
        <v>0.5960593083482878</v>
      </c>
      <c r="E625" s="179"/>
      <c r="F625" s="177"/>
      <c r="G625" s="177"/>
    </row>
    <row r="626" spans="1:7" x14ac:dyDescent="0.35">
      <c r="A626" s="89" t="s">
        <v>2782</v>
      </c>
      <c r="B626" s="102" t="s">
        <v>1403</v>
      </c>
      <c r="C626" s="177"/>
      <c r="D626" s="177">
        <v>48.381412264571736</v>
      </c>
      <c r="E626" s="179"/>
      <c r="F626" s="177"/>
      <c r="G626" s="177"/>
    </row>
    <row r="627" spans="1:7" x14ac:dyDescent="0.35">
      <c r="A627" s="89" t="s">
        <v>2783</v>
      </c>
      <c r="B627" s="102" t="s">
        <v>1405</v>
      </c>
      <c r="C627" s="177"/>
      <c r="D627" s="177">
        <v>0</v>
      </c>
      <c r="E627" s="179"/>
      <c r="F627" s="177"/>
      <c r="G627" s="177"/>
    </row>
    <row r="628" spans="1:7" x14ac:dyDescent="0.35">
      <c r="A628" s="89" t="s">
        <v>2784</v>
      </c>
      <c r="B628" s="102" t="s">
        <v>1407</v>
      </c>
      <c r="C628" s="177"/>
      <c r="D628" s="177">
        <v>0</v>
      </c>
      <c r="E628" s="179"/>
      <c r="F628" s="177"/>
      <c r="G628" s="177"/>
    </row>
    <row r="629" spans="1:7" x14ac:dyDescent="0.35">
      <c r="A629" s="89" t="s">
        <v>2785</v>
      </c>
      <c r="B629" s="102" t="s">
        <v>1409</v>
      </c>
      <c r="C629" s="177"/>
      <c r="D629" s="177">
        <v>13.385028947799558</v>
      </c>
      <c r="E629" s="179"/>
      <c r="F629" s="177"/>
      <c r="G629" s="177"/>
    </row>
    <row r="630" spans="1:7" x14ac:dyDescent="0.35">
      <c r="A630" s="89" t="s">
        <v>2786</v>
      </c>
      <c r="B630" s="102" t="s">
        <v>1411</v>
      </c>
      <c r="C630" s="177"/>
      <c r="D630" s="177">
        <v>0</v>
      </c>
      <c r="E630" s="179"/>
      <c r="F630" s="177"/>
      <c r="G630" s="177"/>
    </row>
    <row r="631" spans="1:7" x14ac:dyDescent="0.35">
      <c r="A631" s="89" t="s">
        <v>2787</v>
      </c>
      <c r="B631" s="102" t="s">
        <v>1413</v>
      </c>
      <c r="C631" s="177"/>
      <c r="D631" s="177">
        <v>0</v>
      </c>
      <c r="E631" s="179"/>
      <c r="F631" s="177"/>
      <c r="G631" s="177"/>
    </row>
    <row r="632" spans="1:7" x14ac:dyDescent="0.35">
      <c r="A632" s="89" t="s">
        <v>2788</v>
      </c>
      <c r="B632" s="102" t="s">
        <v>1415</v>
      </c>
      <c r="C632" s="177"/>
      <c r="D632" s="177">
        <v>0</v>
      </c>
      <c r="E632" s="179"/>
      <c r="F632" s="177"/>
      <c r="G632" s="177"/>
    </row>
    <row r="633" spans="1:7" x14ac:dyDescent="0.35">
      <c r="A633" s="89" t="s">
        <v>2789</v>
      </c>
      <c r="B633" s="102" t="s">
        <v>352</v>
      </c>
      <c r="C633" s="177"/>
      <c r="D633" s="177">
        <v>47.031868020368798</v>
      </c>
      <c r="E633" s="179"/>
      <c r="F633" s="177"/>
      <c r="G633" s="177"/>
    </row>
    <row r="634" spans="1:7" x14ac:dyDescent="0.35">
      <c r="A634" s="89" t="s">
        <v>2790</v>
      </c>
      <c r="B634" s="102" t="s">
        <v>354</v>
      </c>
      <c r="C634" s="129">
        <f>SUM(C621:C633)</f>
        <v>0</v>
      </c>
      <c r="D634" s="129">
        <f>SUM(D621:D633)</f>
        <v>137.1468261516512</v>
      </c>
      <c r="E634" s="73"/>
      <c r="F634" s="71"/>
      <c r="G634" s="111" t="str">
        <f>IF($D$639=0,"",IF(D634="[for completion]","",IF(D634="","",D634/$D$639)))</f>
        <v/>
      </c>
    </row>
    <row r="635" spans="1:7" x14ac:dyDescent="0.35">
      <c r="A635" s="89" t="s">
        <v>2791</v>
      </c>
      <c r="B635" s="89" t="s">
        <v>1283</v>
      </c>
      <c r="F635" s="177"/>
      <c r="G635" s="111" t="str">
        <f>IF($D$639=0,"",IF(D635="[for completion]","",IF(D635="","",D635/$D$639)))</f>
        <v/>
      </c>
    </row>
    <row r="636" spans="1:7" x14ac:dyDescent="0.35">
      <c r="A636" s="89" t="s">
        <v>2792</v>
      </c>
    </row>
    <row r="637" spans="1:7" x14ac:dyDescent="0.35">
      <c r="A637" s="89" t="s">
        <v>2793</v>
      </c>
      <c r="B637" s="198"/>
      <c r="C637" s="76"/>
      <c r="D637" s="76"/>
      <c r="E637" s="73"/>
      <c r="F637" s="156"/>
      <c r="G637" s="156"/>
    </row>
    <row r="638" spans="1:7" x14ac:dyDescent="0.35">
      <c r="A638" s="89" t="s">
        <v>2794</v>
      </c>
      <c r="B638" s="93"/>
      <c r="C638" s="76"/>
      <c r="D638" s="76"/>
      <c r="E638" s="73"/>
      <c r="F638" s="156"/>
      <c r="G638" s="156"/>
    </row>
    <row r="639" spans="1:7" x14ac:dyDescent="0.35">
      <c r="A639" s="89" t="s">
        <v>2795</v>
      </c>
      <c r="B639" s="93"/>
      <c r="C639" s="76"/>
      <c r="D639" s="76"/>
      <c r="E639" s="73"/>
      <c r="F639" s="226"/>
      <c r="G639" s="226"/>
    </row>
  </sheetData>
  <sheetProtection algorithmName="SHA-512" hashValue="QQvJtHiqILxS1bsPm3LKCIAjqo4QtpTny4RE2oXRyHsR17aUcqw35ilJQDCDWQ64DxLhY+CVkiWt0JPwlbeHWg==" saltValue="wwhxv9eJOZkqi1NX8LUdzw==" spinCount="100000" sheet="1" formatRows="0" insertHyperlinks="0" sort="0" autoFilter="0" pivotTables="0"/>
  <protectedRanges>
    <protectedRange sqref="B531" name="Mortgage Assets III_1_3"/>
    <protectedRange sqref="C405:D413 C637:D639" name="Optional ECBECAIs_2_1"/>
    <protectedRange sqref="B405:B412 B637:B638" name="Mortgage Assets III_1_1_1"/>
    <protectedRange sqref="B414:D442 F413:G442 F639:G639" name="Mortgage Asset IV_3_1"/>
    <protectedRange sqref="B395:B403" name="Mortgage Assets III_1_2_1"/>
    <protectedRange sqref="C621:D635" name="Optional ECBECAIs_2_2_1"/>
    <protectedRange sqref="C361:D364 C597:D600" name="Optional ECBECAIs_2_5_1"/>
    <protectedRange sqref="C365:D366" name="Optional ECBECAIs_2_1_2_1"/>
  </protectedRanges>
  <mergeCells count="7">
    <mergeCell ref="B24:C24"/>
    <mergeCell ref="B5:C5"/>
    <mergeCell ref="B6:C6"/>
    <mergeCell ref="B7:C7"/>
    <mergeCell ref="B8:C8"/>
    <mergeCell ref="B9:C9"/>
    <mergeCell ref="B13:C13"/>
  </mergeCells>
  <hyperlinks>
    <hyperlink ref="B6" location="'F. Optional Sustainable data'!_Hlk506480454" display="1. Additional information on the residential mortgage stock" xr:uid="{341DD701-6D5C-412E-AC8D-1DF35D31C8A3}"/>
    <hyperlink ref="B9" location="'F. Optional Sustainable data'!B153" display="3.  Additional information on the asset distribution" xr:uid="{F990E143-4931-4EDC-A171-67F360AC1BCB}"/>
    <hyperlink ref="B8" location="'F. Optional Sustainable data'!B59" tooltip="b59" display="2.  Additional information on the commercial mortgage stock" xr:uid="{A3089030-EA79-436C-A549-9FA2499F5A44}"/>
    <hyperlink ref="B170" location="'2. Harmonised Glossary'!A9" display="Breakdown by Interest Rate" xr:uid="{6A593557-CBA4-4C75-9339-139C32571C06}"/>
    <hyperlink ref="B200" location="'2. Harmonised Glossary'!A14" display="Non-Performing Loans (NPLs)" xr:uid="{C0E0D643-F9C1-4601-8E9B-9D99E0271667}"/>
    <hyperlink ref="B239" location="'2. Harmonised Glossary'!A288" display="Loan to Value (LTV) Information - Un-indexed" xr:uid="{05879A0D-BE9A-4D2B-AF6E-97F04C669168}"/>
    <hyperlink ref="B261" location="'2. Harmonised Glossary'!A11" display="Loan to Value (LTV) Information - Indexed" xr:uid="{DFE76A25-EE6D-4D80-8AE6-3EB34FF3CF16}"/>
    <hyperlink ref="B7:C7" location="'F1. HTT Sustainable M data'!B26" display="2. Additional information on the sustainable section of the mortgage stock" xr:uid="{21201CAD-089A-45DA-9BFC-D7F2FD99E631}"/>
    <hyperlink ref="B8:C8" location="'F1. HTT Sustainable M data'!B211" tooltip="b59" display="2A. Sustainable Residential Cover Pool" xr:uid="{363A5ADB-BB33-4268-9B5B-52A7874D1C21}"/>
    <hyperlink ref="B9:C9" location="'F1. HTT Sustainable M data'!B401" display="2B. Commercial Cover Pool" xr:uid="{A3BB455C-3CCB-4B58-AF44-ACF70E6E1446}"/>
    <hyperlink ref="B495" location="'2. Harmonised Glossary'!A11" display="Loan to Value (LTV) Information - Indexed" xr:uid="{A983AE19-BF42-40C0-B361-41A1EFD0063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D621-B163-412E-8615-C776D8CE6F38}">
  <sheetPr codeName="Sheet11">
    <tabColor rgb="FF243386"/>
  </sheetPr>
  <dimension ref="A1:E842"/>
  <sheetViews>
    <sheetView workbookViewId="0">
      <selection sqref="A1:XFD1048576"/>
    </sheetView>
  </sheetViews>
  <sheetFormatPr defaultRowHeight="14.5" x14ac:dyDescent="0.35"/>
  <cols>
    <col min="1" max="1" width="14" customWidth="1"/>
    <col min="2" max="2" width="41" customWidth="1"/>
    <col min="3" max="5" width="13" customWidth="1"/>
  </cols>
  <sheetData>
    <row r="1" spans="1:5" x14ac:dyDescent="0.35">
      <c r="A1" t="s">
        <v>3037</v>
      </c>
      <c r="B1" t="s">
        <v>3038</v>
      </c>
      <c r="C1" t="s">
        <v>3039</v>
      </c>
      <c r="D1" t="s">
        <v>3046</v>
      </c>
      <c r="E1" t="s">
        <v>3047</v>
      </c>
    </row>
    <row r="2" spans="1:5" x14ac:dyDescent="0.35">
      <c r="A2" t="s">
        <v>3040</v>
      </c>
      <c r="B2" t="s">
        <v>2353</v>
      </c>
      <c r="C2">
        <v>3.7136556704539532E-2</v>
      </c>
      <c r="E2">
        <v>3.52910014777729E-2</v>
      </c>
    </row>
    <row r="3" spans="1:5" x14ac:dyDescent="0.35">
      <c r="A3" t="s">
        <v>3040</v>
      </c>
      <c r="B3" t="s">
        <v>2354</v>
      </c>
      <c r="C3">
        <v>0.35322197176407399</v>
      </c>
      <c r="D3">
        <v>0.76363223358775001</v>
      </c>
      <c r="E3">
        <v>0.37361790695681524</v>
      </c>
    </row>
    <row r="4" spans="1:5" x14ac:dyDescent="0.35">
      <c r="A4" t="s">
        <v>3040</v>
      </c>
      <c r="B4" t="s">
        <v>2355</v>
      </c>
      <c r="C4">
        <v>0.39377321081140482</v>
      </c>
      <c r="D4">
        <v>0.16165187377139728</v>
      </c>
      <c r="E4">
        <v>0.3822376031828742</v>
      </c>
    </row>
    <row r="5" spans="1:5" x14ac:dyDescent="0.35">
      <c r="A5" t="s">
        <v>3040</v>
      </c>
      <c r="B5" t="s">
        <v>2458</v>
      </c>
      <c r="C5">
        <v>3.3283598860708811E-3</v>
      </c>
    </row>
    <row r="6" spans="1:5" x14ac:dyDescent="0.35">
      <c r="A6" t="s">
        <v>3040</v>
      </c>
      <c r="B6" t="s">
        <v>2462</v>
      </c>
      <c r="C6">
        <v>0.43090976751594418</v>
      </c>
    </row>
    <row r="7" spans="1:5" x14ac:dyDescent="0.35">
      <c r="A7" t="s">
        <v>3040</v>
      </c>
      <c r="B7" t="s">
        <v>2688</v>
      </c>
      <c r="C7">
        <v>7.7466099470459918E-2</v>
      </c>
    </row>
    <row r="8" spans="1:5" x14ac:dyDescent="0.35">
      <c r="A8" t="s">
        <v>3040</v>
      </c>
      <c r="B8" t="s">
        <v>2181</v>
      </c>
      <c r="C8">
        <v>399.03012257000023</v>
      </c>
      <c r="D8">
        <v>312</v>
      </c>
    </row>
    <row r="9" spans="1:5" x14ac:dyDescent="0.35">
      <c r="A9" t="s">
        <v>3040</v>
      </c>
      <c r="B9" t="s">
        <v>2183</v>
      </c>
      <c r="C9">
        <v>94.093845900000019</v>
      </c>
      <c r="D9">
        <v>277</v>
      </c>
    </row>
    <row r="10" spans="1:5" x14ac:dyDescent="0.35">
      <c r="A10" t="s">
        <v>3040</v>
      </c>
      <c r="B10" t="s">
        <v>2197</v>
      </c>
      <c r="C10">
        <v>468.61745526000044</v>
      </c>
    </row>
    <row r="11" spans="1:5" x14ac:dyDescent="0.35">
      <c r="A11" t="s">
        <v>3040</v>
      </c>
      <c r="B11" t="s">
        <v>2198</v>
      </c>
      <c r="C11">
        <v>24.506513210000001</v>
      </c>
    </row>
    <row r="12" spans="1:5" x14ac:dyDescent="0.35">
      <c r="A12" t="s">
        <v>3040</v>
      </c>
      <c r="B12" t="s">
        <v>2229</v>
      </c>
      <c r="C12">
        <v>566</v>
      </c>
      <c r="D12">
        <v>23</v>
      </c>
    </row>
    <row r="13" spans="1:5" x14ac:dyDescent="0.35">
      <c r="A13" t="s">
        <v>3040</v>
      </c>
      <c r="B13" t="s">
        <v>2238</v>
      </c>
      <c r="C13">
        <v>0.40777575942829131</v>
      </c>
      <c r="D13">
        <v>0.94007406531416537</v>
      </c>
      <c r="E13">
        <v>0.40270603105369235</v>
      </c>
    </row>
    <row r="14" spans="1:5" x14ac:dyDescent="0.35">
      <c r="A14" t="s">
        <v>3040</v>
      </c>
      <c r="B14" t="s">
        <v>2252</v>
      </c>
      <c r="C14">
        <v>1</v>
      </c>
      <c r="D14">
        <v>1</v>
      </c>
      <c r="E14">
        <v>1</v>
      </c>
    </row>
    <row r="15" spans="1:5" x14ac:dyDescent="0.35">
      <c r="A15" t="s">
        <v>3040</v>
      </c>
      <c r="B15" t="s">
        <v>2299</v>
      </c>
      <c r="C15">
        <v>0.2958716669721006</v>
      </c>
      <c r="D15">
        <v>0.10520592904860658</v>
      </c>
      <c r="E15">
        <v>0.28639625566809551</v>
      </c>
    </row>
    <row r="16" spans="1:5" x14ac:dyDescent="0.35">
      <c r="A16" t="s">
        <v>3040</v>
      </c>
      <c r="B16" t="s">
        <v>2300</v>
      </c>
      <c r="C16">
        <v>0.16616101569839772</v>
      </c>
      <c r="D16">
        <v>1.0962881487782242E-4</v>
      </c>
      <c r="E16">
        <v>0.15790885038827174</v>
      </c>
    </row>
    <row r="17" spans="1:5" x14ac:dyDescent="0.35">
      <c r="A17" t="s">
        <v>3040</v>
      </c>
      <c r="B17" t="s">
        <v>2301</v>
      </c>
      <c r="C17">
        <v>0.1136483609438992</v>
      </c>
      <c r="D17">
        <v>1.2063306087924696E-2</v>
      </c>
      <c r="E17">
        <v>0.10859994381566553</v>
      </c>
    </row>
    <row r="18" spans="1:5" x14ac:dyDescent="0.35">
      <c r="A18" t="s">
        <v>3040</v>
      </c>
      <c r="B18" t="s">
        <v>2302</v>
      </c>
      <c r="C18">
        <v>0.2381382470443488</v>
      </c>
      <c r="D18">
        <v>0.13731247285831241</v>
      </c>
      <c r="E18">
        <v>0.23312756347391736</v>
      </c>
    </row>
    <row r="19" spans="1:5" x14ac:dyDescent="0.35">
      <c r="A19" t="s">
        <v>3040</v>
      </c>
      <c r="B19" t="s">
        <v>2303</v>
      </c>
      <c r="C19">
        <v>0.18618070934125366</v>
      </c>
      <c r="D19">
        <v>0.74530866319027844</v>
      </c>
      <c r="E19">
        <v>0.21396738665404993</v>
      </c>
    </row>
    <row r="20" spans="1:5" x14ac:dyDescent="0.35">
      <c r="A20" t="s">
        <v>3040</v>
      </c>
      <c r="B20" t="s">
        <v>2349</v>
      </c>
      <c r="C20">
        <v>0.21586826071998166</v>
      </c>
      <c r="D20">
        <v>7.471589264085278E-2</v>
      </c>
      <c r="E20">
        <v>0.2088534883825377</v>
      </c>
    </row>
    <row r="21" spans="1:5" x14ac:dyDescent="0.35">
      <c r="A21" t="s">
        <v>3040</v>
      </c>
      <c r="B21" t="s">
        <v>2358</v>
      </c>
      <c r="C21">
        <v>0.43090976751594406</v>
      </c>
      <c r="E21">
        <v>0.40949507955682501</v>
      </c>
    </row>
    <row r="22" spans="1:5" x14ac:dyDescent="0.35">
      <c r="A22" t="s">
        <v>3040</v>
      </c>
      <c r="B22" t="s">
        <v>2359</v>
      </c>
      <c r="C22">
        <v>0.56909023248405588</v>
      </c>
      <c r="D22">
        <v>1</v>
      </c>
      <c r="E22">
        <v>0.59050492044317493</v>
      </c>
    </row>
    <row r="23" spans="1:5" x14ac:dyDescent="0.35">
      <c r="A23" t="s">
        <v>3040</v>
      </c>
      <c r="B23" t="s">
        <v>2367</v>
      </c>
    </row>
    <row r="24" spans="1:5" x14ac:dyDescent="0.35">
      <c r="A24" t="s">
        <v>3040</v>
      </c>
      <c r="B24" t="s">
        <v>2368</v>
      </c>
    </row>
    <row r="25" spans="1:5" x14ac:dyDescent="0.35">
      <c r="A25" t="s">
        <v>3040</v>
      </c>
      <c r="B25" t="s">
        <v>2369</v>
      </c>
    </row>
    <row r="26" spans="1:5" x14ac:dyDescent="0.35">
      <c r="A26" t="s">
        <v>3040</v>
      </c>
      <c r="B26" t="s">
        <v>2370</v>
      </c>
    </row>
    <row r="27" spans="1:5" x14ac:dyDescent="0.35">
      <c r="A27" t="s">
        <v>3040</v>
      </c>
      <c r="B27" t="s">
        <v>2371</v>
      </c>
      <c r="C27">
        <v>1</v>
      </c>
      <c r="D27">
        <v>1</v>
      </c>
      <c r="E27">
        <v>1</v>
      </c>
    </row>
    <row r="28" spans="1:5" x14ac:dyDescent="0.35">
      <c r="A28" t="s">
        <v>3040</v>
      </c>
      <c r="B28" t="s">
        <v>2376</v>
      </c>
      <c r="C28">
        <v>3.2544315472709967E-3</v>
      </c>
      <c r="E28">
        <v>3.092697835661541E-3</v>
      </c>
    </row>
    <row r="29" spans="1:5" x14ac:dyDescent="0.35">
      <c r="A29" t="s">
        <v>3040</v>
      </c>
      <c r="B29" t="s">
        <v>2387</v>
      </c>
      <c r="C29">
        <v>233.53189607999974</v>
      </c>
      <c r="D29">
        <v>544</v>
      </c>
    </row>
    <row r="30" spans="1:5" x14ac:dyDescent="0.35">
      <c r="A30" t="s">
        <v>3040</v>
      </c>
      <c r="B30" t="s">
        <v>2388</v>
      </c>
      <c r="C30">
        <v>37.973720479999997</v>
      </c>
      <c r="D30">
        <v>11</v>
      </c>
    </row>
    <row r="31" spans="1:5" x14ac:dyDescent="0.35">
      <c r="A31" t="s">
        <v>3040</v>
      </c>
      <c r="B31" t="s">
        <v>2389</v>
      </c>
      <c r="C31">
        <v>109.2208387</v>
      </c>
      <c r="D31">
        <v>9</v>
      </c>
    </row>
    <row r="32" spans="1:5" x14ac:dyDescent="0.35">
      <c r="A32" t="s">
        <v>3040</v>
      </c>
      <c r="B32" t="s">
        <v>2390</v>
      </c>
      <c r="C32">
        <v>22.445</v>
      </c>
      <c r="D32">
        <v>1</v>
      </c>
    </row>
    <row r="33" spans="1:4" x14ac:dyDescent="0.35">
      <c r="A33" t="s">
        <v>3040</v>
      </c>
      <c r="B33" t="s">
        <v>2391</v>
      </c>
      <c r="C33">
        <v>65.445999999999998</v>
      </c>
      <c r="D33">
        <v>1</v>
      </c>
    </row>
    <row r="34" spans="1:4" x14ac:dyDescent="0.35">
      <c r="A34" t="s">
        <v>3040</v>
      </c>
      <c r="B34" t="s">
        <v>2392</v>
      </c>
      <c r="D34">
        <v>0</v>
      </c>
    </row>
    <row r="35" spans="1:4" x14ac:dyDescent="0.35">
      <c r="A35" t="s">
        <v>3040</v>
      </c>
      <c r="B35" t="s">
        <v>2432</v>
      </c>
      <c r="C35">
        <v>0.36836914094207868</v>
      </c>
    </row>
    <row r="36" spans="1:4" x14ac:dyDescent="0.35">
      <c r="A36" t="s">
        <v>3040</v>
      </c>
      <c r="B36" t="s">
        <v>2433</v>
      </c>
      <c r="C36">
        <v>401.26716722699962</v>
      </c>
    </row>
    <row r="37" spans="1:4" x14ac:dyDescent="0.35">
      <c r="A37" t="s">
        <v>3040</v>
      </c>
      <c r="B37" t="s">
        <v>2434</v>
      </c>
      <c r="C37">
        <v>25.465543883077288</v>
      </c>
    </row>
    <row r="38" spans="1:4" x14ac:dyDescent="0.35">
      <c r="A38" t="s">
        <v>3040</v>
      </c>
      <c r="B38" t="s">
        <v>2435</v>
      </c>
      <c r="C38">
        <v>13.83288032946688</v>
      </c>
    </row>
    <row r="39" spans="1:4" x14ac:dyDescent="0.35">
      <c r="A39" t="s">
        <v>3040</v>
      </c>
      <c r="B39" t="s">
        <v>2436</v>
      </c>
      <c r="C39">
        <v>14.779443922025996</v>
      </c>
    </row>
    <row r="40" spans="1:4" x14ac:dyDescent="0.35">
      <c r="A40" t="s">
        <v>3040</v>
      </c>
      <c r="B40" t="s">
        <v>2437</v>
      </c>
      <c r="C40">
        <v>9.4661991098018792</v>
      </c>
    </row>
    <row r="41" spans="1:4" x14ac:dyDescent="0.35">
      <c r="A41" t="s">
        <v>3040</v>
      </c>
      <c r="B41" t="s">
        <v>2438</v>
      </c>
      <c r="C41">
        <v>1.8585734476713889</v>
      </c>
    </row>
    <row r="42" spans="1:4" x14ac:dyDescent="0.35">
      <c r="A42" t="s">
        <v>3040</v>
      </c>
      <c r="B42" t="s">
        <v>2439</v>
      </c>
      <c r="C42">
        <v>1.5989634876713859</v>
      </c>
    </row>
    <row r="43" spans="1:4" x14ac:dyDescent="0.35">
      <c r="A43" t="s">
        <v>3040</v>
      </c>
      <c r="B43" t="s">
        <v>2440</v>
      </c>
      <c r="C43">
        <v>0.3486838532861436</v>
      </c>
    </row>
    <row r="44" spans="1:4" x14ac:dyDescent="0.35">
      <c r="A44" t="s">
        <v>3040</v>
      </c>
      <c r="B44" t="s">
        <v>2451</v>
      </c>
      <c r="C44">
        <v>0.30520680867648481</v>
      </c>
    </row>
    <row r="45" spans="1:4" x14ac:dyDescent="0.35">
      <c r="A45" t="s">
        <v>3040</v>
      </c>
      <c r="B45" t="s">
        <v>2452</v>
      </c>
      <c r="C45">
        <v>5.8304643784215827E-3</v>
      </c>
    </row>
    <row r="46" spans="1:4" x14ac:dyDescent="0.35">
      <c r="A46" t="s">
        <v>3040</v>
      </c>
      <c r="B46" t="s">
        <v>2454</v>
      </c>
      <c r="C46">
        <v>0.25472459954307852</v>
      </c>
    </row>
    <row r="47" spans="1:4" x14ac:dyDescent="0.35">
      <c r="A47" t="s">
        <v>3040</v>
      </c>
      <c r="B47" t="s">
        <v>2475</v>
      </c>
      <c r="C47">
        <v>17.118865309999997</v>
      </c>
      <c r="D47">
        <v>26</v>
      </c>
    </row>
    <row r="48" spans="1:4" x14ac:dyDescent="0.35">
      <c r="A48" t="s">
        <v>3040</v>
      </c>
      <c r="B48" t="s">
        <v>2484</v>
      </c>
      <c r="C48">
        <v>6.17319379</v>
      </c>
      <c r="D48">
        <v>18</v>
      </c>
    </row>
    <row r="49" spans="1:4" x14ac:dyDescent="0.35">
      <c r="A49" t="s">
        <v>3040</v>
      </c>
      <c r="B49" t="s">
        <v>2485</v>
      </c>
      <c r="C49">
        <v>3.3122105400000006</v>
      </c>
      <c r="D49">
        <v>12</v>
      </c>
    </row>
    <row r="50" spans="1:4" x14ac:dyDescent="0.35">
      <c r="A50" t="s">
        <v>3040</v>
      </c>
      <c r="B50" t="s">
        <v>2492</v>
      </c>
      <c r="C50">
        <v>5.8135829999999999E-2</v>
      </c>
      <c r="D50">
        <v>1</v>
      </c>
    </row>
    <row r="51" spans="1:4" x14ac:dyDescent="0.35">
      <c r="A51" t="s">
        <v>3040</v>
      </c>
      <c r="B51" t="s">
        <v>2476</v>
      </c>
      <c r="C51">
        <v>204.32823636999996</v>
      </c>
      <c r="D51">
        <v>70</v>
      </c>
    </row>
    <row r="52" spans="1:4" x14ac:dyDescent="0.35">
      <c r="A52" t="s">
        <v>3040</v>
      </c>
      <c r="B52" t="s">
        <v>2477</v>
      </c>
      <c r="C52">
        <v>41.910498280000006</v>
      </c>
      <c r="D52">
        <v>86</v>
      </c>
    </row>
    <row r="53" spans="1:4" x14ac:dyDescent="0.35">
      <c r="A53" t="s">
        <v>3040</v>
      </c>
      <c r="B53" t="s">
        <v>2478</v>
      </c>
      <c r="C53">
        <v>23.154155030000002</v>
      </c>
      <c r="D53">
        <v>62</v>
      </c>
    </row>
    <row r="54" spans="1:4" x14ac:dyDescent="0.35">
      <c r="A54" t="s">
        <v>3040</v>
      </c>
      <c r="B54" t="s">
        <v>2479</v>
      </c>
      <c r="C54">
        <v>14.632452820000001</v>
      </c>
      <c r="D54">
        <v>26</v>
      </c>
    </row>
    <row r="55" spans="1:4" x14ac:dyDescent="0.35">
      <c r="A55" t="s">
        <v>3040</v>
      </c>
      <c r="B55" t="s">
        <v>2480</v>
      </c>
      <c r="C55">
        <v>4.8531996100000008</v>
      </c>
      <c r="D55">
        <v>6</v>
      </c>
    </row>
    <row r="56" spans="1:4" x14ac:dyDescent="0.35">
      <c r="A56" t="s">
        <v>3040</v>
      </c>
      <c r="B56" t="s">
        <v>2482</v>
      </c>
      <c r="C56">
        <v>7.5689361699999997</v>
      </c>
      <c r="D56">
        <v>17</v>
      </c>
    </row>
    <row r="57" spans="1:4" x14ac:dyDescent="0.35">
      <c r="A57" t="s">
        <v>3040</v>
      </c>
      <c r="B57" t="s">
        <v>2483</v>
      </c>
      <c r="C57">
        <v>145.50757151000005</v>
      </c>
      <c r="D57">
        <v>164</v>
      </c>
    </row>
    <row r="58" spans="1:4" x14ac:dyDescent="0.35">
      <c r="A58" t="s">
        <v>3040</v>
      </c>
      <c r="B58" t="s">
        <v>2498</v>
      </c>
      <c r="C58">
        <v>17.118865309999997</v>
      </c>
      <c r="D58">
        <v>26</v>
      </c>
    </row>
    <row r="59" spans="1:4" x14ac:dyDescent="0.35">
      <c r="A59" t="s">
        <v>3040</v>
      </c>
      <c r="B59" t="s">
        <v>2507</v>
      </c>
      <c r="C59">
        <v>6.17319379</v>
      </c>
      <c r="D59">
        <v>18</v>
      </c>
    </row>
    <row r="60" spans="1:4" x14ac:dyDescent="0.35">
      <c r="A60" t="s">
        <v>3040</v>
      </c>
      <c r="B60" t="s">
        <v>2508</v>
      </c>
      <c r="C60">
        <v>3.3122105400000006</v>
      </c>
      <c r="D60">
        <v>12</v>
      </c>
    </row>
    <row r="61" spans="1:4" x14ac:dyDescent="0.35">
      <c r="A61" t="s">
        <v>3040</v>
      </c>
      <c r="B61" t="s">
        <v>2515</v>
      </c>
      <c r="C61">
        <v>5.8135829999999999E-2</v>
      </c>
      <c r="D61">
        <v>1</v>
      </c>
    </row>
    <row r="62" spans="1:4" x14ac:dyDescent="0.35">
      <c r="A62" t="s">
        <v>3040</v>
      </c>
      <c r="B62" t="s">
        <v>2499</v>
      </c>
      <c r="C62">
        <v>204.32823636999996</v>
      </c>
      <c r="D62">
        <v>70</v>
      </c>
    </row>
    <row r="63" spans="1:4" x14ac:dyDescent="0.35">
      <c r="A63" t="s">
        <v>3040</v>
      </c>
      <c r="B63" t="s">
        <v>2500</v>
      </c>
      <c r="C63">
        <v>41.910498280000006</v>
      </c>
      <c r="D63">
        <v>86</v>
      </c>
    </row>
    <row r="64" spans="1:4" x14ac:dyDescent="0.35">
      <c r="A64" t="s">
        <v>3040</v>
      </c>
      <c r="B64" t="s">
        <v>2501</v>
      </c>
      <c r="C64">
        <v>23.154155030000002</v>
      </c>
      <c r="D64">
        <v>62</v>
      </c>
    </row>
    <row r="65" spans="1:4" x14ac:dyDescent="0.35">
      <c r="A65" t="s">
        <v>3040</v>
      </c>
      <c r="B65" t="s">
        <v>2502</v>
      </c>
      <c r="C65">
        <v>14.632452820000001</v>
      </c>
      <c r="D65">
        <v>26</v>
      </c>
    </row>
    <row r="66" spans="1:4" x14ac:dyDescent="0.35">
      <c r="A66" t="s">
        <v>3040</v>
      </c>
      <c r="B66" t="s">
        <v>2503</v>
      </c>
      <c r="C66">
        <v>4.8531996100000008</v>
      </c>
      <c r="D66">
        <v>6</v>
      </c>
    </row>
    <row r="67" spans="1:4" x14ac:dyDescent="0.35">
      <c r="A67" t="s">
        <v>3040</v>
      </c>
      <c r="B67" t="s">
        <v>2505</v>
      </c>
      <c r="C67">
        <v>7.5689361699999997</v>
      </c>
      <c r="D67">
        <v>17</v>
      </c>
    </row>
    <row r="68" spans="1:4" x14ac:dyDescent="0.35">
      <c r="A68" t="s">
        <v>3040</v>
      </c>
      <c r="B68" t="s">
        <v>2506</v>
      </c>
      <c r="C68">
        <v>145.50757151000005</v>
      </c>
      <c r="D68">
        <v>164</v>
      </c>
    </row>
    <row r="69" spans="1:4" x14ac:dyDescent="0.35">
      <c r="A69" t="s">
        <v>3040</v>
      </c>
      <c r="B69" t="s">
        <v>2521</v>
      </c>
      <c r="C69">
        <v>27.637566399999997</v>
      </c>
      <c r="D69">
        <v>64</v>
      </c>
    </row>
    <row r="70" spans="1:4" x14ac:dyDescent="0.35">
      <c r="A70" t="s">
        <v>3040</v>
      </c>
      <c r="B70" t="s">
        <v>2530</v>
      </c>
      <c r="C70">
        <v>3.5495193599999997</v>
      </c>
      <c r="D70">
        <v>11</v>
      </c>
    </row>
    <row r="71" spans="1:4" x14ac:dyDescent="0.35">
      <c r="A71" t="s">
        <v>3040</v>
      </c>
      <c r="B71" t="s">
        <v>2531</v>
      </c>
      <c r="C71">
        <v>2.14497311</v>
      </c>
      <c r="D71">
        <v>6</v>
      </c>
    </row>
    <row r="72" spans="1:4" x14ac:dyDescent="0.35">
      <c r="A72" t="s">
        <v>3040</v>
      </c>
      <c r="B72" t="s">
        <v>2532</v>
      </c>
      <c r="C72">
        <v>4.0307680999999995</v>
      </c>
      <c r="D72">
        <v>8</v>
      </c>
    </row>
    <row r="73" spans="1:4" x14ac:dyDescent="0.35">
      <c r="A73" t="s">
        <v>3040</v>
      </c>
      <c r="B73" t="s">
        <v>2533</v>
      </c>
      <c r="C73">
        <v>8.3211358299999993</v>
      </c>
      <c r="D73">
        <v>2</v>
      </c>
    </row>
    <row r="74" spans="1:4" x14ac:dyDescent="0.35">
      <c r="A74" t="s">
        <v>3040</v>
      </c>
      <c r="B74" t="s">
        <v>2522</v>
      </c>
      <c r="C74">
        <v>11.162044650000002</v>
      </c>
      <c r="D74">
        <v>18</v>
      </c>
    </row>
    <row r="75" spans="1:4" x14ac:dyDescent="0.35">
      <c r="A75" t="s">
        <v>3040</v>
      </c>
      <c r="B75" t="s">
        <v>2523</v>
      </c>
      <c r="C75">
        <v>18.627374640000006</v>
      </c>
      <c r="D75">
        <v>48</v>
      </c>
    </row>
    <row r="76" spans="1:4" x14ac:dyDescent="0.35">
      <c r="A76" t="s">
        <v>3040</v>
      </c>
      <c r="B76" t="s">
        <v>2524</v>
      </c>
      <c r="C76">
        <v>30.293637539999999</v>
      </c>
      <c r="D76">
        <v>47</v>
      </c>
    </row>
    <row r="77" spans="1:4" x14ac:dyDescent="0.35">
      <c r="A77" t="s">
        <v>3040</v>
      </c>
      <c r="B77" t="s">
        <v>2525</v>
      </c>
      <c r="C77">
        <v>26.596463090000004</v>
      </c>
      <c r="D77">
        <v>38</v>
      </c>
    </row>
    <row r="78" spans="1:4" x14ac:dyDescent="0.35">
      <c r="A78" t="s">
        <v>3040</v>
      </c>
      <c r="B78" t="s">
        <v>2526</v>
      </c>
      <c r="C78">
        <v>21.350019960000004</v>
      </c>
      <c r="D78">
        <v>64</v>
      </c>
    </row>
    <row r="79" spans="1:4" x14ac:dyDescent="0.35">
      <c r="A79" t="s">
        <v>3040</v>
      </c>
      <c r="B79" t="s">
        <v>2527</v>
      </c>
      <c r="C79">
        <v>29.366189540000004</v>
      </c>
      <c r="D79">
        <v>20</v>
      </c>
    </row>
    <row r="80" spans="1:4" x14ac:dyDescent="0.35">
      <c r="A80" t="s">
        <v>3040</v>
      </c>
      <c r="B80" t="s">
        <v>2528</v>
      </c>
      <c r="C80">
        <v>62.455898019999985</v>
      </c>
      <c r="D80">
        <v>22</v>
      </c>
    </row>
    <row r="81" spans="1:4" x14ac:dyDescent="0.35">
      <c r="A81" t="s">
        <v>3040</v>
      </c>
      <c r="B81" t="s">
        <v>2529</v>
      </c>
      <c r="C81">
        <v>223.08186501999995</v>
      </c>
      <c r="D81">
        <v>139</v>
      </c>
    </row>
    <row r="82" spans="1:4" x14ac:dyDescent="0.35">
      <c r="A82" t="s">
        <v>3040</v>
      </c>
      <c r="B82" t="s">
        <v>2546</v>
      </c>
      <c r="C82">
        <v>125.69528276000005</v>
      </c>
      <c r="D82">
        <v>190</v>
      </c>
    </row>
    <row r="83" spans="1:4" x14ac:dyDescent="0.35">
      <c r="A83" t="s">
        <v>3040</v>
      </c>
      <c r="B83" t="s">
        <v>2547</v>
      </c>
      <c r="C83">
        <v>8.5690519500000022</v>
      </c>
      <c r="D83">
        <v>20</v>
      </c>
    </row>
    <row r="84" spans="1:4" x14ac:dyDescent="0.35">
      <c r="A84" t="s">
        <v>3040</v>
      </c>
      <c r="B84" t="s">
        <v>2549</v>
      </c>
      <c r="C84">
        <v>10.50576721</v>
      </c>
      <c r="D84">
        <v>21</v>
      </c>
    </row>
    <row r="85" spans="1:4" x14ac:dyDescent="0.35">
      <c r="A85" t="s">
        <v>3040</v>
      </c>
      <c r="B85" t="s">
        <v>2550</v>
      </c>
      <c r="C85">
        <v>322.85995986999995</v>
      </c>
      <c r="D85">
        <v>254</v>
      </c>
    </row>
    <row r="86" spans="1:4" x14ac:dyDescent="0.35">
      <c r="A86" t="s">
        <v>3040</v>
      </c>
      <c r="B86" t="s">
        <v>2551</v>
      </c>
      <c r="C86">
        <v>0.98739347</v>
      </c>
      <c r="D86">
        <v>2</v>
      </c>
    </row>
    <row r="87" spans="1:4" x14ac:dyDescent="0.35">
      <c r="A87" t="s">
        <v>3040</v>
      </c>
      <c r="B87" t="s">
        <v>2556</v>
      </c>
      <c r="C87">
        <v>4.3517828600000001</v>
      </c>
      <c r="D87">
        <v>10</v>
      </c>
    </row>
    <row r="88" spans="1:4" x14ac:dyDescent="0.35">
      <c r="A88" t="s">
        <v>3040</v>
      </c>
      <c r="B88" t="s">
        <v>2557</v>
      </c>
      <c r="C88">
        <v>464.26567240000003</v>
      </c>
      <c r="D88">
        <v>477</v>
      </c>
    </row>
    <row r="89" spans="1:4" x14ac:dyDescent="0.35">
      <c r="A89" t="s">
        <v>3040</v>
      </c>
      <c r="B89" t="s">
        <v>2562</v>
      </c>
      <c r="D89">
        <v>99.870274502889146</v>
      </c>
    </row>
    <row r="90" spans="1:4" x14ac:dyDescent="0.35">
      <c r="A90" t="s">
        <v>3040</v>
      </c>
      <c r="B90" t="s">
        <v>2563</v>
      </c>
      <c r="D90">
        <v>1.2306717132984333</v>
      </c>
    </row>
    <row r="91" spans="1:4" x14ac:dyDescent="0.35">
      <c r="A91" t="s">
        <v>3040</v>
      </c>
      <c r="B91" t="s">
        <v>2565</v>
      </c>
      <c r="D91">
        <v>3.3248018412446037</v>
      </c>
    </row>
    <row r="92" spans="1:4" x14ac:dyDescent="0.35">
      <c r="A92" t="s">
        <v>3040</v>
      </c>
      <c r="B92" t="s">
        <v>2566</v>
      </c>
      <c r="D92">
        <v>247.60986791418333</v>
      </c>
    </row>
    <row r="93" spans="1:4" x14ac:dyDescent="0.35">
      <c r="A93" t="s">
        <v>3040</v>
      </c>
      <c r="B93" t="s">
        <v>2567</v>
      </c>
      <c r="D93">
        <v>0.35400971443148799</v>
      </c>
    </row>
    <row r="94" spans="1:4" x14ac:dyDescent="0.35">
      <c r="A94" t="s">
        <v>3040</v>
      </c>
      <c r="B94" t="s">
        <v>2612</v>
      </c>
      <c r="C94">
        <v>8.7503557500000007</v>
      </c>
      <c r="D94">
        <v>22</v>
      </c>
    </row>
    <row r="95" spans="1:4" x14ac:dyDescent="0.35">
      <c r="A95" t="s">
        <v>3040</v>
      </c>
      <c r="B95" t="s">
        <v>2613</v>
      </c>
      <c r="D95">
        <v>0</v>
      </c>
    </row>
    <row r="96" spans="1:4" x14ac:dyDescent="0.35">
      <c r="A96" t="s">
        <v>3040</v>
      </c>
      <c r="B96" t="s">
        <v>2614</v>
      </c>
      <c r="C96">
        <v>15.756157460000001</v>
      </c>
      <c r="D96">
        <v>1</v>
      </c>
    </row>
    <row r="97" spans="1:4" x14ac:dyDescent="0.35">
      <c r="A97" t="s">
        <v>3040</v>
      </c>
      <c r="B97" t="s">
        <v>2615</v>
      </c>
      <c r="D97">
        <v>0</v>
      </c>
    </row>
    <row r="98" spans="1:4" x14ac:dyDescent="0.35">
      <c r="A98" t="s">
        <v>3040</v>
      </c>
      <c r="B98" t="s">
        <v>2616</v>
      </c>
      <c r="D98">
        <v>0</v>
      </c>
    </row>
    <row r="99" spans="1:4" x14ac:dyDescent="0.35">
      <c r="A99" t="s">
        <v>3040</v>
      </c>
      <c r="B99" t="s">
        <v>2617</v>
      </c>
      <c r="D99">
        <v>0</v>
      </c>
    </row>
    <row r="100" spans="1:4" x14ac:dyDescent="0.35">
      <c r="A100" t="s">
        <v>3040</v>
      </c>
      <c r="B100" t="s">
        <v>2656</v>
      </c>
      <c r="C100">
        <v>0.17230359586311472</v>
      </c>
    </row>
    <row r="101" spans="1:4" x14ac:dyDescent="0.35">
      <c r="A101" t="s">
        <v>3040</v>
      </c>
      <c r="B101" t="s">
        <v>2657</v>
      </c>
      <c r="C101">
        <v>24.506513210000001</v>
      </c>
    </row>
    <row r="102" spans="1:4" x14ac:dyDescent="0.35">
      <c r="A102" t="s">
        <v>3040</v>
      </c>
      <c r="B102" t="s">
        <v>2658</v>
      </c>
      <c r="C102">
        <v>0</v>
      </c>
    </row>
    <row r="103" spans="1:4" x14ac:dyDescent="0.35">
      <c r="A103" t="s">
        <v>3040</v>
      </c>
      <c r="B103" t="s">
        <v>2659</v>
      </c>
      <c r="C103">
        <v>0</v>
      </c>
    </row>
    <row r="104" spans="1:4" x14ac:dyDescent="0.35">
      <c r="A104" t="s">
        <v>3040</v>
      </c>
      <c r="B104" t="s">
        <v>2660</v>
      </c>
      <c r="C104">
        <v>0</v>
      </c>
    </row>
    <row r="105" spans="1:4" x14ac:dyDescent="0.35">
      <c r="A105" t="s">
        <v>3040</v>
      </c>
      <c r="B105" t="s">
        <v>2661</v>
      </c>
      <c r="C105">
        <v>0</v>
      </c>
    </row>
    <row r="106" spans="1:4" x14ac:dyDescent="0.35">
      <c r="A106" t="s">
        <v>3040</v>
      </c>
      <c r="B106" t="s">
        <v>2662</v>
      </c>
      <c r="C106">
        <v>0</v>
      </c>
    </row>
    <row r="107" spans="1:4" x14ac:dyDescent="0.35">
      <c r="A107" t="s">
        <v>3040</v>
      </c>
      <c r="B107" t="s">
        <v>2663</v>
      </c>
      <c r="C107">
        <v>0</v>
      </c>
    </row>
    <row r="108" spans="1:4" x14ac:dyDescent="0.35">
      <c r="A108" t="s">
        <v>3040</v>
      </c>
      <c r="B108" t="s">
        <v>2664</v>
      </c>
      <c r="C108">
        <v>0</v>
      </c>
    </row>
    <row r="109" spans="1:4" x14ac:dyDescent="0.35">
      <c r="A109" t="s">
        <v>3040</v>
      </c>
      <c r="B109" t="s">
        <v>2676</v>
      </c>
      <c r="C109">
        <v>0.16962981613817266</v>
      </c>
    </row>
    <row r="110" spans="1:4" x14ac:dyDescent="0.35">
      <c r="A110" t="s">
        <v>3040</v>
      </c>
      <c r="B110" t="s">
        <v>2679</v>
      </c>
      <c r="C110">
        <v>2.8138109003553347E-2</v>
      </c>
    </row>
    <row r="111" spans="1:4" x14ac:dyDescent="0.35">
      <c r="A111" t="s">
        <v>3040</v>
      </c>
      <c r="B111" t="s">
        <v>2680</v>
      </c>
      <c r="C111">
        <v>8.1828429561399837E-2</v>
      </c>
    </row>
    <row r="112" spans="1:4" x14ac:dyDescent="0.35">
      <c r="A112" t="s">
        <v>3040</v>
      </c>
      <c r="B112" t="s">
        <v>2683</v>
      </c>
      <c r="C112">
        <v>0.64293754582641416</v>
      </c>
    </row>
    <row r="113" spans="1:4" x14ac:dyDescent="0.35">
      <c r="A113" t="s">
        <v>3040</v>
      </c>
      <c r="B113" t="s">
        <v>2703</v>
      </c>
      <c r="C113">
        <v>1.0747006000000001</v>
      </c>
      <c r="D113">
        <v>1</v>
      </c>
    </row>
    <row r="114" spans="1:4" x14ac:dyDescent="0.35">
      <c r="A114" t="s">
        <v>3040</v>
      </c>
      <c r="B114" t="s">
        <v>2704</v>
      </c>
      <c r="C114">
        <v>1.1543048300000001</v>
      </c>
      <c r="D114">
        <v>7</v>
      </c>
    </row>
    <row r="115" spans="1:4" x14ac:dyDescent="0.35">
      <c r="A115" t="s">
        <v>3040</v>
      </c>
      <c r="B115" t="s">
        <v>2710</v>
      </c>
      <c r="C115">
        <v>3.9875565499999999</v>
      </c>
      <c r="D115">
        <v>7</v>
      </c>
    </row>
    <row r="116" spans="1:4" x14ac:dyDescent="0.35">
      <c r="A116" t="s">
        <v>3040</v>
      </c>
      <c r="B116" t="s">
        <v>2711</v>
      </c>
      <c r="C116">
        <v>18.289951230000003</v>
      </c>
      <c r="D116">
        <v>8</v>
      </c>
    </row>
    <row r="117" spans="1:4" x14ac:dyDescent="0.35">
      <c r="A117" t="s">
        <v>3040</v>
      </c>
      <c r="B117" t="s">
        <v>2727</v>
      </c>
      <c r="C117">
        <v>1.0747006000000001</v>
      </c>
      <c r="D117">
        <v>1</v>
      </c>
    </row>
    <row r="118" spans="1:4" x14ac:dyDescent="0.35">
      <c r="A118" t="s">
        <v>3040</v>
      </c>
      <c r="B118" t="s">
        <v>2728</v>
      </c>
      <c r="C118">
        <v>1.1543048300000001</v>
      </c>
      <c r="D118">
        <v>7</v>
      </c>
    </row>
    <row r="119" spans="1:4" x14ac:dyDescent="0.35">
      <c r="A119" t="s">
        <v>3040</v>
      </c>
      <c r="B119" t="s">
        <v>2734</v>
      </c>
      <c r="C119">
        <v>3.9875565499999999</v>
      </c>
      <c r="D119">
        <v>7</v>
      </c>
    </row>
    <row r="120" spans="1:4" x14ac:dyDescent="0.35">
      <c r="A120" t="s">
        <v>3040</v>
      </c>
      <c r="B120" t="s">
        <v>2735</v>
      </c>
      <c r="C120">
        <v>18.289951230000003</v>
      </c>
      <c r="D120">
        <v>8</v>
      </c>
    </row>
    <row r="121" spans="1:4" x14ac:dyDescent="0.35">
      <c r="A121" t="s">
        <v>3040</v>
      </c>
      <c r="B121" t="s">
        <v>2756</v>
      </c>
      <c r="C121">
        <v>0.56552111999999999</v>
      </c>
      <c r="D121">
        <v>1</v>
      </c>
    </row>
    <row r="122" spans="1:4" x14ac:dyDescent="0.35">
      <c r="A122" t="s">
        <v>3040</v>
      </c>
      <c r="B122" t="s">
        <v>2757</v>
      </c>
      <c r="C122">
        <v>1.7642675400000001</v>
      </c>
      <c r="D122">
        <v>2</v>
      </c>
    </row>
    <row r="123" spans="1:4" x14ac:dyDescent="0.35">
      <c r="A123" t="s">
        <v>3040</v>
      </c>
      <c r="B123" t="s">
        <v>2749</v>
      </c>
      <c r="C123">
        <v>0.28014719000000005</v>
      </c>
      <c r="D123">
        <v>2</v>
      </c>
    </row>
    <row r="124" spans="1:4" x14ac:dyDescent="0.35">
      <c r="A124" t="s">
        <v>3040</v>
      </c>
      <c r="B124" t="s">
        <v>2750</v>
      </c>
      <c r="C124">
        <v>17.769537710000002</v>
      </c>
      <c r="D124">
        <v>3</v>
      </c>
    </row>
    <row r="125" spans="1:4" x14ac:dyDescent="0.35">
      <c r="A125" t="s">
        <v>3040</v>
      </c>
      <c r="B125" t="s">
        <v>2751</v>
      </c>
      <c r="C125">
        <v>0.22492691000000001</v>
      </c>
      <c r="D125">
        <v>2</v>
      </c>
    </row>
    <row r="126" spans="1:4" x14ac:dyDescent="0.35">
      <c r="A126" t="s">
        <v>3040</v>
      </c>
      <c r="B126" t="s">
        <v>2752</v>
      </c>
      <c r="C126">
        <v>1.8190452899999998</v>
      </c>
      <c r="D126">
        <v>5</v>
      </c>
    </row>
    <row r="127" spans="1:4" x14ac:dyDescent="0.35">
      <c r="A127" t="s">
        <v>3040</v>
      </c>
      <c r="B127" t="s">
        <v>2753</v>
      </c>
      <c r="C127">
        <v>7.352011E-2</v>
      </c>
      <c r="D127">
        <v>1</v>
      </c>
    </row>
    <row r="128" spans="1:4" x14ac:dyDescent="0.35">
      <c r="A128" t="s">
        <v>3040</v>
      </c>
      <c r="B128" t="s">
        <v>2754</v>
      </c>
      <c r="C128">
        <v>1.16390701</v>
      </c>
      <c r="D128">
        <v>5</v>
      </c>
    </row>
    <row r="129" spans="1:5" x14ac:dyDescent="0.35">
      <c r="A129" t="s">
        <v>3040</v>
      </c>
      <c r="B129" t="s">
        <v>2755</v>
      </c>
      <c r="C129">
        <v>0.84564032999999994</v>
      </c>
      <c r="D129">
        <v>2</v>
      </c>
    </row>
    <row r="130" spans="1:5" x14ac:dyDescent="0.35">
      <c r="A130" t="s">
        <v>3040</v>
      </c>
      <c r="B130" t="s">
        <v>2772</v>
      </c>
      <c r="C130">
        <v>1.7642675400000001</v>
      </c>
      <c r="D130">
        <v>2</v>
      </c>
    </row>
    <row r="131" spans="1:5" x14ac:dyDescent="0.35">
      <c r="A131" t="s">
        <v>3040</v>
      </c>
      <c r="B131" t="s">
        <v>2773</v>
      </c>
      <c r="C131">
        <v>22.742245670000003</v>
      </c>
      <c r="D131">
        <v>21</v>
      </c>
    </row>
    <row r="132" spans="1:5" x14ac:dyDescent="0.35">
      <c r="A132" t="s">
        <v>3040</v>
      </c>
      <c r="B132" t="s">
        <v>2789</v>
      </c>
      <c r="D132">
        <v>13.711705853694525</v>
      </c>
    </row>
    <row r="133" spans="1:5" x14ac:dyDescent="0.35">
      <c r="A133" t="s">
        <v>3040</v>
      </c>
      <c r="B133" t="s">
        <v>2778</v>
      </c>
      <c r="D133">
        <v>5.3820871917365256</v>
      </c>
    </row>
    <row r="134" spans="1:5" x14ac:dyDescent="0.35">
      <c r="A134" t="s">
        <v>3040</v>
      </c>
      <c r="B134" t="s">
        <v>2781</v>
      </c>
      <c r="D134">
        <v>4.0712373191782829</v>
      </c>
    </row>
    <row r="135" spans="1:5" x14ac:dyDescent="0.35">
      <c r="A135" t="s">
        <v>3040</v>
      </c>
      <c r="B135" t="s">
        <v>2782</v>
      </c>
      <c r="D135">
        <v>29.415079156953691</v>
      </c>
    </row>
    <row r="136" spans="1:5" x14ac:dyDescent="0.35">
      <c r="A136" t="s">
        <v>3040</v>
      </c>
      <c r="B136" t="s">
        <v>2785</v>
      </c>
      <c r="D136">
        <v>24.856210071616179</v>
      </c>
    </row>
    <row r="137" spans="1:5" x14ac:dyDescent="0.35">
      <c r="A137" t="s">
        <v>3041</v>
      </c>
      <c r="B137" t="s">
        <v>2353</v>
      </c>
    </row>
    <row r="138" spans="1:5" x14ac:dyDescent="0.35">
      <c r="A138" t="s">
        <v>3041</v>
      </c>
      <c r="B138" t="s">
        <v>2354</v>
      </c>
      <c r="C138">
        <v>3.027174963635137E-4</v>
      </c>
      <c r="E138">
        <v>2.8222791733458575E-4</v>
      </c>
    </row>
    <row r="139" spans="1:5" x14ac:dyDescent="0.35">
      <c r="A139" t="s">
        <v>3041</v>
      </c>
      <c r="B139" t="s">
        <v>2355</v>
      </c>
      <c r="C139">
        <v>1.2071738845795808E-3</v>
      </c>
      <c r="D139">
        <v>6.2227740972171409E-4</v>
      </c>
      <c r="E139">
        <v>1.1675848859610454E-3</v>
      </c>
    </row>
    <row r="140" spans="1:5" x14ac:dyDescent="0.35">
      <c r="A140" t="s">
        <v>3041</v>
      </c>
      <c r="B140" t="s">
        <v>2458</v>
      </c>
      <c r="C140">
        <v>8.4579233347681568E-2</v>
      </c>
    </row>
    <row r="141" spans="1:5" x14ac:dyDescent="0.35">
      <c r="A141" t="s">
        <v>3041</v>
      </c>
      <c r="B141" t="s">
        <v>2462</v>
      </c>
      <c r="C141">
        <v>2.501874952324672E-2</v>
      </c>
    </row>
    <row r="142" spans="1:5" x14ac:dyDescent="0.35">
      <c r="A142" t="s">
        <v>3041</v>
      </c>
      <c r="B142" t="s">
        <v>2688</v>
      </c>
      <c r="C142">
        <v>2.8914984573426887E-2</v>
      </c>
    </row>
    <row r="143" spans="1:5" x14ac:dyDescent="0.35">
      <c r="A143" t="s">
        <v>3041</v>
      </c>
      <c r="B143" t="s">
        <v>2181</v>
      </c>
      <c r="C143">
        <v>88348.785276661423</v>
      </c>
      <c r="D143">
        <v>39292</v>
      </c>
    </row>
    <row r="144" spans="1:5" x14ac:dyDescent="0.35">
      <c r="A144" t="s">
        <v>3041</v>
      </c>
      <c r="B144" t="s">
        <v>2183</v>
      </c>
      <c r="C144">
        <v>16934.829472099987</v>
      </c>
      <c r="D144">
        <v>3337</v>
      </c>
    </row>
    <row r="145" spans="1:5" x14ac:dyDescent="0.35">
      <c r="A145" t="s">
        <v>3041</v>
      </c>
      <c r="B145" t="s">
        <v>2197</v>
      </c>
      <c r="C145">
        <v>98157.44275421201</v>
      </c>
    </row>
    <row r="146" spans="1:5" x14ac:dyDescent="0.35">
      <c r="A146" t="s">
        <v>3041</v>
      </c>
      <c r="B146" t="s">
        <v>2198</v>
      </c>
      <c r="C146">
        <v>7126.1719945500081</v>
      </c>
    </row>
    <row r="147" spans="1:5" x14ac:dyDescent="0.35">
      <c r="A147" t="s">
        <v>3041</v>
      </c>
      <c r="B147" t="s">
        <v>2229</v>
      </c>
      <c r="C147">
        <v>41939</v>
      </c>
      <c r="D147">
        <v>690</v>
      </c>
    </row>
    <row r="148" spans="1:5" x14ac:dyDescent="0.35">
      <c r="A148" t="s">
        <v>3041</v>
      </c>
      <c r="B148" t="s">
        <v>2238</v>
      </c>
      <c r="C148">
        <v>2.5597002917562103E-2</v>
      </c>
      <c r="D148">
        <v>0.26390864623647875</v>
      </c>
      <c r="E148">
        <v>2.6439999027794897E-2</v>
      </c>
    </row>
    <row r="149" spans="1:5" x14ac:dyDescent="0.35">
      <c r="A149" t="s">
        <v>3041</v>
      </c>
      <c r="B149" t="s">
        <v>2252</v>
      </c>
      <c r="C149">
        <v>1</v>
      </c>
      <c r="D149">
        <v>1</v>
      </c>
      <c r="E149">
        <v>1</v>
      </c>
    </row>
    <row r="150" spans="1:5" x14ac:dyDescent="0.35">
      <c r="A150" t="s">
        <v>3041</v>
      </c>
      <c r="B150" t="s">
        <v>2299</v>
      </c>
      <c r="C150">
        <v>0.30072056658081675</v>
      </c>
      <c r="D150">
        <v>0.26268090398205524</v>
      </c>
      <c r="E150">
        <v>0.29814583376089693</v>
      </c>
    </row>
    <row r="151" spans="1:5" x14ac:dyDescent="0.35">
      <c r="A151" t="s">
        <v>3041</v>
      </c>
      <c r="B151" t="s">
        <v>2300</v>
      </c>
      <c r="C151">
        <v>0.13537730182543914</v>
      </c>
      <c r="D151">
        <v>0.11007723595219431</v>
      </c>
      <c r="E151">
        <v>0.13366485472418388</v>
      </c>
    </row>
    <row r="152" spans="1:5" x14ac:dyDescent="0.35">
      <c r="A152" t="s">
        <v>3041</v>
      </c>
      <c r="B152" t="s">
        <v>2301</v>
      </c>
      <c r="C152">
        <v>0.10359733579238764</v>
      </c>
      <c r="D152">
        <v>0.14702370937598463</v>
      </c>
      <c r="E152">
        <v>0.10653667073063773</v>
      </c>
    </row>
    <row r="153" spans="1:5" x14ac:dyDescent="0.35">
      <c r="A153" t="s">
        <v>3041</v>
      </c>
      <c r="B153" t="s">
        <v>2302</v>
      </c>
      <c r="C153">
        <v>0.27795442303227486</v>
      </c>
      <c r="D153">
        <v>0.32148250659429495</v>
      </c>
      <c r="E153">
        <v>0.28090064225922962</v>
      </c>
    </row>
    <row r="154" spans="1:5" x14ac:dyDescent="0.35">
      <c r="A154" t="s">
        <v>3041</v>
      </c>
      <c r="B154" t="s">
        <v>2303</v>
      </c>
      <c r="C154">
        <v>0.18235037276908156</v>
      </c>
      <c r="D154">
        <v>0.15873564409547081</v>
      </c>
      <c r="E154">
        <v>0.18075199852505169</v>
      </c>
    </row>
    <row r="155" spans="1:5" x14ac:dyDescent="0.35">
      <c r="A155" t="s">
        <v>3041</v>
      </c>
      <c r="B155" t="s">
        <v>2349</v>
      </c>
      <c r="C155">
        <v>0.99849010861905685</v>
      </c>
      <c r="D155">
        <v>0.99937772259027835</v>
      </c>
      <c r="E155">
        <v>0.9985501871967043</v>
      </c>
    </row>
    <row r="156" spans="1:5" x14ac:dyDescent="0.35">
      <c r="A156" t="s">
        <v>3041</v>
      </c>
      <c r="B156" t="s">
        <v>2358</v>
      </c>
      <c r="C156">
        <v>0.25362279222736056</v>
      </c>
      <c r="D156">
        <v>0.20756941259644751</v>
      </c>
      <c r="E156">
        <v>0.25050564712398105</v>
      </c>
    </row>
    <row r="157" spans="1:5" x14ac:dyDescent="0.35">
      <c r="A157" t="s">
        <v>3041</v>
      </c>
      <c r="B157" t="s">
        <v>2359</v>
      </c>
      <c r="C157">
        <v>0.74637720777263949</v>
      </c>
      <c r="D157">
        <v>0.79243058740355243</v>
      </c>
      <c r="E157">
        <v>0.74949435287601895</v>
      </c>
    </row>
    <row r="158" spans="1:5" x14ac:dyDescent="0.35">
      <c r="A158" t="s">
        <v>3041</v>
      </c>
      <c r="B158" t="s">
        <v>2367</v>
      </c>
      <c r="C158">
        <v>4.8802733261146605E-2</v>
      </c>
      <c r="D158">
        <v>3.8515853044230663E-2</v>
      </c>
      <c r="E158">
        <v>4.8106460836534214E-2</v>
      </c>
    </row>
    <row r="159" spans="1:5" x14ac:dyDescent="0.35">
      <c r="A159" t="s">
        <v>3041</v>
      </c>
      <c r="B159" t="s">
        <v>2368</v>
      </c>
      <c r="C159">
        <v>7.0156486573450319E-2</v>
      </c>
      <c r="D159">
        <v>3.7739475943841944E-2</v>
      </c>
      <c r="E159">
        <v>6.7962325650622921E-2</v>
      </c>
    </row>
    <row r="160" spans="1:5" x14ac:dyDescent="0.35">
      <c r="A160" t="s">
        <v>3041</v>
      </c>
      <c r="B160" t="s">
        <v>2369</v>
      </c>
      <c r="C160">
        <v>4.0212526516239966E-2</v>
      </c>
      <c r="D160">
        <v>1.3301432302292557E-2</v>
      </c>
      <c r="E160">
        <v>3.839103618854027E-2</v>
      </c>
    </row>
    <row r="161" spans="1:5" x14ac:dyDescent="0.35">
      <c r="A161" t="s">
        <v>3041</v>
      </c>
      <c r="B161" t="s">
        <v>2370</v>
      </c>
      <c r="C161">
        <v>0.12228136520788782</v>
      </c>
      <c r="D161">
        <v>0.151901343425034</v>
      </c>
      <c r="E161">
        <v>0.12428620764945769</v>
      </c>
    </row>
    <row r="162" spans="1:5" x14ac:dyDescent="0.35">
      <c r="A162" t="s">
        <v>3041</v>
      </c>
      <c r="B162" t="s">
        <v>2371</v>
      </c>
      <c r="C162">
        <v>0.71854688844127534</v>
      </c>
      <c r="D162">
        <v>0.75854189528460081</v>
      </c>
      <c r="E162">
        <v>0.7212539696748449</v>
      </c>
    </row>
    <row r="163" spans="1:5" x14ac:dyDescent="0.35">
      <c r="A163" t="s">
        <v>3041</v>
      </c>
      <c r="B163" t="s">
        <v>2376</v>
      </c>
      <c r="C163">
        <v>1.9765998589207798E-4</v>
      </c>
      <c r="D163">
        <v>3.282061198899943E-4</v>
      </c>
      <c r="E163">
        <v>2.064960636266113E-4</v>
      </c>
    </row>
    <row r="164" spans="1:5" x14ac:dyDescent="0.35">
      <c r="A164" t="s">
        <v>3041</v>
      </c>
      <c r="B164" t="s">
        <v>2387</v>
      </c>
      <c r="C164">
        <v>30729.846422950111</v>
      </c>
      <c r="D164">
        <v>26498</v>
      </c>
    </row>
    <row r="165" spans="1:5" x14ac:dyDescent="0.35">
      <c r="A165" t="s">
        <v>3041</v>
      </c>
      <c r="B165" t="s">
        <v>2388</v>
      </c>
      <c r="C165">
        <v>37879.217816400058</v>
      </c>
      <c r="D165">
        <v>13674</v>
      </c>
    </row>
    <row r="166" spans="1:5" x14ac:dyDescent="0.35">
      <c r="A166" t="s">
        <v>3041</v>
      </c>
      <c r="B166" t="s">
        <v>2389</v>
      </c>
      <c r="C166">
        <v>12389.800511860019</v>
      </c>
      <c r="D166">
        <v>1401</v>
      </c>
    </row>
    <row r="167" spans="1:5" x14ac:dyDescent="0.35">
      <c r="A167" t="s">
        <v>3041</v>
      </c>
      <c r="B167" t="s">
        <v>2390</v>
      </c>
      <c r="C167">
        <v>8246.548965719996</v>
      </c>
      <c r="D167">
        <v>272</v>
      </c>
    </row>
    <row r="168" spans="1:5" x14ac:dyDescent="0.35">
      <c r="A168" t="s">
        <v>3041</v>
      </c>
      <c r="B168" t="s">
        <v>2391</v>
      </c>
      <c r="C168">
        <v>4911.9639231000001</v>
      </c>
      <c r="D168">
        <v>72</v>
      </c>
    </row>
    <row r="169" spans="1:5" x14ac:dyDescent="0.35">
      <c r="A169" t="s">
        <v>3041</v>
      </c>
      <c r="B169" t="s">
        <v>2392</v>
      </c>
      <c r="C169">
        <v>4000.0651141799999</v>
      </c>
      <c r="D169">
        <v>22</v>
      </c>
    </row>
    <row r="170" spans="1:5" x14ac:dyDescent="0.35">
      <c r="A170" t="s">
        <v>3041</v>
      </c>
      <c r="B170" t="s">
        <v>2432</v>
      </c>
      <c r="C170">
        <v>0.54429101973969696</v>
      </c>
    </row>
    <row r="171" spans="1:5" x14ac:dyDescent="0.35">
      <c r="A171" t="s">
        <v>3041</v>
      </c>
      <c r="B171" t="s">
        <v>2433</v>
      </c>
      <c r="C171">
        <v>71184.046559721799</v>
      </c>
    </row>
    <row r="172" spans="1:5" x14ac:dyDescent="0.35">
      <c r="A172" t="s">
        <v>3041</v>
      </c>
      <c r="B172" t="s">
        <v>2434</v>
      </c>
      <c r="C172">
        <v>10537.106797444541</v>
      </c>
    </row>
    <row r="173" spans="1:5" x14ac:dyDescent="0.35">
      <c r="A173" t="s">
        <v>3041</v>
      </c>
      <c r="B173" t="s">
        <v>2435</v>
      </c>
      <c r="C173">
        <v>7879.5414592845564</v>
      </c>
    </row>
    <row r="174" spans="1:5" x14ac:dyDescent="0.35">
      <c r="A174" t="s">
        <v>3041</v>
      </c>
      <c r="B174" t="s">
        <v>2436</v>
      </c>
      <c r="C174">
        <v>4896.2806033397856</v>
      </c>
    </row>
    <row r="175" spans="1:5" x14ac:dyDescent="0.35">
      <c r="A175" t="s">
        <v>3041</v>
      </c>
      <c r="B175" t="s">
        <v>2437</v>
      </c>
      <c r="C175">
        <v>2853.6715074631575</v>
      </c>
    </row>
    <row r="176" spans="1:5" x14ac:dyDescent="0.35">
      <c r="A176" t="s">
        <v>3041</v>
      </c>
      <c r="B176" t="s">
        <v>2438</v>
      </c>
      <c r="C176">
        <v>328.82846430365043</v>
      </c>
    </row>
    <row r="177" spans="1:4" x14ac:dyDescent="0.35">
      <c r="A177" t="s">
        <v>3041</v>
      </c>
      <c r="B177" t="s">
        <v>2439</v>
      </c>
      <c r="C177">
        <v>130.070608565697</v>
      </c>
    </row>
    <row r="178" spans="1:4" x14ac:dyDescent="0.35">
      <c r="A178" t="s">
        <v>3041</v>
      </c>
      <c r="B178" t="s">
        <v>2440</v>
      </c>
      <c r="C178">
        <v>330.79850361665268</v>
      </c>
    </row>
    <row r="179" spans="1:4" x14ac:dyDescent="0.35">
      <c r="A179" t="s">
        <v>3041</v>
      </c>
      <c r="B179" t="s">
        <v>2451</v>
      </c>
      <c r="C179">
        <v>0.66912505774874542</v>
      </c>
    </row>
    <row r="180" spans="1:4" x14ac:dyDescent="0.35">
      <c r="A180" t="s">
        <v>3041</v>
      </c>
      <c r="B180" t="s">
        <v>2452</v>
      </c>
      <c r="C180">
        <v>1.9022383207104511E-3</v>
      </c>
    </row>
    <row r="181" spans="1:4" x14ac:dyDescent="0.35">
      <c r="A181" t="s">
        <v>3041</v>
      </c>
      <c r="B181" t="s">
        <v>2454</v>
      </c>
      <c r="C181">
        <v>0.21937472105961578</v>
      </c>
    </row>
    <row r="182" spans="1:4" x14ac:dyDescent="0.35">
      <c r="A182" t="s">
        <v>3041</v>
      </c>
      <c r="B182" t="s">
        <v>2475</v>
      </c>
      <c r="C182">
        <v>39717.100320140067</v>
      </c>
      <c r="D182">
        <v>16345</v>
      </c>
    </row>
    <row r="183" spans="1:4" x14ac:dyDescent="0.35">
      <c r="A183" t="s">
        <v>3041</v>
      </c>
      <c r="B183" t="s">
        <v>2484</v>
      </c>
      <c r="C183">
        <v>3494.61191973</v>
      </c>
      <c r="D183">
        <v>168</v>
      </c>
    </row>
    <row r="184" spans="1:4" x14ac:dyDescent="0.35">
      <c r="A184" t="s">
        <v>3041</v>
      </c>
      <c r="B184" t="s">
        <v>2485</v>
      </c>
      <c r="C184">
        <v>810.38254924999967</v>
      </c>
      <c r="D184">
        <v>91</v>
      </c>
    </row>
    <row r="185" spans="1:4" x14ac:dyDescent="0.35">
      <c r="A185" t="s">
        <v>3041</v>
      </c>
      <c r="B185" t="s">
        <v>2486</v>
      </c>
      <c r="C185">
        <v>164.58715233000001</v>
      </c>
      <c r="D185">
        <v>10</v>
      </c>
    </row>
    <row r="186" spans="1:4" x14ac:dyDescent="0.35">
      <c r="A186" t="s">
        <v>3041</v>
      </c>
      <c r="B186" t="s">
        <v>2487</v>
      </c>
      <c r="C186">
        <v>9.9994185899999994</v>
      </c>
      <c r="D186">
        <v>2</v>
      </c>
    </row>
    <row r="187" spans="1:4" x14ac:dyDescent="0.35">
      <c r="A187" t="s">
        <v>3041</v>
      </c>
      <c r="B187" t="s">
        <v>2492</v>
      </c>
      <c r="C187">
        <v>344.89975177000002</v>
      </c>
      <c r="D187">
        <v>32</v>
      </c>
    </row>
    <row r="188" spans="1:4" x14ac:dyDescent="0.35">
      <c r="A188" t="s">
        <v>3041</v>
      </c>
      <c r="B188" t="s">
        <v>2476</v>
      </c>
      <c r="C188">
        <v>24903.432778349987</v>
      </c>
      <c r="D188">
        <v>12493</v>
      </c>
    </row>
    <row r="189" spans="1:4" x14ac:dyDescent="0.35">
      <c r="A189" t="s">
        <v>3041</v>
      </c>
      <c r="B189" t="s">
        <v>2477</v>
      </c>
      <c r="C189">
        <v>6411.4887718800028</v>
      </c>
      <c r="D189">
        <v>753</v>
      </c>
    </row>
    <row r="190" spans="1:4" x14ac:dyDescent="0.35">
      <c r="A190" t="s">
        <v>3041</v>
      </c>
      <c r="B190" t="s">
        <v>2478</v>
      </c>
      <c r="C190">
        <v>4158.5492032299999</v>
      </c>
      <c r="D190">
        <v>418</v>
      </c>
    </row>
    <row r="191" spans="1:4" x14ac:dyDescent="0.35">
      <c r="A191" t="s">
        <v>3041</v>
      </c>
      <c r="B191" t="s">
        <v>2479</v>
      </c>
      <c r="C191">
        <v>960.75095645000044</v>
      </c>
      <c r="D191">
        <v>118</v>
      </c>
    </row>
    <row r="192" spans="1:4" x14ac:dyDescent="0.35">
      <c r="A192" t="s">
        <v>3041</v>
      </c>
      <c r="B192" t="s">
        <v>2480</v>
      </c>
      <c r="C192">
        <v>505.07736208999995</v>
      </c>
      <c r="D192">
        <v>37</v>
      </c>
    </row>
    <row r="193" spans="1:4" x14ac:dyDescent="0.35">
      <c r="A193" t="s">
        <v>3041</v>
      </c>
      <c r="B193" t="s">
        <v>2481</v>
      </c>
      <c r="C193">
        <v>74.482386779999999</v>
      </c>
      <c r="D193">
        <v>10</v>
      </c>
    </row>
    <row r="194" spans="1:4" x14ac:dyDescent="0.35">
      <c r="A194" t="s">
        <v>3041</v>
      </c>
      <c r="B194" t="s">
        <v>2482</v>
      </c>
      <c r="C194">
        <v>9423.3859591300261</v>
      </c>
      <c r="D194">
        <v>3570</v>
      </c>
    </row>
    <row r="195" spans="1:4" x14ac:dyDescent="0.35">
      <c r="A195" t="s">
        <v>3041</v>
      </c>
      <c r="B195" t="s">
        <v>2483</v>
      </c>
      <c r="C195">
        <v>7178.6942244900038</v>
      </c>
      <c r="D195">
        <v>4551</v>
      </c>
    </row>
    <row r="196" spans="1:4" x14ac:dyDescent="0.35">
      <c r="A196" t="s">
        <v>3041</v>
      </c>
      <c r="B196" t="s">
        <v>2498</v>
      </c>
      <c r="C196">
        <v>39717.100320140067</v>
      </c>
      <c r="D196">
        <v>16345</v>
      </c>
    </row>
    <row r="197" spans="1:4" x14ac:dyDescent="0.35">
      <c r="A197" t="s">
        <v>3041</v>
      </c>
      <c r="B197" t="s">
        <v>2507</v>
      </c>
      <c r="C197">
        <v>3494.61191973</v>
      </c>
      <c r="D197">
        <v>168</v>
      </c>
    </row>
    <row r="198" spans="1:4" x14ac:dyDescent="0.35">
      <c r="A198" t="s">
        <v>3041</v>
      </c>
      <c r="B198" t="s">
        <v>2508</v>
      </c>
      <c r="C198">
        <v>810.38254924999967</v>
      </c>
      <c r="D198">
        <v>91</v>
      </c>
    </row>
    <row r="199" spans="1:4" x14ac:dyDescent="0.35">
      <c r="A199" t="s">
        <v>3041</v>
      </c>
      <c r="B199" t="s">
        <v>2509</v>
      </c>
      <c r="C199">
        <v>164.58715233000001</v>
      </c>
      <c r="D199">
        <v>10</v>
      </c>
    </row>
    <row r="200" spans="1:4" x14ac:dyDescent="0.35">
      <c r="A200" t="s">
        <v>3041</v>
      </c>
      <c r="B200" t="s">
        <v>2510</v>
      </c>
      <c r="C200">
        <v>9.9994185899999994</v>
      </c>
      <c r="D200">
        <v>2</v>
      </c>
    </row>
    <row r="201" spans="1:4" x14ac:dyDescent="0.35">
      <c r="A201" t="s">
        <v>3041</v>
      </c>
      <c r="B201" t="s">
        <v>2515</v>
      </c>
      <c r="C201">
        <v>344.89975177000002</v>
      </c>
      <c r="D201">
        <v>32</v>
      </c>
    </row>
    <row r="202" spans="1:4" x14ac:dyDescent="0.35">
      <c r="A202" t="s">
        <v>3041</v>
      </c>
      <c r="B202" t="s">
        <v>2499</v>
      </c>
      <c r="C202">
        <v>24903.432778349987</v>
      </c>
      <c r="D202">
        <v>12493</v>
      </c>
    </row>
    <row r="203" spans="1:4" x14ac:dyDescent="0.35">
      <c r="A203" t="s">
        <v>3041</v>
      </c>
      <c r="B203" t="s">
        <v>2500</v>
      </c>
      <c r="C203">
        <v>6411.4887718800028</v>
      </c>
      <c r="D203">
        <v>753</v>
      </c>
    </row>
    <row r="204" spans="1:4" x14ac:dyDescent="0.35">
      <c r="A204" t="s">
        <v>3041</v>
      </c>
      <c r="B204" t="s">
        <v>2501</v>
      </c>
      <c r="C204">
        <v>4158.5492032299999</v>
      </c>
      <c r="D204">
        <v>418</v>
      </c>
    </row>
    <row r="205" spans="1:4" x14ac:dyDescent="0.35">
      <c r="A205" t="s">
        <v>3041</v>
      </c>
      <c r="B205" t="s">
        <v>2502</v>
      </c>
      <c r="C205">
        <v>960.75095645000044</v>
      </c>
      <c r="D205">
        <v>118</v>
      </c>
    </row>
    <row r="206" spans="1:4" x14ac:dyDescent="0.35">
      <c r="A206" t="s">
        <v>3041</v>
      </c>
      <c r="B206" t="s">
        <v>2503</v>
      </c>
      <c r="C206">
        <v>505.07736208999995</v>
      </c>
      <c r="D206">
        <v>37</v>
      </c>
    </row>
    <row r="207" spans="1:4" x14ac:dyDescent="0.35">
      <c r="A207" t="s">
        <v>3041</v>
      </c>
      <c r="B207" t="s">
        <v>2504</v>
      </c>
      <c r="C207">
        <v>74.482386779999999</v>
      </c>
      <c r="D207">
        <v>10</v>
      </c>
    </row>
    <row r="208" spans="1:4" x14ac:dyDescent="0.35">
      <c r="A208" t="s">
        <v>3041</v>
      </c>
      <c r="B208" t="s">
        <v>2505</v>
      </c>
      <c r="C208">
        <v>9423.3859591300261</v>
      </c>
      <c r="D208">
        <v>3570</v>
      </c>
    </row>
    <row r="209" spans="1:4" x14ac:dyDescent="0.35">
      <c r="A209" t="s">
        <v>3041</v>
      </c>
      <c r="B209" t="s">
        <v>2506</v>
      </c>
      <c r="C209">
        <v>7178.6942244900038</v>
      </c>
      <c r="D209">
        <v>4551</v>
      </c>
    </row>
    <row r="210" spans="1:4" x14ac:dyDescent="0.35">
      <c r="A210" t="s">
        <v>3041</v>
      </c>
      <c r="B210" t="s">
        <v>2521</v>
      </c>
      <c r="C210">
        <v>3596.0085183099945</v>
      </c>
      <c r="D210">
        <v>1914</v>
      </c>
    </row>
    <row r="211" spans="1:4" x14ac:dyDescent="0.35">
      <c r="A211" t="s">
        <v>3041</v>
      </c>
      <c r="B211" t="s">
        <v>2530</v>
      </c>
      <c r="C211">
        <v>9127.6770769499981</v>
      </c>
      <c r="D211">
        <v>4698</v>
      </c>
    </row>
    <row r="212" spans="1:4" x14ac:dyDescent="0.35">
      <c r="A212" t="s">
        <v>3041</v>
      </c>
      <c r="B212" t="s">
        <v>2531</v>
      </c>
      <c r="C212">
        <v>17967.570208889974</v>
      </c>
      <c r="D212">
        <v>7527</v>
      </c>
    </row>
    <row r="213" spans="1:4" x14ac:dyDescent="0.35">
      <c r="A213" t="s">
        <v>3041</v>
      </c>
      <c r="B213" t="s">
        <v>2532</v>
      </c>
      <c r="C213">
        <v>15306.420308439996</v>
      </c>
      <c r="D213">
        <v>4974</v>
      </c>
    </row>
    <row r="214" spans="1:4" x14ac:dyDescent="0.35">
      <c r="A214" t="s">
        <v>3041</v>
      </c>
      <c r="B214" t="s">
        <v>2533</v>
      </c>
      <c r="C214">
        <v>360.78802322000013</v>
      </c>
      <c r="D214">
        <v>25</v>
      </c>
    </row>
    <row r="215" spans="1:4" x14ac:dyDescent="0.35">
      <c r="A215" t="s">
        <v>3041</v>
      </c>
      <c r="B215" t="s">
        <v>2522</v>
      </c>
      <c r="C215">
        <v>3900.8732736000147</v>
      </c>
      <c r="D215">
        <v>1134</v>
      </c>
    </row>
    <row r="216" spans="1:4" x14ac:dyDescent="0.35">
      <c r="A216" t="s">
        <v>3041</v>
      </c>
      <c r="B216" t="s">
        <v>2523</v>
      </c>
      <c r="C216">
        <v>7087.2071811600017</v>
      </c>
      <c r="D216">
        <v>1046</v>
      </c>
    </row>
    <row r="217" spans="1:4" x14ac:dyDescent="0.35">
      <c r="A217" t="s">
        <v>3041</v>
      </c>
      <c r="B217" t="s">
        <v>2524</v>
      </c>
      <c r="C217">
        <v>7448.3426741299982</v>
      </c>
      <c r="D217">
        <v>1487</v>
      </c>
    </row>
    <row r="218" spans="1:4" x14ac:dyDescent="0.35">
      <c r="A218" t="s">
        <v>3041</v>
      </c>
      <c r="B218" t="s">
        <v>2525</v>
      </c>
      <c r="C218">
        <v>8554.9304926600107</v>
      </c>
      <c r="D218">
        <v>2774</v>
      </c>
    </row>
    <row r="219" spans="1:4" x14ac:dyDescent="0.35">
      <c r="A219" t="s">
        <v>3041</v>
      </c>
      <c r="B219" t="s">
        <v>2526</v>
      </c>
      <c r="C219">
        <v>5354.5603593700143</v>
      </c>
      <c r="D219">
        <v>2961</v>
      </c>
    </row>
    <row r="220" spans="1:4" x14ac:dyDescent="0.35">
      <c r="A220" t="s">
        <v>3041</v>
      </c>
      <c r="B220" t="s">
        <v>2527</v>
      </c>
      <c r="C220">
        <v>2686.7873563900048</v>
      </c>
      <c r="D220">
        <v>1088</v>
      </c>
    </row>
    <row r="221" spans="1:4" x14ac:dyDescent="0.35">
      <c r="A221" t="s">
        <v>3041</v>
      </c>
      <c r="B221" t="s">
        <v>2528</v>
      </c>
      <c r="C221">
        <v>3474.4293271300003</v>
      </c>
      <c r="D221">
        <v>1404</v>
      </c>
    </row>
    <row r="222" spans="1:4" x14ac:dyDescent="0.35">
      <c r="A222" t="s">
        <v>3041</v>
      </c>
      <c r="B222" t="s">
        <v>2529</v>
      </c>
      <c r="C222">
        <v>13291.847953960012</v>
      </c>
      <c r="D222">
        <v>7522</v>
      </c>
    </row>
    <row r="223" spans="1:4" x14ac:dyDescent="0.35">
      <c r="A223" t="s">
        <v>3041</v>
      </c>
      <c r="B223" t="s">
        <v>2546</v>
      </c>
      <c r="C223">
        <v>47896.237517489571</v>
      </c>
      <c r="D223">
        <v>25594</v>
      </c>
    </row>
    <row r="224" spans="1:4" x14ac:dyDescent="0.35">
      <c r="A224" t="s">
        <v>3041</v>
      </c>
      <c r="B224" t="s">
        <v>2547</v>
      </c>
      <c r="C224">
        <v>8370.612476490016</v>
      </c>
      <c r="D224">
        <v>4566</v>
      </c>
    </row>
    <row r="225" spans="1:4" x14ac:dyDescent="0.35">
      <c r="A225" t="s">
        <v>3041</v>
      </c>
      <c r="B225" t="s">
        <v>2549</v>
      </c>
      <c r="C225">
        <v>9588.5149959100163</v>
      </c>
      <c r="D225">
        <v>5493</v>
      </c>
    </row>
    <row r="226" spans="1:4" x14ac:dyDescent="0.35">
      <c r="A226" t="s">
        <v>3041</v>
      </c>
      <c r="B226" t="s">
        <v>2550</v>
      </c>
      <c r="C226">
        <v>32291.119353760037</v>
      </c>
      <c r="D226">
        <v>2901</v>
      </c>
    </row>
    <row r="227" spans="1:4" x14ac:dyDescent="0.35">
      <c r="A227" t="s">
        <v>3041</v>
      </c>
      <c r="B227" t="s">
        <v>2551</v>
      </c>
      <c r="C227">
        <v>10.958410559999999</v>
      </c>
      <c r="D227">
        <v>16</v>
      </c>
    </row>
    <row r="228" spans="1:4" x14ac:dyDescent="0.35">
      <c r="A228" t="s">
        <v>3041</v>
      </c>
      <c r="B228" t="s">
        <v>2556</v>
      </c>
      <c r="C228">
        <v>19423.764629660021</v>
      </c>
      <c r="D228">
        <v>6661</v>
      </c>
    </row>
    <row r="229" spans="1:4" x14ac:dyDescent="0.35">
      <c r="A229" t="s">
        <v>3041</v>
      </c>
      <c r="B229" t="s">
        <v>2557</v>
      </c>
      <c r="C229">
        <v>78733.678124549959</v>
      </c>
      <c r="D229">
        <v>31893</v>
      </c>
    </row>
    <row r="230" spans="1:4" x14ac:dyDescent="0.35">
      <c r="A230" t="s">
        <v>3041</v>
      </c>
      <c r="B230" t="s">
        <v>2562</v>
      </c>
      <c r="D230">
        <v>8411.7133794384827</v>
      </c>
    </row>
    <row r="231" spans="1:4" x14ac:dyDescent="0.35">
      <c r="A231" t="s">
        <v>3041</v>
      </c>
      <c r="B231" t="s">
        <v>2563</v>
      </c>
      <c r="D231">
        <v>656.67775395238027</v>
      </c>
    </row>
    <row r="232" spans="1:4" x14ac:dyDescent="0.35">
      <c r="A232" t="s">
        <v>3041</v>
      </c>
      <c r="B232" t="s">
        <v>2565</v>
      </c>
      <c r="D232">
        <v>1186.1273838858694</v>
      </c>
    </row>
    <row r="233" spans="1:4" x14ac:dyDescent="0.35">
      <c r="A233" t="s">
        <v>3041</v>
      </c>
      <c r="B233" t="s">
        <v>2566</v>
      </c>
      <c r="D233">
        <v>9112.9832949731772</v>
      </c>
    </row>
    <row r="234" spans="1:4" x14ac:dyDescent="0.35">
      <c r="A234" t="s">
        <v>3041</v>
      </c>
      <c r="B234" t="s">
        <v>2567</v>
      </c>
      <c r="D234">
        <v>0.54016384748406099</v>
      </c>
    </row>
    <row r="235" spans="1:4" x14ac:dyDescent="0.35">
      <c r="A235" t="s">
        <v>3041</v>
      </c>
      <c r="B235" t="s">
        <v>2612</v>
      </c>
      <c r="C235">
        <v>237.82742814000008</v>
      </c>
      <c r="D235">
        <v>222</v>
      </c>
    </row>
    <row r="236" spans="1:4" x14ac:dyDescent="0.35">
      <c r="A236" t="s">
        <v>3041</v>
      </c>
      <c r="B236" t="s">
        <v>2613</v>
      </c>
      <c r="C236">
        <v>627.42549360999976</v>
      </c>
      <c r="D236">
        <v>188</v>
      </c>
    </row>
    <row r="237" spans="1:4" x14ac:dyDescent="0.35">
      <c r="A237" t="s">
        <v>3041</v>
      </c>
      <c r="B237" t="s">
        <v>2614</v>
      </c>
      <c r="C237">
        <v>2036.3248963399999</v>
      </c>
      <c r="D237">
        <v>209</v>
      </c>
    </row>
    <row r="238" spans="1:4" x14ac:dyDescent="0.35">
      <c r="A238" t="s">
        <v>3041</v>
      </c>
      <c r="B238" t="s">
        <v>2615</v>
      </c>
      <c r="C238">
        <v>1331.3683499899998</v>
      </c>
      <c r="D238">
        <v>44</v>
      </c>
    </row>
    <row r="239" spans="1:4" x14ac:dyDescent="0.35">
      <c r="A239" t="s">
        <v>3041</v>
      </c>
      <c r="B239" t="s">
        <v>2616</v>
      </c>
      <c r="C239">
        <v>1190.69354574</v>
      </c>
      <c r="D239">
        <v>19</v>
      </c>
    </row>
    <row r="240" spans="1:4" x14ac:dyDescent="0.35">
      <c r="A240" t="s">
        <v>3041</v>
      </c>
      <c r="B240" t="s">
        <v>2617</v>
      </c>
      <c r="C240">
        <v>1702.5322807300001</v>
      </c>
      <c r="D240">
        <v>8</v>
      </c>
    </row>
    <row r="241" spans="1:3" x14ac:dyDescent="0.35">
      <c r="A241" t="s">
        <v>3041</v>
      </c>
      <c r="B241" t="s">
        <v>2656</v>
      </c>
      <c r="C241">
        <v>0.38389025539546362</v>
      </c>
    </row>
    <row r="242" spans="1:3" x14ac:dyDescent="0.35">
      <c r="A242" t="s">
        <v>3041</v>
      </c>
      <c r="B242" t="s">
        <v>2657</v>
      </c>
      <c r="C242">
        <v>6436.5148078601051</v>
      </c>
    </row>
    <row r="243" spans="1:3" x14ac:dyDescent="0.35">
      <c r="A243" t="s">
        <v>3041</v>
      </c>
      <c r="B243" t="s">
        <v>2658</v>
      </c>
      <c r="C243">
        <v>514.66522520447188</v>
      </c>
    </row>
    <row r="244" spans="1:3" x14ac:dyDescent="0.35">
      <c r="A244" t="s">
        <v>3041</v>
      </c>
      <c r="B244" t="s">
        <v>2659</v>
      </c>
      <c r="C244">
        <v>130.03536652376366</v>
      </c>
    </row>
    <row r="245" spans="1:3" x14ac:dyDescent="0.35">
      <c r="A245" t="s">
        <v>3041</v>
      </c>
      <c r="B245" t="s">
        <v>2660</v>
      </c>
      <c r="C245">
        <v>31.647925442663752</v>
      </c>
    </row>
    <row r="246" spans="1:3" x14ac:dyDescent="0.35">
      <c r="A246" t="s">
        <v>3041</v>
      </c>
      <c r="B246" t="s">
        <v>2661</v>
      </c>
      <c r="C246">
        <v>11.944248713828111</v>
      </c>
    </row>
    <row r="247" spans="1:3" x14ac:dyDescent="0.35">
      <c r="A247" t="s">
        <v>3041</v>
      </c>
      <c r="B247" t="s">
        <v>2662</v>
      </c>
      <c r="C247">
        <v>1.3644208051771047</v>
      </c>
    </row>
    <row r="248" spans="1:3" x14ac:dyDescent="0.35">
      <c r="A248" t="s">
        <v>3041</v>
      </c>
      <c r="B248" t="s">
        <v>2663</v>
      </c>
      <c r="C248">
        <v>0</v>
      </c>
    </row>
    <row r="249" spans="1:3" x14ac:dyDescent="0.35">
      <c r="A249" t="s">
        <v>3041</v>
      </c>
      <c r="B249" t="s">
        <v>2664</v>
      </c>
      <c r="C249">
        <v>0</v>
      </c>
    </row>
    <row r="250" spans="1:3" x14ac:dyDescent="0.35">
      <c r="A250" t="s">
        <v>3041</v>
      </c>
      <c r="B250" t="s">
        <v>2675</v>
      </c>
      <c r="C250">
        <v>0.12949135208716928</v>
      </c>
    </row>
    <row r="251" spans="1:3" x14ac:dyDescent="0.35">
      <c r="A251" t="s">
        <v>3041</v>
      </c>
      <c r="B251" t="s">
        <v>2685</v>
      </c>
      <c r="C251">
        <v>4.9769257642285704E-5</v>
      </c>
    </row>
    <row r="252" spans="1:3" x14ac:dyDescent="0.35">
      <c r="A252" t="s">
        <v>3041</v>
      </c>
      <c r="B252" t="s">
        <v>2676</v>
      </c>
      <c r="C252">
        <v>0.50047161663478956</v>
      </c>
    </row>
    <row r="253" spans="1:3" x14ac:dyDescent="0.35">
      <c r="A253" t="s">
        <v>3041</v>
      </c>
      <c r="B253" t="s">
        <v>2677</v>
      </c>
      <c r="C253">
        <v>2.3002092347106044E-2</v>
      </c>
    </row>
    <row r="254" spans="1:3" x14ac:dyDescent="0.35">
      <c r="A254" t="s">
        <v>3041</v>
      </c>
      <c r="B254" t="s">
        <v>2679</v>
      </c>
      <c r="C254">
        <v>9.2555217696741798E-2</v>
      </c>
    </row>
    <row r="255" spans="1:3" x14ac:dyDescent="0.35">
      <c r="A255" t="s">
        <v>3041</v>
      </c>
      <c r="B255" t="s">
        <v>2680</v>
      </c>
      <c r="C255">
        <v>2.882822902493987E-2</v>
      </c>
    </row>
    <row r="256" spans="1:3" x14ac:dyDescent="0.35">
      <c r="A256" t="s">
        <v>3041</v>
      </c>
      <c r="B256" t="s">
        <v>2681</v>
      </c>
      <c r="C256">
        <v>6.9605888388513754E-2</v>
      </c>
    </row>
    <row r="257" spans="1:4" x14ac:dyDescent="0.35">
      <c r="A257" t="s">
        <v>3041</v>
      </c>
      <c r="B257" t="s">
        <v>2683</v>
      </c>
      <c r="C257">
        <v>0.12708084998967056</v>
      </c>
    </row>
    <row r="258" spans="1:4" x14ac:dyDescent="0.35">
      <c r="A258" t="s">
        <v>3041</v>
      </c>
      <c r="B258" t="s">
        <v>2703</v>
      </c>
      <c r="C258">
        <v>2188.4570632200002</v>
      </c>
      <c r="D258">
        <v>139</v>
      </c>
    </row>
    <row r="259" spans="1:4" x14ac:dyDescent="0.35">
      <c r="A259" t="s">
        <v>3041</v>
      </c>
      <c r="B259" t="s">
        <v>2704</v>
      </c>
      <c r="C259">
        <v>1200.9669048499995</v>
      </c>
      <c r="D259">
        <v>105</v>
      </c>
    </row>
    <row r="260" spans="1:4" x14ac:dyDescent="0.35">
      <c r="A260" t="s">
        <v>3041</v>
      </c>
      <c r="B260" t="s">
        <v>2710</v>
      </c>
      <c r="C260">
        <v>2405.6176642900009</v>
      </c>
      <c r="D260">
        <v>231</v>
      </c>
    </row>
    <row r="261" spans="1:4" x14ac:dyDescent="0.35">
      <c r="A261" t="s">
        <v>3041</v>
      </c>
      <c r="B261" t="s">
        <v>2711</v>
      </c>
      <c r="C261">
        <v>1331.1303621900001</v>
      </c>
      <c r="D261">
        <v>146</v>
      </c>
    </row>
    <row r="262" spans="1:4" x14ac:dyDescent="0.35">
      <c r="A262" t="s">
        <v>3041</v>
      </c>
      <c r="B262" t="s">
        <v>2727</v>
      </c>
      <c r="C262">
        <v>2188.4570632200002</v>
      </c>
      <c r="D262">
        <v>139</v>
      </c>
    </row>
    <row r="263" spans="1:4" x14ac:dyDescent="0.35">
      <c r="A263" t="s">
        <v>3041</v>
      </c>
      <c r="B263" t="s">
        <v>2728</v>
      </c>
      <c r="C263">
        <v>1200.9669048499995</v>
      </c>
      <c r="D263">
        <v>105</v>
      </c>
    </row>
    <row r="264" spans="1:4" x14ac:dyDescent="0.35">
      <c r="A264" t="s">
        <v>3041</v>
      </c>
      <c r="B264" t="s">
        <v>2734</v>
      </c>
      <c r="C264">
        <v>2405.6176642900009</v>
      </c>
      <c r="D264">
        <v>231</v>
      </c>
    </row>
    <row r="265" spans="1:4" x14ac:dyDescent="0.35">
      <c r="A265" t="s">
        <v>3041</v>
      </c>
      <c r="B265" t="s">
        <v>2735</v>
      </c>
      <c r="C265">
        <v>1331.1303621900001</v>
      </c>
      <c r="D265">
        <v>146</v>
      </c>
    </row>
    <row r="266" spans="1:4" x14ac:dyDescent="0.35">
      <c r="A266" t="s">
        <v>3041</v>
      </c>
      <c r="B266" t="s">
        <v>2747</v>
      </c>
      <c r="C266">
        <v>609.24003057000004</v>
      </c>
      <c r="D266">
        <v>21</v>
      </c>
    </row>
    <row r="267" spans="1:4" x14ac:dyDescent="0.35">
      <c r="A267" t="s">
        <v>3041</v>
      </c>
      <c r="B267" t="s">
        <v>2756</v>
      </c>
      <c r="C267">
        <v>994.29432853000014</v>
      </c>
      <c r="D267">
        <v>94</v>
      </c>
    </row>
    <row r="268" spans="1:4" x14ac:dyDescent="0.35">
      <c r="A268" t="s">
        <v>3041</v>
      </c>
      <c r="B268" t="s">
        <v>2757</v>
      </c>
      <c r="C268">
        <v>1356.7633106899996</v>
      </c>
      <c r="D268">
        <v>100</v>
      </c>
    </row>
    <row r="269" spans="1:4" x14ac:dyDescent="0.35">
      <c r="A269" t="s">
        <v>3041</v>
      </c>
      <c r="B269" t="s">
        <v>2758</v>
      </c>
      <c r="C269">
        <v>771.25107504000005</v>
      </c>
      <c r="D269">
        <v>59</v>
      </c>
    </row>
    <row r="270" spans="1:4" x14ac:dyDescent="0.35">
      <c r="A270" t="s">
        <v>3041</v>
      </c>
      <c r="B270" t="s">
        <v>2759</v>
      </c>
      <c r="C270">
        <v>260.01183508999998</v>
      </c>
      <c r="D270">
        <v>2</v>
      </c>
    </row>
    <row r="271" spans="1:4" x14ac:dyDescent="0.35">
      <c r="A271" t="s">
        <v>3041</v>
      </c>
      <c r="B271" t="s">
        <v>2748</v>
      </c>
      <c r="C271">
        <v>180.74661641</v>
      </c>
      <c r="D271">
        <v>15</v>
      </c>
    </row>
    <row r="272" spans="1:4" x14ac:dyDescent="0.35">
      <c r="A272" t="s">
        <v>3041</v>
      </c>
      <c r="B272" t="s">
        <v>2749</v>
      </c>
      <c r="C272">
        <v>23.166532800000002</v>
      </c>
      <c r="D272">
        <v>10</v>
      </c>
    </row>
    <row r="273" spans="1:4" x14ac:dyDescent="0.35">
      <c r="A273" t="s">
        <v>3041</v>
      </c>
      <c r="B273" t="s">
        <v>2750</v>
      </c>
      <c r="C273">
        <v>328.67384831999993</v>
      </c>
      <c r="D273">
        <v>34</v>
      </c>
    </row>
    <row r="274" spans="1:4" x14ac:dyDescent="0.35">
      <c r="A274" t="s">
        <v>3041</v>
      </c>
      <c r="B274" t="s">
        <v>2751</v>
      </c>
      <c r="C274">
        <v>361.81482235999999</v>
      </c>
      <c r="D274">
        <v>40</v>
      </c>
    </row>
    <row r="275" spans="1:4" x14ac:dyDescent="0.35">
      <c r="A275" t="s">
        <v>3041</v>
      </c>
      <c r="B275" t="s">
        <v>2752</v>
      </c>
      <c r="C275">
        <v>784.77589732000013</v>
      </c>
      <c r="D275">
        <v>58</v>
      </c>
    </row>
    <row r="276" spans="1:4" x14ac:dyDescent="0.35">
      <c r="A276" t="s">
        <v>3041</v>
      </c>
      <c r="B276" t="s">
        <v>2753</v>
      </c>
      <c r="C276">
        <v>418.97989367999998</v>
      </c>
      <c r="D276">
        <v>44</v>
      </c>
    </row>
    <row r="277" spans="1:4" x14ac:dyDescent="0.35">
      <c r="A277" t="s">
        <v>3041</v>
      </c>
      <c r="B277" t="s">
        <v>2754</v>
      </c>
      <c r="C277">
        <v>355.61193366999998</v>
      </c>
      <c r="D277">
        <v>39</v>
      </c>
    </row>
    <row r="278" spans="1:4" x14ac:dyDescent="0.35">
      <c r="A278" t="s">
        <v>3041</v>
      </c>
      <c r="B278" t="s">
        <v>2755</v>
      </c>
      <c r="C278">
        <v>680.8418700699998</v>
      </c>
      <c r="D278">
        <v>105</v>
      </c>
    </row>
    <row r="279" spans="1:4" x14ac:dyDescent="0.35">
      <c r="A279" t="s">
        <v>3041</v>
      </c>
      <c r="B279" t="s">
        <v>2772</v>
      </c>
      <c r="C279">
        <v>909.95646562000002</v>
      </c>
      <c r="D279">
        <v>81</v>
      </c>
    </row>
    <row r="280" spans="1:4" x14ac:dyDescent="0.35">
      <c r="A280" t="s">
        <v>3041</v>
      </c>
      <c r="B280" t="s">
        <v>2773</v>
      </c>
      <c r="C280">
        <v>6216.2155289300053</v>
      </c>
      <c r="D280">
        <v>540</v>
      </c>
    </row>
    <row r="281" spans="1:4" x14ac:dyDescent="0.35">
      <c r="A281" t="s">
        <v>3041</v>
      </c>
      <c r="B281" t="s">
        <v>2777</v>
      </c>
      <c r="D281">
        <v>269.25030773059677</v>
      </c>
    </row>
    <row r="282" spans="1:4" x14ac:dyDescent="0.35">
      <c r="A282" t="s">
        <v>3041</v>
      </c>
      <c r="B282" t="s">
        <v>2787</v>
      </c>
      <c r="D282">
        <v>6.1426783710889998E-2</v>
      </c>
    </row>
    <row r="283" spans="1:4" x14ac:dyDescent="0.35">
      <c r="A283" t="s">
        <v>3041</v>
      </c>
      <c r="B283" t="s">
        <v>2789</v>
      </c>
      <c r="D283">
        <v>152.48531755014741</v>
      </c>
    </row>
    <row r="284" spans="1:4" x14ac:dyDescent="0.35">
      <c r="A284" t="s">
        <v>3041</v>
      </c>
      <c r="B284" t="s">
        <v>2778</v>
      </c>
      <c r="D284">
        <v>1494.7929909735747</v>
      </c>
    </row>
    <row r="285" spans="1:4" x14ac:dyDescent="0.35">
      <c r="A285" t="s">
        <v>3041</v>
      </c>
      <c r="B285" t="s">
        <v>2779</v>
      </c>
      <c r="D285">
        <v>42.899459584144978</v>
      </c>
    </row>
    <row r="286" spans="1:4" x14ac:dyDescent="0.35">
      <c r="A286" t="s">
        <v>3041</v>
      </c>
      <c r="B286" t="s">
        <v>2781</v>
      </c>
      <c r="D286">
        <v>4246.7186189831964</v>
      </c>
    </row>
    <row r="287" spans="1:4" x14ac:dyDescent="0.35">
      <c r="A287" t="s">
        <v>3041</v>
      </c>
      <c r="B287" t="s">
        <v>2782</v>
      </c>
      <c r="D287">
        <v>2363.1275992634328</v>
      </c>
    </row>
    <row r="288" spans="1:4" x14ac:dyDescent="0.35">
      <c r="A288" t="s">
        <v>3041</v>
      </c>
      <c r="B288" t="s">
        <v>2783</v>
      </c>
      <c r="D288">
        <v>9.6371407798226922</v>
      </c>
    </row>
    <row r="289" spans="1:5" x14ac:dyDescent="0.35">
      <c r="A289" t="s">
        <v>3041</v>
      </c>
      <c r="B289" t="s">
        <v>2785</v>
      </c>
      <c r="D289">
        <v>366.94210208389876</v>
      </c>
    </row>
    <row r="290" spans="1:5" x14ac:dyDescent="0.35">
      <c r="A290" t="s">
        <v>3042</v>
      </c>
      <c r="B290" t="s">
        <v>2353</v>
      </c>
      <c r="C290">
        <v>0.28845034549682907</v>
      </c>
      <c r="D290">
        <v>0.22970799432872219</v>
      </c>
      <c r="E290">
        <v>0.25687816911786271</v>
      </c>
    </row>
    <row r="291" spans="1:5" x14ac:dyDescent="0.35">
      <c r="A291" t="s">
        <v>3042</v>
      </c>
      <c r="B291" t="s">
        <v>2354</v>
      </c>
    </row>
    <row r="292" spans="1:5" x14ac:dyDescent="0.35">
      <c r="A292" t="s">
        <v>3042</v>
      </c>
      <c r="B292" t="s">
        <v>2355</v>
      </c>
      <c r="C292">
        <v>0.71154965450317098</v>
      </c>
      <c r="D292">
        <v>0.77029200567127776</v>
      </c>
      <c r="E292">
        <v>0.74312183088213724</v>
      </c>
    </row>
    <row r="293" spans="1:5" x14ac:dyDescent="0.35">
      <c r="A293" t="s">
        <v>3042</v>
      </c>
      <c r="B293" t="s">
        <v>2458</v>
      </c>
      <c r="C293">
        <v>0.83884584136085982</v>
      </c>
    </row>
    <row r="294" spans="1:5" x14ac:dyDescent="0.35">
      <c r="A294" t="s">
        <v>3042</v>
      </c>
      <c r="B294" t="s">
        <v>2462</v>
      </c>
      <c r="C294">
        <v>0.13911716545223576</v>
      </c>
    </row>
    <row r="295" spans="1:5" x14ac:dyDescent="0.35">
      <c r="A295" t="s">
        <v>3042</v>
      </c>
      <c r="B295" t="s">
        <v>2688</v>
      </c>
      <c r="C295">
        <v>2.8077391456424849E-2</v>
      </c>
    </row>
    <row r="296" spans="1:5" x14ac:dyDescent="0.35">
      <c r="A296" t="s">
        <v>3042</v>
      </c>
      <c r="B296" t="s">
        <v>2181</v>
      </c>
      <c r="C296">
        <v>11638.073461550008</v>
      </c>
      <c r="D296">
        <v>2020</v>
      </c>
    </row>
    <row r="297" spans="1:5" x14ac:dyDescent="0.35">
      <c r="A297" t="s">
        <v>3042</v>
      </c>
      <c r="B297" t="s">
        <v>2183</v>
      </c>
      <c r="C297">
        <v>43.867093870000005</v>
      </c>
      <c r="D297">
        <v>9</v>
      </c>
    </row>
    <row r="298" spans="1:5" x14ac:dyDescent="0.35">
      <c r="A298" t="s">
        <v>3042</v>
      </c>
      <c r="B298" t="s">
        <v>2197</v>
      </c>
      <c r="C298">
        <v>5403.2629007099995</v>
      </c>
    </row>
    <row r="299" spans="1:5" x14ac:dyDescent="0.35">
      <c r="A299" t="s">
        <v>3042</v>
      </c>
      <c r="B299" t="s">
        <v>2198</v>
      </c>
      <c r="C299">
        <v>6278.6776547100089</v>
      </c>
    </row>
    <row r="300" spans="1:5" x14ac:dyDescent="0.35">
      <c r="A300" t="s">
        <v>3042</v>
      </c>
      <c r="B300" t="s">
        <v>2229</v>
      </c>
      <c r="C300">
        <v>1049</v>
      </c>
      <c r="D300">
        <v>980</v>
      </c>
    </row>
    <row r="301" spans="1:5" x14ac:dyDescent="0.35">
      <c r="A301" t="s">
        <v>3042</v>
      </c>
      <c r="B301" t="s">
        <v>2238</v>
      </c>
      <c r="C301">
        <v>9.5185975176669269E-2</v>
      </c>
      <c r="D301">
        <v>0.19261711060652581</v>
      </c>
      <c r="E301">
        <v>0.10687391613979258</v>
      </c>
    </row>
    <row r="302" spans="1:5" x14ac:dyDescent="0.35">
      <c r="A302" t="s">
        <v>3042</v>
      </c>
      <c r="B302" t="s">
        <v>2252</v>
      </c>
      <c r="C302">
        <v>1</v>
      </c>
      <c r="D302">
        <v>1</v>
      </c>
      <c r="E302">
        <v>1</v>
      </c>
    </row>
    <row r="303" spans="1:5" x14ac:dyDescent="0.35">
      <c r="A303" t="s">
        <v>3042</v>
      </c>
      <c r="B303" t="s">
        <v>2299</v>
      </c>
      <c r="C303">
        <v>0.25684758576667405</v>
      </c>
      <c r="D303">
        <v>0.3085148178847652</v>
      </c>
      <c r="E303">
        <v>0.28461710695551995</v>
      </c>
    </row>
    <row r="304" spans="1:5" x14ac:dyDescent="0.35">
      <c r="A304" t="s">
        <v>3042</v>
      </c>
      <c r="B304" t="s">
        <v>2300</v>
      </c>
      <c r="C304">
        <v>0.1086753219916138</v>
      </c>
      <c r="D304">
        <v>8.0913460981532945E-2</v>
      </c>
      <c r="E304">
        <v>9.3754190048660452E-2</v>
      </c>
    </row>
    <row r="305" spans="1:5" x14ac:dyDescent="0.35">
      <c r="A305" t="s">
        <v>3042</v>
      </c>
      <c r="B305" t="s">
        <v>2301</v>
      </c>
      <c r="C305">
        <v>0.1103850105852941</v>
      </c>
      <c r="D305">
        <v>0.12131268298486667</v>
      </c>
      <c r="E305">
        <v>0.11625829269862878</v>
      </c>
    </row>
    <row r="306" spans="1:5" x14ac:dyDescent="0.35">
      <c r="A306" t="s">
        <v>3042</v>
      </c>
      <c r="B306" t="s">
        <v>2302</v>
      </c>
      <c r="C306">
        <v>0.31408373323774419</v>
      </c>
      <c r="D306">
        <v>0.26769583046028061</v>
      </c>
      <c r="E306">
        <v>0.28915168643986955</v>
      </c>
    </row>
    <row r="307" spans="1:5" x14ac:dyDescent="0.35">
      <c r="A307" t="s">
        <v>3042</v>
      </c>
      <c r="B307" t="s">
        <v>2303</v>
      </c>
      <c r="C307">
        <v>0.210008348418674</v>
      </c>
      <c r="D307">
        <v>0.22156320768855461</v>
      </c>
      <c r="E307">
        <v>0.2162187238573213</v>
      </c>
    </row>
    <row r="308" spans="1:5" x14ac:dyDescent="0.35">
      <c r="A308" t="s">
        <v>3042</v>
      </c>
      <c r="B308" t="s">
        <v>2349</v>
      </c>
    </row>
    <row r="309" spans="1:5" x14ac:dyDescent="0.35">
      <c r="A309" t="s">
        <v>3042</v>
      </c>
      <c r="B309" t="s">
        <v>2358</v>
      </c>
      <c r="C309">
        <v>0.13345699181419554</v>
      </c>
      <c r="D309">
        <v>2.3421074814963083E-2</v>
      </c>
      <c r="E309">
        <v>7.4316128187898248E-2</v>
      </c>
    </row>
    <row r="310" spans="1:5" x14ac:dyDescent="0.35">
      <c r="A310" t="s">
        <v>3042</v>
      </c>
      <c r="B310" t="s">
        <v>2359</v>
      </c>
      <c r="C310">
        <v>0.86654300818580454</v>
      </c>
      <c r="D310">
        <v>0.97657892518503697</v>
      </c>
      <c r="E310">
        <v>0.92568387181210177</v>
      </c>
    </row>
    <row r="311" spans="1:5" x14ac:dyDescent="0.35">
      <c r="A311" t="s">
        <v>3042</v>
      </c>
      <c r="B311" t="s">
        <v>2367</v>
      </c>
      <c r="C311">
        <v>4.0209765227498209E-2</v>
      </c>
      <c r="D311">
        <v>1.4528584645776551E-2</v>
      </c>
      <c r="E311">
        <v>2.6406933934180522E-2</v>
      </c>
    </row>
    <row r="312" spans="1:5" x14ac:dyDescent="0.35">
      <c r="A312" t="s">
        <v>3042</v>
      </c>
      <c r="B312" t="s">
        <v>2368</v>
      </c>
      <c r="C312">
        <v>0.11944023460068871</v>
      </c>
      <c r="D312">
        <v>6.3421911004028525E-2</v>
      </c>
      <c r="E312">
        <v>8.9332137837820111E-2</v>
      </c>
    </row>
    <row r="313" spans="1:5" x14ac:dyDescent="0.35">
      <c r="A313" t="s">
        <v>3042</v>
      </c>
      <c r="B313" t="s">
        <v>2369</v>
      </c>
      <c r="C313">
        <v>5.4409044296432361E-2</v>
      </c>
      <c r="D313">
        <v>6.1572078652579902E-2</v>
      </c>
      <c r="E313">
        <v>5.8258951213737899E-2</v>
      </c>
    </row>
    <row r="314" spans="1:5" x14ac:dyDescent="0.35">
      <c r="A314" t="s">
        <v>3042</v>
      </c>
      <c r="B314" t="s">
        <v>2370</v>
      </c>
      <c r="C314">
        <v>0.1660901183638642</v>
      </c>
      <c r="D314">
        <v>0.22835566368571972</v>
      </c>
      <c r="E314">
        <v>0.19955590140016652</v>
      </c>
    </row>
    <row r="315" spans="1:5" x14ac:dyDescent="0.35">
      <c r="A315" t="s">
        <v>3042</v>
      </c>
      <c r="B315" t="s">
        <v>2371</v>
      </c>
      <c r="C315">
        <v>0.61985083751151659</v>
      </c>
      <c r="D315">
        <v>0.63212176201189541</v>
      </c>
      <c r="E315">
        <v>0.62644607561409482</v>
      </c>
    </row>
    <row r="316" spans="1:5" x14ac:dyDescent="0.35">
      <c r="A316" t="s">
        <v>3042</v>
      </c>
      <c r="B316" t="s">
        <v>2376</v>
      </c>
      <c r="D316">
        <v>4.2485484057282839E-3</v>
      </c>
      <c r="E316">
        <v>2.2834618797665102E-3</v>
      </c>
    </row>
    <row r="317" spans="1:5" x14ac:dyDescent="0.35">
      <c r="A317" t="s">
        <v>3042</v>
      </c>
      <c r="B317" t="s">
        <v>2387</v>
      </c>
      <c r="C317">
        <v>358.56472500000001</v>
      </c>
      <c r="D317">
        <v>424</v>
      </c>
    </row>
    <row r="318" spans="1:5" x14ac:dyDescent="0.35">
      <c r="A318" t="s">
        <v>3042</v>
      </c>
      <c r="B318" t="s">
        <v>2388</v>
      </c>
      <c r="C318">
        <v>1002.8854944300004</v>
      </c>
      <c r="D318">
        <v>302</v>
      </c>
    </row>
    <row r="319" spans="1:5" x14ac:dyDescent="0.35">
      <c r="A319" t="s">
        <v>3042</v>
      </c>
      <c r="B319" t="s">
        <v>2389</v>
      </c>
      <c r="C319">
        <v>2585.6151957099987</v>
      </c>
      <c r="D319">
        <v>275</v>
      </c>
    </row>
    <row r="320" spans="1:5" x14ac:dyDescent="0.35">
      <c r="A320" t="s">
        <v>3042</v>
      </c>
      <c r="B320" t="s">
        <v>2390</v>
      </c>
      <c r="C320">
        <v>1166.6717103900003</v>
      </c>
      <c r="D320">
        <v>44</v>
      </c>
    </row>
    <row r="321" spans="1:4" x14ac:dyDescent="0.35">
      <c r="A321" t="s">
        <v>3042</v>
      </c>
      <c r="B321" t="s">
        <v>2391</v>
      </c>
      <c r="C321">
        <v>177.99182539</v>
      </c>
      <c r="D321">
        <v>3</v>
      </c>
    </row>
    <row r="322" spans="1:4" x14ac:dyDescent="0.35">
      <c r="A322" t="s">
        <v>3042</v>
      </c>
      <c r="B322" t="s">
        <v>2392</v>
      </c>
      <c r="C322">
        <v>111.53394979000001</v>
      </c>
      <c r="D322">
        <v>1</v>
      </c>
    </row>
    <row r="323" spans="1:4" x14ac:dyDescent="0.35">
      <c r="A323" t="s">
        <v>3042</v>
      </c>
      <c r="B323" t="s">
        <v>2432</v>
      </c>
      <c r="C323">
        <v>0.69733251790594108</v>
      </c>
    </row>
    <row r="324" spans="1:4" x14ac:dyDescent="0.35">
      <c r="A324" t="s">
        <v>3042</v>
      </c>
      <c r="B324" t="s">
        <v>2433</v>
      </c>
      <c r="C324">
        <v>495.68053438653021</v>
      </c>
    </row>
    <row r="325" spans="1:4" x14ac:dyDescent="0.35">
      <c r="A325" t="s">
        <v>3042</v>
      </c>
      <c r="B325" t="s">
        <v>2434</v>
      </c>
      <c r="C325">
        <v>478.92598101497157</v>
      </c>
    </row>
    <row r="326" spans="1:4" x14ac:dyDescent="0.35">
      <c r="A326" t="s">
        <v>3042</v>
      </c>
      <c r="B326" t="s">
        <v>2435</v>
      </c>
      <c r="C326">
        <v>929.62204078218372</v>
      </c>
    </row>
    <row r="327" spans="1:4" x14ac:dyDescent="0.35">
      <c r="A327" t="s">
        <v>3042</v>
      </c>
      <c r="B327" t="s">
        <v>2436</v>
      </c>
      <c r="C327">
        <v>2340.5114107313861</v>
      </c>
    </row>
    <row r="328" spans="1:4" x14ac:dyDescent="0.35">
      <c r="A328" t="s">
        <v>3042</v>
      </c>
      <c r="B328" t="s">
        <v>2437</v>
      </c>
      <c r="C328">
        <v>778.021640168815</v>
      </c>
    </row>
    <row r="329" spans="1:4" x14ac:dyDescent="0.35">
      <c r="A329" t="s">
        <v>3042</v>
      </c>
      <c r="B329" t="s">
        <v>2438</v>
      </c>
      <c r="C329">
        <v>117.11937787012874</v>
      </c>
    </row>
    <row r="330" spans="1:4" x14ac:dyDescent="0.35">
      <c r="A330" t="s">
        <v>3042</v>
      </c>
      <c r="B330" t="s">
        <v>2439</v>
      </c>
      <c r="C330">
        <v>61.083782694937867</v>
      </c>
    </row>
    <row r="331" spans="1:4" x14ac:dyDescent="0.35">
      <c r="A331" t="s">
        <v>3042</v>
      </c>
      <c r="B331" t="s">
        <v>2440</v>
      </c>
      <c r="C331">
        <v>198.99216538104807</v>
      </c>
    </row>
    <row r="332" spans="1:4" x14ac:dyDescent="0.35">
      <c r="A332" t="s">
        <v>3042</v>
      </c>
      <c r="B332" t="s">
        <v>2451</v>
      </c>
      <c r="C332">
        <v>9.4348059139045971E-3</v>
      </c>
    </row>
    <row r="333" spans="1:4" x14ac:dyDescent="0.35">
      <c r="A333" t="s">
        <v>3042</v>
      </c>
      <c r="B333" t="s">
        <v>2454</v>
      </c>
      <c r="C333">
        <v>1.2602187272999887E-2</v>
      </c>
    </row>
    <row r="334" spans="1:4" x14ac:dyDescent="0.35">
      <c r="A334" t="s">
        <v>3042</v>
      </c>
      <c r="B334" t="s">
        <v>2475</v>
      </c>
      <c r="C334">
        <v>2480.9986918699974</v>
      </c>
      <c r="D334">
        <v>418</v>
      </c>
    </row>
    <row r="335" spans="1:4" x14ac:dyDescent="0.35">
      <c r="A335" t="s">
        <v>3042</v>
      </c>
      <c r="B335" t="s">
        <v>2484</v>
      </c>
      <c r="C335">
        <v>9.9039741200000009</v>
      </c>
      <c r="D335">
        <v>2</v>
      </c>
    </row>
    <row r="336" spans="1:4" x14ac:dyDescent="0.35">
      <c r="A336" t="s">
        <v>3042</v>
      </c>
      <c r="B336" t="s">
        <v>2476</v>
      </c>
      <c r="C336">
        <v>1109.0683984300008</v>
      </c>
      <c r="D336">
        <v>249</v>
      </c>
    </row>
    <row r="337" spans="1:4" x14ac:dyDescent="0.35">
      <c r="A337" t="s">
        <v>3042</v>
      </c>
      <c r="B337" t="s">
        <v>2477</v>
      </c>
      <c r="C337">
        <v>11.94913942</v>
      </c>
      <c r="D337">
        <v>4</v>
      </c>
    </row>
    <row r="338" spans="1:4" x14ac:dyDescent="0.35">
      <c r="A338" t="s">
        <v>3042</v>
      </c>
      <c r="B338" t="s">
        <v>2478</v>
      </c>
      <c r="C338">
        <v>6.5850997099999997</v>
      </c>
      <c r="D338">
        <v>1</v>
      </c>
    </row>
    <row r="339" spans="1:4" x14ac:dyDescent="0.35">
      <c r="A339" t="s">
        <v>3042</v>
      </c>
      <c r="B339" t="s">
        <v>2479</v>
      </c>
      <c r="C339">
        <v>15.428880620000001</v>
      </c>
      <c r="D339">
        <v>2</v>
      </c>
    </row>
    <row r="340" spans="1:4" x14ac:dyDescent="0.35">
      <c r="A340" t="s">
        <v>3042</v>
      </c>
      <c r="B340" t="s">
        <v>2482</v>
      </c>
      <c r="C340">
        <v>1246.5362526000008</v>
      </c>
      <c r="D340">
        <v>186</v>
      </c>
    </row>
    <row r="341" spans="1:4" x14ac:dyDescent="0.35">
      <c r="A341" t="s">
        <v>3042</v>
      </c>
      <c r="B341" t="s">
        <v>2483</v>
      </c>
      <c r="C341">
        <v>522.79246394000018</v>
      </c>
      <c r="D341">
        <v>100</v>
      </c>
    </row>
    <row r="342" spans="1:4" x14ac:dyDescent="0.35">
      <c r="A342" t="s">
        <v>3042</v>
      </c>
      <c r="B342" t="s">
        <v>2498</v>
      </c>
      <c r="C342">
        <v>2480.9986918699974</v>
      </c>
      <c r="D342">
        <v>418</v>
      </c>
    </row>
    <row r="343" spans="1:4" x14ac:dyDescent="0.35">
      <c r="A343" t="s">
        <v>3042</v>
      </c>
      <c r="B343" t="s">
        <v>2507</v>
      </c>
      <c r="C343">
        <v>9.9039741200000009</v>
      </c>
      <c r="D343">
        <v>2</v>
      </c>
    </row>
    <row r="344" spans="1:4" x14ac:dyDescent="0.35">
      <c r="A344" t="s">
        <v>3042</v>
      </c>
      <c r="B344" t="s">
        <v>2499</v>
      </c>
      <c r="C344">
        <v>1109.0683984300008</v>
      </c>
      <c r="D344">
        <v>249</v>
      </c>
    </row>
    <row r="345" spans="1:4" x14ac:dyDescent="0.35">
      <c r="A345" t="s">
        <v>3042</v>
      </c>
      <c r="B345" t="s">
        <v>2500</v>
      </c>
      <c r="C345">
        <v>11.94913942</v>
      </c>
      <c r="D345">
        <v>4</v>
      </c>
    </row>
    <row r="346" spans="1:4" x14ac:dyDescent="0.35">
      <c r="A346" t="s">
        <v>3042</v>
      </c>
      <c r="B346" t="s">
        <v>2501</v>
      </c>
      <c r="C346">
        <v>6.5850997099999997</v>
      </c>
      <c r="D346">
        <v>1</v>
      </c>
    </row>
    <row r="347" spans="1:4" x14ac:dyDescent="0.35">
      <c r="A347" t="s">
        <v>3042</v>
      </c>
      <c r="B347" t="s">
        <v>2502</v>
      </c>
      <c r="C347">
        <v>15.428880620000001</v>
      </c>
      <c r="D347">
        <v>2</v>
      </c>
    </row>
    <row r="348" spans="1:4" x14ac:dyDescent="0.35">
      <c r="A348" t="s">
        <v>3042</v>
      </c>
      <c r="B348" t="s">
        <v>2505</v>
      </c>
      <c r="C348">
        <v>1246.5362526000008</v>
      </c>
      <c r="D348">
        <v>186</v>
      </c>
    </row>
    <row r="349" spans="1:4" x14ac:dyDescent="0.35">
      <c r="A349" t="s">
        <v>3042</v>
      </c>
      <c r="B349" t="s">
        <v>2506</v>
      </c>
      <c r="C349">
        <v>522.79246394000018</v>
      </c>
      <c r="D349">
        <v>100</v>
      </c>
    </row>
    <row r="350" spans="1:4" x14ac:dyDescent="0.35">
      <c r="A350" t="s">
        <v>3042</v>
      </c>
      <c r="B350" t="s">
        <v>2521</v>
      </c>
      <c r="C350">
        <v>198.03237236999999</v>
      </c>
      <c r="D350">
        <v>59</v>
      </c>
    </row>
    <row r="351" spans="1:4" x14ac:dyDescent="0.35">
      <c r="A351" t="s">
        <v>3042</v>
      </c>
      <c r="B351" t="s">
        <v>2530</v>
      </c>
      <c r="C351">
        <v>338.74769267999989</v>
      </c>
      <c r="D351">
        <v>127</v>
      </c>
    </row>
    <row r="352" spans="1:4" x14ac:dyDescent="0.35">
      <c r="A352" t="s">
        <v>3042</v>
      </c>
      <c r="B352" t="s">
        <v>2531</v>
      </c>
      <c r="C352">
        <v>1253.1547292800008</v>
      </c>
      <c r="D352">
        <v>211</v>
      </c>
    </row>
    <row r="353" spans="1:4" x14ac:dyDescent="0.35">
      <c r="A353" t="s">
        <v>3042</v>
      </c>
      <c r="B353" t="s">
        <v>2532</v>
      </c>
      <c r="C353">
        <v>1685.2568641100002</v>
      </c>
      <c r="D353">
        <v>204</v>
      </c>
    </row>
    <row r="354" spans="1:4" x14ac:dyDescent="0.35">
      <c r="A354" t="s">
        <v>3042</v>
      </c>
      <c r="B354" t="s">
        <v>2533</v>
      </c>
      <c r="C354">
        <v>136.72171524999999</v>
      </c>
      <c r="D354">
        <v>17</v>
      </c>
    </row>
    <row r="355" spans="1:4" x14ac:dyDescent="0.35">
      <c r="A355" t="s">
        <v>3042</v>
      </c>
      <c r="B355" t="s">
        <v>2522</v>
      </c>
      <c r="C355">
        <v>101.93047721000002</v>
      </c>
      <c r="D355">
        <v>24</v>
      </c>
    </row>
    <row r="356" spans="1:4" x14ac:dyDescent="0.35">
      <c r="A356" t="s">
        <v>3042</v>
      </c>
      <c r="B356" t="s">
        <v>2523</v>
      </c>
      <c r="C356">
        <v>73.543158720000022</v>
      </c>
      <c r="D356">
        <v>7</v>
      </c>
    </row>
    <row r="357" spans="1:4" x14ac:dyDescent="0.35">
      <c r="A357" t="s">
        <v>3042</v>
      </c>
      <c r="B357" t="s">
        <v>2524</v>
      </c>
      <c r="C357">
        <v>171.12076769999999</v>
      </c>
      <c r="D357">
        <v>22</v>
      </c>
    </row>
    <row r="358" spans="1:4" x14ac:dyDescent="0.35">
      <c r="A358" t="s">
        <v>3042</v>
      </c>
      <c r="B358" t="s">
        <v>2525</v>
      </c>
      <c r="C358">
        <v>51.207352240000006</v>
      </c>
      <c r="D358">
        <v>11</v>
      </c>
    </row>
    <row r="359" spans="1:4" x14ac:dyDescent="0.35">
      <c r="A359" t="s">
        <v>3042</v>
      </c>
      <c r="B359" t="s">
        <v>2526</v>
      </c>
      <c r="C359">
        <v>65.879658520000007</v>
      </c>
      <c r="D359">
        <v>18</v>
      </c>
    </row>
    <row r="360" spans="1:4" x14ac:dyDescent="0.35">
      <c r="A360" t="s">
        <v>3042</v>
      </c>
      <c r="B360" t="s">
        <v>2527</v>
      </c>
      <c r="C360">
        <v>109.34998150999999</v>
      </c>
      <c r="D360">
        <v>20</v>
      </c>
    </row>
    <row r="361" spans="1:4" x14ac:dyDescent="0.35">
      <c r="A361" t="s">
        <v>3042</v>
      </c>
      <c r="B361" t="s">
        <v>2528</v>
      </c>
      <c r="C361">
        <v>223.07007948</v>
      </c>
      <c r="D361">
        <v>44</v>
      </c>
    </row>
    <row r="362" spans="1:4" x14ac:dyDescent="0.35">
      <c r="A362" t="s">
        <v>3042</v>
      </c>
      <c r="B362" t="s">
        <v>2529</v>
      </c>
      <c r="C362">
        <v>995.24805164000043</v>
      </c>
      <c r="D362">
        <v>196</v>
      </c>
    </row>
    <row r="363" spans="1:4" x14ac:dyDescent="0.35">
      <c r="A363" t="s">
        <v>3042</v>
      </c>
      <c r="B363" t="s">
        <v>2546</v>
      </c>
      <c r="C363">
        <v>42.791352799999991</v>
      </c>
      <c r="D363">
        <v>44</v>
      </c>
    </row>
    <row r="364" spans="1:4" x14ac:dyDescent="0.35">
      <c r="A364" t="s">
        <v>3042</v>
      </c>
      <c r="B364" t="s">
        <v>2547</v>
      </c>
      <c r="C364">
        <v>5.8486784900000002</v>
      </c>
      <c r="D364">
        <v>3</v>
      </c>
    </row>
    <row r="365" spans="1:4" x14ac:dyDescent="0.35">
      <c r="A365" t="s">
        <v>3042</v>
      </c>
      <c r="B365" t="s">
        <v>2549</v>
      </c>
      <c r="C365">
        <v>2.3387054799999998</v>
      </c>
      <c r="D365">
        <v>1</v>
      </c>
    </row>
    <row r="366" spans="1:4" x14ac:dyDescent="0.35">
      <c r="A366" t="s">
        <v>3042</v>
      </c>
      <c r="B366" t="s">
        <v>2550</v>
      </c>
      <c r="C366">
        <v>5352.2841639399976</v>
      </c>
      <c r="D366">
        <v>912</v>
      </c>
    </row>
    <row r="367" spans="1:4" x14ac:dyDescent="0.35">
      <c r="A367" t="s">
        <v>3042</v>
      </c>
      <c r="B367" t="s">
        <v>2556</v>
      </c>
      <c r="C367">
        <v>2015.13233926</v>
      </c>
      <c r="D367">
        <v>258</v>
      </c>
    </row>
    <row r="368" spans="1:4" x14ac:dyDescent="0.35">
      <c r="A368" t="s">
        <v>3042</v>
      </c>
      <c r="B368" t="s">
        <v>2557</v>
      </c>
      <c r="C368">
        <v>3388.1305614500002</v>
      </c>
      <c r="D368">
        <v>702</v>
      </c>
    </row>
    <row r="369" spans="1:4" x14ac:dyDescent="0.35">
      <c r="A369" t="s">
        <v>3042</v>
      </c>
      <c r="B369" t="s">
        <v>2562</v>
      </c>
      <c r="D369">
        <v>600.53734826273273</v>
      </c>
    </row>
    <row r="370" spans="1:4" x14ac:dyDescent="0.35">
      <c r="A370" t="s">
        <v>3042</v>
      </c>
      <c r="B370" t="s">
        <v>2563</v>
      </c>
      <c r="D370">
        <v>0.2294082164022134</v>
      </c>
    </row>
    <row r="371" spans="1:4" x14ac:dyDescent="0.35">
      <c r="A371" t="s">
        <v>3042</v>
      </c>
      <c r="B371" t="s">
        <v>2565</v>
      </c>
      <c r="D371">
        <v>7.7778518611964997E-2</v>
      </c>
    </row>
    <row r="372" spans="1:4" x14ac:dyDescent="0.35">
      <c r="A372" t="s">
        <v>3042</v>
      </c>
      <c r="B372" t="s">
        <v>2566</v>
      </c>
      <c r="D372">
        <v>831.15239409812159</v>
      </c>
    </row>
    <row r="373" spans="1:4" x14ac:dyDescent="0.35">
      <c r="A373" t="s">
        <v>3042</v>
      </c>
      <c r="B373" t="s">
        <v>2612</v>
      </c>
      <c r="C373">
        <v>351.30533223999987</v>
      </c>
      <c r="D373">
        <v>356</v>
      </c>
    </row>
    <row r="374" spans="1:4" x14ac:dyDescent="0.35">
      <c r="A374" t="s">
        <v>3042</v>
      </c>
      <c r="B374" t="s">
        <v>2613</v>
      </c>
      <c r="C374">
        <v>1078.3063336399994</v>
      </c>
      <c r="D374">
        <v>341</v>
      </c>
    </row>
    <row r="375" spans="1:4" x14ac:dyDescent="0.35">
      <c r="A375" t="s">
        <v>3042</v>
      </c>
      <c r="B375" t="s">
        <v>2614</v>
      </c>
      <c r="C375">
        <v>1983.1331894599989</v>
      </c>
      <c r="D375">
        <v>226</v>
      </c>
    </row>
    <row r="376" spans="1:4" x14ac:dyDescent="0.35">
      <c r="A376" t="s">
        <v>3042</v>
      </c>
      <c r="B376" t="s">
        <v>2615</v>
      </c>
      <c r="C376">
        <v>1243.5513583500001</v>
      </c>
      <c r="D376">
        <v>40</v>
      </c>
    </row>
    <row r="377" spans="1:4" x14ac:dyDescent="0.35">
      <c r="A377" t="s">
        <v>3042</v>
      </c>
      <c r="B377" t="s">
        <v>2616</v>
      </c>
      <c r="C377">
        <v>800.91638175000014</v>
      </c>
      <c r="D377">
        <v>12</v>
      </c>
    </row>
    <row r="378" spans="1:4" x14ac:dyDescent="0.35">
      <c r="A378" t="s">
        <v>3042</v>
      </c>
      <c r="B378" t="s">
        <v>2617</v>
      </c>
      <c r="C378">
        <v>821.46505926999998</v>
      </c>
      <c r="D378">
        <v>5</v>
      </c>
    </row>
    <row r="379" spans="1:4" x14ac:dyDescent="0.35">
      <c r="A379" t="s">
        <v>3042</v>
      </c>
      <c r="B379" t="s">
        <v>2656</v>
      </c>
      <c r="C379">
        <v>0.54610327251057111</v>
      </c>
    </row>
    <row r="380" spans="1:4" x14ac:dyDescent="0.35">
      <c r="A380" t="s">
        <v>3042</v>
      </c>
      <c r="B380" t="s">
        <v>2657</v>
      </c>
      <c r="C380">
        <v>1065.3175565478762</v>
      </c>
    </row>
    <row r="381" spans="1:4" x14ac:dyDescent="0.35">
      <c r="A381" t="s">
        <v>3042</v>
      </c>
      <c r="B381" t="s">
        <v>2658</v>
      </c>
      <c r="C381">
        <v>2290.0608041697283</v>
      </c>
    </row>
    <row r="382" spans="1:4" x14ac:dyDescent="0.35">
      <c r="A382" t="s">
        <v>3042</v>
      </c>
      <c r="B382" t="s">
        <v>2659</v>
      </c>
      <c r="C382">
        <v>2016.0048468848752</v>
      </c>
    </row>
    <row r="383" spans="1:4" x14ac:dyDescent="0.35">
      <c r="A383" t="s">
        <v>3042</v>
      </c>
      <c r="B383" t="s">
        <v>2660</v>
      </c>
      <c r="C383">
        <v>434.81014509163435</v>
      </c>
    </row>
    <row r="384" spans="1:4" x14ac:dyDescent="0.35">
      <c r="A384" t="s">
        <v>3042</v>
      </c>
      <c r="B384" t="s">
        <v>2661</v>
      </c>
      <c r="C384">
        <v>244.8104702398802</v>
      </c>
    </row>
    <row r="385" spans="1:4" x14ac:dyDescent="0.35">
      <c r="A385" t="s">
        <v>3042</v>
      </c>
      <c r="B385" t="s">
        <v>2662</v>
      </c>
      <c r="C385">
        <v>167.35110594086348</v>
      </c>
    </row>
    <row r="386" spans="1:4" x14ac:dyDescent="0.35">
      <c r="A386" t="s">
        <v>3042</v>
      </c>
      <c r="B386" t="s">
        <v>2663</v>
      </c>
      <c r="C386">
        <v>31.56808963847509</v>
      </c>
    </row>
    <row r="387" spans="1:4" x14ac:dyDescent="0.35">
      <c r="A387" t="s">
        <v>3042</v>
      </c>
      <c r="B387" t="s">
        <v>2664</v>
      </c>
      <c r="C387">
        <v>17.249619716666668</v>
      </c>
    </row>
    <row r="388" spans="1:4" x14ac:dyDescent="0.35">
      <c r="A388" t="s">
        <v>3042</v>
      </c>
      <c r="B388" t="s">
        <v>2675</v>
      </c>
      <c r="C388">
        <v>0.13055955072563172</v>
      </c>
    </row>
    <row r="389" spans="1:4" x14ac:dyDescent="0.35">
      <c r="A389" t="s">
        <v>3042</v>
      </c>
      <c r="B389" t="s">
        <v>2685</v>
      </c>
      <c r="C389">
        <v>2.7374174285100901E-3</v>
      </c>
    </row>
    <row r="390" spans="1:4" x14ac:dyDescent="0.35">
      <c r="A390" t="s">
        <v>3042</v>
      </c>
      <c r="B390" t="s">
        <v>2676</v>
      </c>
      <c r="C390">
        <v>0.53732994616775309</v>
      </c>
    </row>
    <row r="391" spans="1:4" x14ac:dyDescent="0.35">
      <c r="A391" t="s">
        <v>3042</v>
      </c>
      <c r="B391" t="s">
        <v>2677</v>
      </c>
      <c r="C391">
        <v>1.1864733870215039E-2</v>
      </c>
    </row>
    <row r="392" spans="1:4" x14ac:dyDescent="0.35">
      <c r="A392" t="s">
        <v>3042</v>
      </c>
      <c r="B392" t="s">
        <v>2679</v>
      </c>
      <c r="C392">
        <v>0.13346493729637177</v>
      </c>
    </row>
    <row r="393" spans="1:4" x14ac:dyDescent="0.35">
      <c r="A393" t="s">
        <v>3042</v>
      </c>
      <c r="B393" t="s">
        <v>2680</v>
      </c>
      <c r="C393">
        <v>0.10284065524459926</v>
      </c>
    </row>
    <row r="394" spans="1:4" x14ac:dyDescent="0.35">
      <c r="A394" t="s">
        <v>3042</v>
      </c>
      <c r="B394" t="s">
        <v>2681</v>
      </c>
      <c r="C394">
        <v>5.170866020752834E-3</v>
      </c>
    </row>
    <row r="395" spans="1:4" x14ac:dyDescent="0.35">
      <c r="A395" t="s">
        <v>3042</v>
      </c>
      <c r="B395" t="s">
        <v>2683</v>
      </c>
      <c r="C395">
        <v>4.7954501789741429E-2</v>
      </c>
    </row>
    <row r="396" spans="1:4" x14ac:dyDescent="0.35">
      <c r="A396" t="s">
        <v>3042</v>
      </c>
      <c r="B396" t="s">
        <v>2703</v>
      </c>
      <c r="C396">
        <v>2306.5728139000003</v>
      </c>
      <c r="D396">
        <v>237</v>
      </c>
    </row>
    <row r="397" spans="1:4" x14ac:dyDescent="0.35">
      <c r="A397" t="s">
        <v>3042</v>
      </c>
      <c r="B397" t="s">
        <v>2704</v>
      </c>
      <c r="C397">
        <v>1364.9354212900009</v>
      </c>
      <c r="D397">
        <v>151</v>
      </c>
    </row>
    <row r="398" spans="1:4" x14ac:dyDescent="0.35">
      <c r="A398" t="s">
        <v>3042</v>
      </c>
      <c r="B398" t="s">
        <v>2710</v>
      </c>
      <c r="C398">
        <v>1406.2427453099997</v>
      </c>
      <c r="D398">
        <v>194</v>
      </c>
    </row>
    <row r="399" spans="1:4" x14ac:dyDescent="0.35">
      <c r="A399" t="s">
        <v>3042</v>
      </c>
      <c r="B399" t="s">
        <v>2711</v>
      </c>
      <c r="C399">
        <v>1200.9266742099992</v>
      </c>
      <c r="D399">
        <v>169</v>
      </c>
    </row>
    <row r="400" spans="1:4" x14ac:dyDescent="0.35">
      <c r="A400" t="s">
        <v>3042</v>
      </c>
      <c r="B400" t="s">
        <v>2727</v>
      </c>
      <c r="C400">
        <v>2306.5728139000003</v>
      </c>
      <c r="D400">
        <v>237</v>
      </c>
    </row>
    <row r="401" spans="1:4" x14ac:dyDescent="0.35">
      <c r="A401" t="s">
        <v>3042</v>
      </c>
      <c r="B401" t="s">
        <v>2728</v>
      </c>
      <c r="C401">
        <v>1364.9354212900009</v>
      </c>
      <c r="D401">
        <v>151</v>
      </c>
    </row>
    <row r="402" spans="1:4" x14ac:dyDescent="0.35">
      <c r="A402" t="s">
        <v>3042</v>
      </c>
      <c r="B402" t="s">
        <v>2734</v>
      </c>
      <c r="C402">
        <v>1406.2427453099997</v>
      </c>
      <c r="D402">
        <v>194</v>
      </c>
    </row>
    <row r="403" spans="1:4" x14ac:dyDescent="0.35">
      <c r="A403" t="s">
        <v>3042</v>
      </c>
      <c r="B403" t="s">
        <v>2735</v>
      </c>
      <c r="C403">
        <v>1200.9266742099992</v>
      </c>
      <c r="D403">
        <v>169</v>
      </c>
    </row>
    <row r="404" spans="1:4" x14ac:dyDescent="0.35">
      <c r="A404" t="s">
        <v>3042</v>
      </c>
      <c r="B404" t="s">
        <v>2747</v>
      </c>
      <c r="C404">
        <v>527.93669774999989</v>
      </c>
      <c r="D404">
        <v>26</v>
      </c>
    </row>
    <row r="405" spans="1:4" x14ac:dyDescent="0.35">
      <c r="A405" t="s">
        <v>3042</v>
      </c>
      <c r="B405" t="s">
        <v>2756</v>
      </c>
      <c r="C405">
        <v>767.10715251999989</v>
      </c>
      <c r="D405">
        <v>126</v>
      </c>
    </row>
    <row r="406" spans="1:4" x14ac:dyDescent="0.35">
      <c r="A406" t="s">
        <v>3042</v>
      </c>
      <c r="B406" t="s">
        <v>2757</v>
      </c>
      <c r="C406">
        <v>750.09468368</v>
      </c>
      <c r="D406">
        <v>104</v>
      </c>
    </row>
    <row r="407" spans="1:4" x14ac:dyDescent="0.35">
      <c r="A407" t="s">
        <v>3042</v>
      </c>
      <c r="B407" t="s">
        <v>2758</v>
      </c>
      <c r="C407">
        <v>1119.1466770100005</v>
      </c>
      <c r="D407">
        <v>98</v>
      </c>
    </row>
    <row r="408" spans="1:4" x14ac:dyDescent="0.35">
      <c r="A408" t="s">
        <v>3042</v>
      </c>
      <c r="B408" t="s">
        <v>2759</v>
      </c>
      <c r="C408">
        <v>153.26281021</v>
      </c>
      <c r="D408">
        <v>9</v>
      </c>
    </row>
    <row r="409" spans="1:4" x14ac:dyDescent="0.35">
      <c r="A409" t="s">
        <v>3042</v>
      </c>
      <c r="B409" t="s">
        <v>2748</v>
      </c>
      <c r="C409">
        <v>74.614186960000012</v>
      </c>
      <c r="D409">
        <v>16</v>
      </c>
    </row>
    <row r="410" spans="1:4" x14ac:dyDescent="0.35">
      <c r="A410" t="s">
        <v>3042</v>
      </c>
      <c r="B410" t="s">
        <v>2749</v>
      </c>
      <c r="C410">
        <v>78.17547716</v>
      </c>
      <c r="D410">
        <v>11</v>
      </c>
    </row>
    <row r="411" spans="1:4" x14ac:dyDescent="0.35">
      <c r="A411" t="s">
        <v>3042</v>
      </c>
      <c r="B411" t="s">
        <v>2750</v>
      </c>
      <c r="C411">
        <v>354.68532743999998</v>
      </c>
      <c r="D411">
        <v>35</v>
      </c>
    </row>
    <row r="412" spans="1:4" x14ac:dyDescent="0.35">
      <c r="A412" t="s">
        <v>3042</v>
      </c>
      <c r="B412" t="s">
        <v>2751</v>
      </c>
      <c r="C412">
        <v>239.89147437999995</v>
      </c>
      <c r="D412">
        <v>47</v>
      </c>
    </row>
    <row r="413" spans="1:4" x14ac:dyDescent="0.35">
      <c r="A413" t="s">
        <v>3042</v>
      </c>
      <c r="B413" t="s">
        <v>2752</v>
      </c>
      <c r="C413">
        <v>198.43873651000007</v>
      </c>
      <c r="D413">
        <v>35</v>
      </c>
    </row>
    <row r="414" spans="1:4" x14ac:dyDescent="0.35">
      <c r="A414" t="s">
        <v>3042</v>
      </c>
      <c r="B414" t="s">
        <v>2753</v>
      </c>
      <c r="C414">
        <v>284.45332745999997</v>
      </c>
      <c r="D414">
        <v>39</v>
      </c>
    </row>
    <row r="415" spans="1:4" x14ac:dyDescent="0.35">
      <c r="A415" t="s">
        <v>3042</v>
      </c>
      <c r="B415" t="s">
        <v>2754</v>
      </c>
      <c r="C415">
        <v>308.48527696000002</v>
      </c>
      <c r="D415">
        <v>37</v>
      </c>
    </row>
    <row r="416" spans="1:4" x14ac:dyDescent="0.35">
      <c r="A416" t="s">
        <v>3042</v>
      </c>
      <c r="B416" t="s">
        <v>2755</v>
      </c>
      <c r="C416">
        <v>1422.3858266699992</v>
      </c>
      <c r="D416">
        <v>167</v>
      </c>
    </row>
    <row r="417" spans="1:5" x14ac:dyDescent="0.35">
      <c r="A417" t="s">
        <v>3042</v>
      </c>
      <c r="B417" t="s">
        <v>2772</v>
      </c>
      <c r="C417">
        <v>1267.9801776200009</v>
      </c>
      <c r="D417">
        <v>125</v>
      </c>
    </row>
    <row r="418" spans="1:5" x14ac:dyDescent="0.35">
      <c r="A418" t="s">
        <v>3042</v>
      </c>
      <c r="B418" t="s">
        <v>2773</v>
      </c>
      <c r="C418">
        <v>5010.6974770899988</v>
      </c>
      <c r="D418">
        <v>625</v>
      </c>
    </row>
    <row r="419" spans="1:5" x14ac:dyDescent="0.35">
      <c r="A419" t="s">
        <v>3042</v>
      </c>
      <c r="B419" t="s">
        <v>2777</v>
      </c>
      <c r="D419">
        <v>230.40188899731029</v>
      </c>
    </row>
    <row r="420" spans="1:5" x14ac:dyDescent="0.35">
      <c r="A420" t="s">
        <v>3042</v>
      </c>
      <c r="B420" t="s">
        <v>2787</v>
      </c>
      <c r="D420">
        <v>1.3392762271152601</v>
      </c>
    </row>
    <row r="421" spans="1:5" x14ac:dyDescent="0.35">
      <c r="A421" t="s">
        <v>3042</v>
      </c>
      <c r="B421" t="s">
        <v>2789</v>
      </c>
      <c r="D421">
        <v>153.04788327658068</v>
      </c>
    </row>
    <row r="422" spans="1:5" x14ac:dyDescent="0.35">
      <c r="A422" t="s">
        <v>3042</v>
      </c>
      <c r="B422" t="s">
        <v>2778</v>
      </c>
      <c r="D422">
        <v>938.98574774529538</v>
      </c>
    </row>
    <row r="423" spans="1:5" x14ac:dyDescent="0.35">
      <c r="A423" t="s">
        <v>3042</v>
      </c>
      <c r="B423" t="s">
        <v>2779</v>
      </c>
      <c r="D423">
        <v>11.043069130893794</v>
      </c>
    </row>
    <row r="424" spans="1:5" x14ac:dyDescent="0.35">
      <c r="A424" t="s">
        <v>3042</v>
      </c>
      <c r="B424" t="s">
        <v>2781</v>
      </c>
      <c r="D424">
        <v>1038.3317765738282</v>
      </c>
    </row>
    <row r="425" spans="1:5" x14ac:dyDescent="0.35">
      <c r="A425" t="s">
        <v>3042</v>
      </c>
      <c r="B425" t="s">
        <v>2782</v>
      </c>
      <c r="D425">
        <v>12787.235870060038</v>
      </c>
    </row>
    <row r="426" spans="1:5" x14ac:dyDescent="0.35">
      <c r="A426" t="s">
        <v>3042</v>
      </c>
      <c r="B426" t="s">
        <v>2783</v>
      </c>
      <c r="D426">
        <v>2.6732889811723863</v>
      </c>
    </row>
    <row r="427" spans="1:5" x14ac:dyDescent="0.35">
      <c r="A427" t="s">
        <v>3042</v>
      </c>
      <c r="B427" t="s">
        <v>2785</v>
      </c>
      <c r="D427">
        <v>121.96269463933842</v>
      </c>
    </row>
    <row r="428" spans="1:5" x14ac:dyDescent="0.35">
      <c r="A428" t="s">
        <v>3043</v>
      </c>
      <c r="B428" t="s">
        <v>2353</v>
      </c>
      <c r="C428">
        <v>0.51379644501134858</v>
      </c>
      <c r="D428">
        <v>0.26960487268400163</v>
      </c>
      <c r="E428">
        <v>0.4750456413361045</v>
      </c>
    </row>
    <row r="429" spans="1:5" x14ac:dyDescent="0.35">
      <c r="A429" t="s">
        <v>3043</v>
      </c>
      <c r="B429" t="s">
        <v>2354</v>
      </c>
      <c r="C429">
        <v>2.7323275186211599E-2</v>
      </c>
      <c r="D429">
        <v>3.2311058976353807E-4</v>
      </c>
      <c r="E429">
        <v>2.3038614304984849E-2</v>
      </c>
    </row>
    <row r="430" spans="1:5" x14ac:dyDescent="0.35">
      <c r="A430" t="s">
        <v>3043</v>
      </c>
      <c r="B430" t="s">
        <v>2355</v>
      </c>
      <c r="C430">
        <v>0.45888027980243978</v>
      </c>
      <c r="D430">
        <v>0.7300720167262349</v>
      </c>
      <c r="E430">
        <v>0.50191574435891073</v>
      </c>
    </row>
    <row r="431" spans="1:5" x14ac:dyDescent="0.35">
      <c r="A431" t="s">
        <v>3043</v>
      </c>
      <c r="B431" t="s">
        <v>2458</v>
      </c>
      <c r="C431">
        <v>0.27080878673627218</v>
      </c>
    </row>
    <row r="432" spans="1:5" x14ac:dyDescent="0.35">
      <c r="A432" t="s">
        <v>3043</v>
      </c>
      <c r="B432" t="s">
        <v>2462</v>
      </c>
      <c r="C432">
        <v>1.1368101059970189E-2</v>
      </c>
    </row>
    <row r="433" spans="1:5" x14ac:dyDescent="0.35">
      <c r="A433" t="s">
        <v>3043</v>
      </c>
      <c r="B433" t="s">
        <v>2688</v>
      </c>
      <c r="C433">
        <v>8.1002036391322977E-3</v>
      </c>
    </row>
    <row r="434" spans="1:5" x14ac:dyDescent="0.35">
      <c r="A434" t="s">
        <v>3043</v>
      </c>
      <c r="B434" t="s">
        <v>2181</v>
      </c>
      <c r="C434">
        <v>178107.81749059985</v>
      </c>
      <c r="D434">
        <v>52309</v>
      </c>
    </row>
    <row r="435" spans="1:5" x14ac:dyDescent="0.35">
      <c r="A435" t="s">
        <v>3043</v>
      </c>
      <c r="B435" t="s">
        <v>2183</v>
      </c>
      <c r="C435">
        <v>1713.1574833000011</v>
      </c>
      <c r="D435">
        <v>236</v>
      </c>
    </row>
    <row r="436" spans="1:5" x14ac:dyDescent="0.35">
      <c r="A436" t="s">
        <v>3043</v>
      </c>
      <c r="B436" t="s">
        <v>2197</v>
      </c>
      <c r="C436">
        <v>151285.1527442795</v>
      </c>
    </row>
    <row r="437" spans="1:5" x14ac:dyDescent="0.35">
      <c r="A437" t="s">
        <v>3043</v>
      </c>
      <c r="B437" t="s">
        <v>2198</v>
      </c>
      <c r="C437">
        <v>28535.822229619964</v>
      </c>
    </row>
    <row r="438" spans="1:5" x14ac:dyDescent="0.35">
      <c r="A438" t="s">
        <v>3043</v>
      </c>
      <c r="B438" t="s">
        <v>2229</v>
      </c>
      <c r="C438">
        <v>50584</v>
      </c>
      <c r="D438">
        <v>1961</v>
      </c>
    </row>
    <row r="439" spans="1:5" x14ac:dyDescent="0.35">
      <c r="A439" t="s">
        <v>3043</v>
      </c>
      <c r="B439" t="s">
        <v>2238</v>
      </c>
      <c r="C439">
        <v>2.8278555171513793E-2</v>
      </c>
      <c r="D439">
        <v>0.15578361831556742</v>
      </c>
      <c r="E439">
        <v>2.8528239325888445E-2</v>
      </c>
    </row>
    <row r="440" spans="1:5" x14ac:dyDescent="0.35">
      <c r="A440" t="s">
        <v>3043</v>
      </c>
      <c r="B440" t="s">
        <v>2252</v>
      </c>
      <c r="C440">
        <v>1</v>
      </c>
      <c r="D440">
        <v>1</v>
      </c>
      <c r="E440">
        <v>1</v>
      </c>
    </row>
    <row r="441" spans="1:5" x14ac:dyDescent="0.35">
      <c r="A441" t="s">
        <v>3043</v>
      </c>
      <c r="B441" t="s">
        <v>2299</v>
      </c>
      <c r="C441">
        <v>0.30391376816835924</v>
      </c>
      <c r="D441">
        <v>0.40046008328466404</v>
      </c>
      <c r="E441">
        <v>0.31923471993988434</v>
      </c>
    </row>
    <row r="442" spans="1:5" x14ac:dyDescent="0.35">
      <c r="A442" t="s">
        <v>3043</v>
      </c>
      <c r="B442" t="s">
        <v>2300</v>
      </c>
      <c r="C442">
        <v>0.10745655148677244</v>
      </c>
      <c r="D442">
        <v>8.4998731948306566E-2</v>
      </c>
      <c r="E442">
        <v>0.10389271614382892</v>
      </c>
    </row>
    <row r="443" spans="1:5" x14ac:dyDescent="0.35">
      <c r="A443" t="s">
        <v>3043</v>
      </c>
      <c r="B443" t="s">
        <v>2301</v>
      </c>
      <c r="C443">
        <v>0.11452589173120367</v>
      </c>
      <c r="D443">
        <v>8.7330332161702245E-2</v>
      </c>
      <c r="E443">
        <v>0.11021022358724565</v>
      </c>
    </row>
    <row r="444" spans="1:5" x14ac:dyDescent="0.35">
      <c r="A444" t="s">
        <v>3043</v>
      </c>
      <c r="B444" t="s">
        <v>2302</v>
      </c>
      <c r="C444">
        <v>0.30549772757232818</v>
      </c>
      <c r="D444">
        <v>0.2458103448927117</v>
      </c>
      <c r="E444">
        <v>0.29602592628916835</v>
      </c>
    </row>
    <row r="445" spans="1:5" x14ac:dyDescent="0.35">
      <c r="A445" t="s">
        <v>3043</v>
      </c>
      <c r="B445" t="s">
        <v>2303</v>
      </c>
      <c r="C445">
        <v>0.16860606104133655</v>
      </c>
      <c r="D445">
        <v>0.18140050771261532</v>
      </c>
      <c r="E445">
        <v>0.17063641403987279</v>
      </c>
    </row>
    <row r="446" spans="1:5" x14ac:dyDescent="0.35">
      <c r="A446" t="s">
        <v>3043</v>
      </c>
      <c r="B446" t="s">
        <v>2349</v>
      </c>
    </row>
    <row r="447" spans="1:5" x14ac:dyDescent="0.35">
      <c r="A447" t="s">
        <v>3043</v>
      </c>
      <c r="B447" t="s">
        <v>2358</v>
      </c>
      <c r="C447">
        <v>0.61207841984765299</v>
      </c>
      <c r="D447">
        <v>0.56134318782877068</v>
      </c>
      <c r="E447">
        <v>0.60402723693153615</v>
      </c>
    </row>
    <row r="448" spans="1:5" x14ac:dyDescent="0.35">
      <c r="A448" t="s">
        <v>3043</v>
      </c>
      <c r="B448" t="s">
        <v>2359</v>
      </c>
      <c r="C448">
        <v>0.38792158015234696</v>
      </c>
      <c r="D448">
        <v>0.43865681217122937</v>
      </c>
      <c r="E448">
        <v>0.39597276306846391</v>
      </c>
    </row>
    <row r="449" spans="1:5" x14ac:dyDescent="0.35">
      <c r="A449" t="s">
        <v>3043</v>
      </c>
      <c r="B449" t="s">
        <v>2367</v>
      </c>
      <c r="C449">
        <v>5.0641187794416211E-2</v>
      </c>
      <c r="D449">
        <v>1.7260781850846282E-2</v>
      </c>
      <c r="E449">
        <v>4.5344045288673938E-2</v>
      </c>
    </row>
    <row r="450" spans="1:5" x14ac:dyDescent="0.35">
      <c r="A450" t="s">
        <v>3043</v>
      </c>
      <c r="B450" t="s">
        <v>2368</v>
      </c>
      <c r="C450">
        <v>7.3202482114351042E-2</v>
      </c>
      <c r="D450">
        <v>6.2945374939137405E-2</v>
      </c>
      <c r="E450">
        <v>7.1574779967899335E-2</v>
      </c>
    </row>
    <row r="451" spans="1:5" x14ac:dyDescent="0.35">
      <c r="A451" t="s">
        <v>3043</v>
      </c>
      <c r="B451" t="s">
        <v>2369</v>
      </c>
      <c r="C451">
        <v>5.2534519930677925E-2</v>
      </c>
      <c r="D451">
        <v>7.7845673820963704E-2</v>
      </c>
      <c r="E451">
        <v>5.6551151405090656E-2</v>
      </c>
    </row>
    <row r="452" spans="1:5" x14ac:dyDescent="0.35">
      <c r="A452" t="s">
        <v>3043</v>
      </c>
      <c r="B452" t="s">
        <v>2370</v>
      </c>
      <c r="C452">
        <v>0.16473701885026759</v>
      </c>
      <c r="D452">
        <v>0.19494595511762447</v>
      </c>
      <c r="E452">
        <v>0.1695308802738103</v>
      </c>
    </row>
    <row r="453" spans="1:5" x14ac:dyDescent="0.35">
      <c r="A453" t="s">
        <v>3043</v>
      </c>
      <c r="B453" t="s">
        <v>2371</v>
      </c>
      <c r="C453">
        <v>0.65888479131028721</v>
      </c>
      <c r="D453">
        <v>0.64700221427142812</v>
      </c>
      <c r="E453">
        <v>0.65699914306452567</v>
      </c>
    </row>
    <row r="454" spans="1:5" x14ac:dyDescent="0.35">
      <c r="A454" t="s">
        <v>3043</v>
      </c>
      <c r="B454" t="s">
        <v>2376</v>
      </c>
      <c r="C454">
        <v>3.301189761457832E-4</v>
      </c>
      <c r="D454">
        <v>2.9382087621421457E-3</v>
      </c>
      <c r="E454">
        <v>7.4399720421613037E-4</v>
      </c>
    </row>
    <row r="455" spans="1:5" x14ac:dyDescent="0.35">
      <c r="A455" t="s">
        <v>3043</v>
      </c>
      <c r="B455" t="s">
        <v>2387</v>
      </c>
      <c r="C455">
        <v>29438.388499709825</v>
      </c>
      <c r="D455">
        <v>24150</v>
      </c>
    </row>
    <row r="456" spans="1:5" x14ac:dyDescent="0.35">
      <c r="A456" t="s">
        <v>3043</v>
      </c>
      <c r="B456" t="s">
        <v>2388</v>
      </c>
      <c r="C456">
        <v>68332.5331471401</v>
      </c>
      <c r="D456">
        <v>23520</v>
      </c>
    </row>
    <row r="457" spans="1:5" x14ac:dyDescent="0.35">
      <c r="A457" t="s">
        <v>3043</v>
      </c>
      <c r="B457" t="s">
        <v>2389</v>
      </c>
      <c r="C457">
        <v>18737.184255539978</v>
      </c>
      <c r="D457">
        <v>2382</v>
      </c>
    </row>
    <row r="458" spans="1:5" x14ac:dyDescent="0.35">
      <c r="A458" t="s">
        <v>3043</v>
      </c>
      <c r="B458" t="s">
        <v>2390</v>
      </c>
      <c r="C458">
        <v>10212.907266279995</v>
      </c>
      <c r="D458">
        <v>325</v>
      </c>
    </row>
    <row r="459" spans="1:5" x14ac:dyDescent="0.35">
      <c r="A459" t="s">
        <v>3043</v>
      </c>
      <c r="B459" t="s">
        <v>2391</v>
      </c>
      <c r="C459">
        <v>9562.4833044000006</v>
      </c>
      <c r="D459">
        <v>134</v>
      </c>
    </row>
    <row r="460" spans="1:5" x14ac:dyDescent="0.35">
      <c r="A460" t="s">
        <v>3043</v>
      </c>
      <c r="B460" t="s">
        <v>2392</v>
      </c>
      <c r="C460">
        <v>15001.656271209999</v>
      </c>
      <c r="D460">
        <v>73</v>
      </c>
    </row>
    <row r="461" spans="1:5" x14ac:dyDescent="0.35">
      <c r="A461" t="s">
        <v>3043</v>
      </c>
      <c r="B461" t="s">
        <v>2432</v>
      </c>
      <c r="C461">
        <v>0.59700599000133014</v>
      </c>
    </row>
    <row r="462" spans="1:5" x14ac:dyDescent="0.35">
      <c r="A462" t="s">
        <v>3043</v>
      </c>
      <c r="B462" t="s">
        <v>2433</v>
      </c>
      <c r="C462">
        <v>98720.205381631691</v>
      </c>
    </row>
    <row r="463" spans="1:5" x14ac:dyDescent="0.35">
      <c r="A463" t="s">
        <v>3043</v>
      </c>
      <c r="B463" t="s">
        <v>2434</v>
      </c>
      <c r="C463">
        <v>21308.286512538136</v>
      </c>
    </row>
    <row r="464" spans="1:5" x14ac:dyDescent="0.35">
      <c r="A464" t="s">
        <v>3043</v>
      </c>
      <c r="B464" t="s">
        <v>2435</v>
      </c>
      <c r="C464">
        <v>17033.681089485828</v>
      </c>
    </row>
    <row r="465" spans="1:4" x14ac:dyDescent="0.35">
      <c r="A465" t="s">
        <v>3043</v>
      </c>
      <c r="B465" t="s">
        <v>2436</v>
      </c>
      <c r="C465">
        <v>8959.5281705762027</v>
      </c>
    </row>
    <row r="466" spans="1:4" x14ac:dyDescent="0.35">
      <c r="A466" t="s">
        <v>3043</v>
      </c>
      <c r="B466" t="s">
        <v>2437</v>
      </c>
      <c r="C466">
        <v>4417.299285080715</v>
      </c>
    </row>
    <row r="467" spans="1:4" x14ac:dyDescent="0.35">
      <c r="A467" t="s">
        <v>3043</v>
      </c>
      <c r="B467" t="s">
        <v>2438</v>
      </c>
      <c r="C467">
        <v>395.60559594183491</v>
      </c>
    </row>
    <row r="468" spans="1:4" x14ac:dyDescent="0.35">
      <c r="A468" t="s">
        <v>3043</v>
      </c>
      <c r="B468" t="s">
        <v>2439</v>
      </c>
      <c r="C468">
        <v>167.03106017254143</v>
      </c>
    </row>
    <row r="469" spans="1:4" x14ac:dyDescent="0.35">
      <c r="A469" t="s">
        <v>3043</v>
      </c>
      <c r="B469" t="s">
        <v>2440</v>
      </c>
      <c r="C469">
        <v>262.10135015138894</v>
      </c>
    </row>
    <row r="470" spans="1:4" x14ac:dyDescent="0.35">
      <c r="A470" t="s">
        <v>3043</v>
      </c>
      <c r="B470" t="s">
        <v>2451</v>
      </c>
      <c r="C470">
        <v>0.69655236284285138</v>
      </c>
    </row>
    <row r="471" spans="1:4" x14ac:dyDescent="0.35">
      <c r="A471" t="s">
        <v>3043</v>
      </c>
      <c r="B471" t="s">
        <v>2452</v>
      </c>
      <c r="C471">
        <v>3.1706802694697125E-3</v>
      </c>
    </row>
    <row r="472" spans="1:4" x14ac:dyDescent="0.35">
      <c r="A472" t="s">
        <v>3043</v>
      </c>
      <c r="B472" t="s">
        <v>2454</v>
      </c>
      <c r="C472">
        <v>1.8100069091436546E-2</v>
      </c>
    </row>
    <row r="473" spans="1:4" x14ac:dyDescent="0.35">
      <c r="A473" t="s">
        <v>3043</v>
      </c>
      <c r="B473" t="s">
        <v>2475</v>
      </c>
      <c r="C473">
        <v>86174.051906719964</v>
      </c>
      <c r="D473">
        <v>23686</v>
      </c>
    </row>
    <row r="474" spans="1:4" x14ac:dyDescent="0.35">
      <c r="A474" t="s">
        <v>3043</v>
      </c>
      <c r="B474" t="s">
        <v>2484</v>
      </c>
      <c r="C474">
        <v>194.80919575999997</v>
      </c>
      <c r="D474">
        <v>20</v>
      </c>
    </row>
    <row r="475" spans="1:4" x14ac:dyDescent="0.35">
      <c r="A475" t="s">
        <v>3043</v>
      </c>
      <c r="B475" t="s">
        <v>2485</v>
      </c>
      <c r="C475">
        <v>139.14496665999999</v>
      </c>
      <c r="D475">
        <v>11</v>
      </c>
    </row>
    <row r="476" spans="1:4" x14ac:dyDescent="0.35">
      <c r="A476" t="s">
        <v>3043</v>
      </c>
      <c r="B476" t="s">
        <v>2486</v>
      </c>
      <c r="C476">
        <v>174.69778548999997</v>
      </c>
      <c r="D476">
        <v>6</v>
      </c>
    </row>
    <row r="477" spans="1:4" x14ac:dyDescent="0.35">
      <c r="A477" t="s">
        <v>3043</v>
      </c>
      <c r="B477" t="s">
        <v>2492</v>
      </c>
      <c r="C477">
        <v>517.79538207999997</v>
      </c>
      <c r="D477">
        <v>18</v>
      </c>
    </row>
    <row r="478" spans="1:4" x14ac:dyDescent="0.35">
      <c r="A478" t="s">
        <v>3043</v>
      </c>
      <c r="B478" t="s">
        <v>2476</v>
      </c>
      <c r="C478">
        <v>29263.684554110008</v>
      </c>
      <c r="D478">
        <v>11347</v>
      </c>
    </row>
    <row r="479" spans="1:4" x14ac:dyDescent="0.35">
      <c r="A479" t="s">
        <v>3043</v>
      </c>
      <c r="B479" t="s">
        <v>2477</v>
      </c>
      <c r="C479">
        <v>415.73772620000017</v>
      </c>
      <c r="D479">
        <v>79</v>
      </c>
    </row>
    <row r="480" spans="1:4" x14ac:dyDescent="0.35">
      <c r="A480" t="s">
        <v>3043</v>
      </c>
      <c r="B480" t="s">
        <v>2478</v>
      </c>
      <c r="C480">
        <v>183.30080454</v>
      </c>
      <c r="D480">
        <v>33</v>
      </c>
    </row>
    <row r="481" spans="1:4" x14ac:dyDescent="0.35">
      <c r="A481" t="s">
        <v>3043</v>
      </c>
      <c r="B481" t="s">
        <v>2479</v>
      </c>
      <c r="C481">
        <v>87.491340170000001</v>
      </c>
      <c r="D481">
        <v>14</v>
      </c>
    </row>
    <row r="482" spans="1:4" x14ac:dyDescent="0.35">
      <c r="A482" t="s">
        <v>3043</v>
      </c>
      <c r="B482" t="s">
        <v>2480</v>
      </c>
      <c r="C482">
        <v>0.18028240000000001</v>
      </c>
      <c r="D482">
        <v>2</v>
      </c>
    </row>
    <row r="483" spans="1:4" x14ac:dyDescent="0.35">
      <c r="A483" t="s">
        <v>3043</v>
      </c>
      <c r="B483" t="s">
        <v>2482</v>
      </c>
      <c r="C483">
        <v>22183.091572879955</v>
      </c>
      <c r="D483">
        <v>5033</v>
      </c>
    </row>
    <row r="484" spans="1:4" x14ac:dyDescent="0.35">
      <c r="A484" t="s">
        <v>3043</v>
      </c>
      <c r="B484" t="s">
        <v>2483</v>
      </c>
      <c r="C484">
        <v>11951.167227269972</v>
      </c>
      <c r="D484">
        <v>5980</v>
      </c>
    </row>
    <row r="485" spans="1:4" x14ac:dyDescent="0.35">
      <c r="A485" t="s">
        <v>3043</v>
      </c>
      <c r="B485" t="s">
        <v>2498</v>
      </c>
      <c r="C485">
        <v>86174.051906719964</v>
      </c>
      <c r="D485">
        <v>23686</v>
      </c>
    </row>
    <row r="486" spans="1:4" x14ac:dyDescent="0.35">
      <c r="A486" t="s">
        <v>3043</v>
      </c>
      <c r="B486" t="s">
        <v>2507</v>
      </c>
      <c r="C486">
        <v>194.80919575999997</v>
      </c>
      <c r="D486">
        <v>20</v>
      </c>
    </row>
    <row r="487" spans="1:4" x14ac:dyDescent="0.35">
      <c r="A487" t="s">
        <v>3043</v>
      </c>
      <c r="B487" t="s">
        <v>2508</v>
      </c>
      <c r="C487">
        <v>139.14496665999999</v>
      </c>
      <c r="D487">
        <v>11</v>
      </c>
    </row>
    <row r="488" spans="1:4" x14ac:dyDescent="0.35">
      <c r="A488" t="s">
        <v>3043</v>
      </c>
      <c r="B488" t="s">
        <v>2509</v>
      </c>
      <c r="C488">
        <v>174.69778548999997</v>
      </c>
      <c r="D488">
        <v>6</v>
      </c>
    </row>
    <row r="489" spans="1:4" x14ac:dyDescent="0.35">
      <c r="A489" t="s">
        <v>3043</v>
      </c>
      <c r="B489" t="s">
        <v>2515</v>
      </c>
      <c r="C489">
        <v>517.79538207999997</v>
      </c>
      <c r="D489">
        <v>18</v>
      </c>
    </row>
    <row r="490" spans="1:4" x14ac:dyDescent="0.35">
      <c r="A490" t="s">
        <v>3043</v>
      </c>
      <c r="B490" t="s">
        <v>2499</v>
      </c>
      <c r="C490">
        <v>29263.684554110008</v>
      </c>
      <c r="D490">
        <v>11347</v>
      </c>
    </row>
    <row r="491" spans="1:4" x14ac:dyDescent="0.35">
      <c r="A491" t="s">
        <v>3043</v>
      </c>
      <c r="B491" t="s">
        <v>2500</v>
      </c>
      <c r="C491">
        <v>415.73772620000017</v>
      </c>
      <c r="D491">
        <v>79</v>
      </c>
    </row>
    <row r="492" spans="1:4" x14ac:dyDescent="0.35">
      <c r="A492" t="s">
        <v>3043</v>
      </c>
      <c r="B492" t="s">
        <v>2501</v>
      </c>
      <c r="C492">
        <v>183.30080454</v>
      </c>
      <c r="D492">
        <v>33</v>
      </c>
    </row>
    <row r="493" spans="1:4" x14ac:dyDescent="0.35">
      <c r="A493" t="s">
        <v>3043</v>
      </c>
      <c r="B493" t="s">
        <v>2502</v>
      </c>
      <c r="C493">
        <v>87.491340170000001</v>
      </c>
      <c r="D493">
        <v>14</v>
      </c>
    </row>
    <row r="494" spans="1:4" x14ac:dyDescent="0.35">
      <c r="A494" t="s">
        <v>3043</v>
      </c>
      <c r="B494" t="s">
        <v>2503</v>
      </c>
      <c r="C494">
        <v>0.18028240000000001</v>
      </c>
      <c r="D494">
        <v>2</v>
      </c>
    </row>
    <row r="495" spans="1:4" x14ac:dyDescent="0.35">
      <c r="A495" t="s">
        <v>3043</v>
      </c>
      <c r="B495" t="s">
        <v>2505</v>
      </c>
      <c r="C495">
        <v>22183.091572879955</v>
      </c>
      <c r="D495">
        <v>5033</v>
      </c>
    </row>
    <row r="496" spans="1:4" x14ac:dyDescent="0.35">
      <c r="A496" t="s">
        <v>3043</v>
      </c>
      <c r="B496" t="s">
        <v>2506</v>
      </c>
      <c r="C496">
        <v>11951.167227269972</v>
      </c>
      <c r="D496">
        <v>5980</v>
      </c>
    </row>
    <row r="497" spans="1:4" x14ac:dyDescent="0.35">
      <c r="A497" t="s">
        <v>3043</v>
      </c>
      <c r="B497" t="s">
        <v>2521</v>
      </c>
      <c r="C497">
        <v>4713.2835800200019</v>
      </c>
      <c r="D497">
        <v>1507</v>
      </c>
    </row>
    <row r="498" spans="1:4" x14ac:dyDescent="0.35">
      <c r="A498" t="s">
        <v>3043</v>
      </c>
      <c r="B498" t="s">
        <v>2530</v>
      </c>
      <c r="C498">
        <v>18207.134074670008</v>
      </c>
      <c r="D498">
        <v>7040</v>
      </c>
    </row>
    <row r="499" spans="1:4" x14ac:dyDescent="0.35">
      <c r="A499" t="s">
        <v>3043</v>
      </c>
      <c r="B499" t="s">
        <v>2531</v>
      </c>
      <c r="C499">
        <v>40013.488717190026</v>
      </c>
      <c r="D499">
        <v>11474</v>
      </c>
    </row>
    <row r="500" spans="1:4" x14ac:dyDescent="0.35">
      <c r="A500" t="s">
        <v>3043</v>
      </c>
      <c r="B500" t="s">
        <v>2532</v>
      </c>
      <c r="C500">
        <v>39741.813698490034</v>
      </c>
      <c r="D500">
        <v>7996</v>
      </c>
    </row>
    <row r="501" spans="1:4" x14ac:dyDescent="0.35">
      <c r="A501" t="s">
        <v>3043</v>
      </c>
      <c r="B501" t="s">
        <v>2533</v>
      </c>
      <c r="C501">
        <v>1984.3691626799998</v>
      </c>
      <c r="D501">
        <v>56</v>
      </c>
    </row>
    <row r="502" spans="1:4" x14ac:dyDescent="0.35">
      <c r="A502" t="s">
        <v>3043</v>
      </c>
      <c r="B502" t="s">
        <v>2522</v>
      </c>
      <c r="C502">
        <v>2935.4242692599983</v>
      </c>
      <c r="D502">
        <v>931</v>
      </c>
    </row>
    <row r="503" spans="1:4" x14ac:dyDescent="0.35">
      <c r="A503" t="s">
        <v>3043</v>
      </c>
      <c r="B503" t="s">
        <v>2523</v>
      </c>
      <c r="C503">
        <v>2044.6491688999984</v>
      </c>
      <c r="D503">
        <v>585</v>
      </c>
    </row>
    <row r="504" spans="1:4" x14ac:dyDescent="0.35">
      <c r="A504" t="s">
        <v>3043</v>
      </c>
      <c r="B504" t="s">
        <v>2524</v>
      </c>
      <c r="C504">
        <v>3568.0233462600036</v>
      </c>
      <c r="D504">
        <v>976</v>
      </c>
    </row>
    <row r="505" spans="1:4" x14ac:dyDescent="0.35">
      <c r="A505" t="s">
        <v>3043</v>
      </c>
      <c r="B505" t="s">
        <v>2525</v>
      </c>
      <c r="C505">
        <v>4287.7438960800018</v>
      </c>
      <c r="D505">
        <v>1756</v>
      </c>
    </row>
    <row r="506" spans="1:4" x14ac:dyDescent="0.35">
      <c r="A506" t="s">
        <v>3043</v>
      </c>
      <c r="B506" t="s">
        <v>2526</v>
      </c>
      <c r="C506">
        <v>3705.2679132299991</v>
      </c>
      <c r="D506">
        <v>1935</v>
      </c>
    </row>
    <row r="507" spans="1:4" x14ac:dyDescent="0.35">
      <c r="A507" t="s">
        <v>3043</v>
      </c>
      <c r="B507" t="s">
        <v>2527</v>
      </c>
      <c r="C507">
        <v>3563.2049516300017</v>
      </c>
      <c r="D507">
        <v>860</v>
      </c>
    </row>
    <row r="508" spans="1:4" x14ac:dyDescent="0.35">
      <c r="A508" t="s">
        <v>3043</v>
      </c>
      <c r="B508" t="s">
        <v>2528</v>
      </c>
      <c r="C508">
        <v>3886.7250485699974</v>
      </c>
      <c r="D508">
        <v>1321</v>
      </c>
    </row>
    <row r="509" spans="1:4" x14ac:dyDescent="0.35">
      <c r="A509" t="s">
        <v>3043</v>
      </c>
      <c r="B509" t="s">
        <v>2529</v>
      </c>
      <c r="C509">
        <v>22634.024917299954</v>
      </c>
      <c r="D509">
        <v>9788</v>
      </c>
    </row>
    <row r="510" spans="1:4" x14ac:dyDescent="0.35">
      <c r="A510" t="s">
        <v>3043</v>
      </c>
      <c r="B510" t="s">
        <v>2546</v>
      </c>
      <c r="C510">
        <v>80312.630961299961</v>
      </c>
      <c r="D510">
        <v>32446</v>
      </c>
    </row>
    <row r="511" spans="1:4" x14ac:dyDescent="0.35">
      <c r="A511" t="s">
        <v>3043</v>
      </c>
      <c r="B511" t="s">
        <v>2547</v>
      </c>
      <c r="C511">
        <v>14907.159896270025</v>
      </c>
      <c r="D511">
        <v>6132</v>
      </c>
    </row>
    <row r="512" spans="1:4" x14ac:dyDescent="0.35">
      <c r="A512" t="s">
        <v>3043</v>
      </c>
      <c r="B512" t="s">
        <v>2549</v>
      </c>
      <c r="C512">
        <v>10600.898694089998</v>
      </c>
      <c r="D512">
        <v>5033</v>
      </c>
    </row>
    <row r="513" spans="1:4" x14ac:dyDescent="0.35">
      <c r="A513" t="s">
        <v>3043</v>
      </c>
      <c r="B513" t="s">
        <v>2550</v>
      </c>
      <c r="C513">
        <v>45427.445288340052</v>
      </c>
      <c r="D513">
        <v>2612</v>
      </c>
    </row>
    <row r="514" spans="1:4" x14ac:dyDescent="0.35">
      <c r="A514" t="s">
        <v>3043</v>
      </c>
      <c r="B514" t="s">
        <v>2551</v>
      </c>
      <c r="C514">
        <v>37.017904279999982</v>
      </c>
      <c r="D514">
        <v>43</v>
      </c>
    </row>
    <row r="515" spans="1:4" x14ac:dyDescent="0.35">
      <c r="A515" t="s">
        <v>3043</v>
      </c>
      <c r="B515" t="s">
        <v>2556</v>
      </c>
      <c r="C515">
        <v>48864.759585920125</v>
      </c>
      <c r="D515">
        <v>10404</v>
      </c>
    </row>
    <row r="516" spans="1:4" x14ac:dyDescent="0.35">
      <c r="A516" t="s">
        <v>3043</v>
      </c>
      <c r="B516" t="s">
        <v>2557</v>
      </c>
      <c r="C516">
        <v>102420.39315835986</v>
      </c>
      <c r="D516">
        <v>35821</v>
      </c>
    </row>
    <row r="517" spans="1:4" x14ac:dyDescent="0.35">
      <c r="A517" t="s">
        <v>3043</v>
      </c>
      <c r="B517" t="s">
        <v>2562</v>
      </c>
      <c r="D517">
        <v>14330.076083819529</v>
      </c>
    </row>
    <row r="518" spans="1:4" x14ac:dyDescent="0.35">
      <c r="A518" t="s">
        <v>3043</v>
      </c>
      <c r="B518" t="s">
        <v>2563</v>
      </c>
      <c r="D518">
        <v>1114.4495305433268</v>
      </c>
    </row>
    <row r="519" spans="1:4" x14ac:dyDescent="0.35">
      <c r="A519" t="s">
        <v>3043</v>
      </c>
      <c r="B519" t="s">
        <v>2565</v>
      </c>
      <c r="D519">
        <v>987.84623979194714</v>
      </c>
    </row>
    <row r="520" spans="1:4" x14ac:dyDescent="0.35">
      <c r="A520" t="s">
        <v>3043</v>
      </c>
      <c r="B520" t="s">
        <v>2566</v>
      </c>
      <c r="D520">
        <v>4929.2253343211432</v>
      </c>
    </row>
    <row r="521" spans="1:4" x14ac:dyDescent="0.35">
      <c r="A521" t="s">
        <v>3043</v>
      </c>
      <c r="B521" t="s">
        <v>2567</v>
      </c>
      <c r="D521">
        <v>1.6103395123814841</v>
      </c>
    </row>
    <row r="522" spans="1:4" x14ac:dyDescent="0.35">
      <c r="A522" t="s">
        <v>3043</v>
      </c>
      <c r="B522" t="s">
        <v>2612</v>
      </c>
      <c r="C522">
        <v>608.48857846999942</v>
      </c>
      <c r="D522">
        <v>568</v>
      </c>
    </row>
    <row r="523" spans="1:4" x14ac:dyDescent="0.35">
      <c r="A523" t="s">
        <v>3043</v>
      </c>
      <c r="B523" t="s">
        <v>2613</v>
      </c>
      <c r="C523">
        <v>1785.6807326000016</v>
      </c>
      <c r="D523">
        <v>528</v>
      </c>
    </row>
    <row r="524" spans="1:4" x14ac:dyDescent="0.35">
      <c r="A524" t="s">
        <v>3043</v>
      </c>
      <c r="B524" t="s">
        <v>2614</v>
      </c>
      <c r="C524">
        <v>5928.6377994500017</v>
      </c>
      <c r="D524">
        <v>620</v>
      </c>
    </row>
    <row r="525" spans="1:4" x14ac:dyDescent="0.35">
      <c r="A525" t="s">
        <v>3043</v>
      </c>
      <c r="B525" t="s">
        <v>2615</v>
      </c>
      <c r="C525">
        <v>4379.8700095399981</v>
      </c>
      <c r="D525">
        <v>145</v>
      </c>
    </row>
    <row r="526" spans="1:4" x14ac:dyDescent="0.35">
      <c r="A526" t="s">
        <v>3043</v>
      </c>
      <c r="B526" t="s">
        <v>2616</v>
      </c>
      <c r="C526">
        <v>2854.5134874200007</v>
      </c>
      <c r="D526">
        <v>44</v>
      </c>
    </row>
    <row r="527" spans="1:4" x14ac:dyDescent="0.35">
      <c r="A527" t="s">
        <v>3043</v>
      </c>
      <c r="B527" t="s">
        <v>2617</v>
      </c>
      <c r="C527">
        <v>12978.631622139997</v>
      </c>
      <c r="D527">
        <v>56</v>
      </c>
    </row>
    <row r="528" spans="1:4" x14ac:dyDescent="0.35">
      <c r="A528" t="s">
        <v>3043</v>
      </c>
      <c r="B528" t="s">
        <v>2656</v>
      </c>
      <c r="C528">
        <v>0.44798685635818436</v>
      </c>
    </row>
    <row r="529" spans="1:3" x14ac:dyDescent="0.35">
      <c r="A529" t="s">
        <v>3043</v>
      </c>
      <c r="B529" t="s">
        <v>2657</v>
      </c>
      <c r="C529">
        <v>24040.112517175417</v>
      </c>
    </row>
    <row r="530" spans="1:3" x14ac:dyDescent="0.35">
      <c r="A530" t="s">
        <v>3043</v>
      </c>
      <c r="B530" t="s">
        <v>2658</v>
      </c>
      <c r="C530">
        <v>2941.7792807328606</v>
      </c>
    </row>
    <row r="531" spans="1:3" x14ac:dyDescent="0.35">
      <c r="A531" t="s">
        <v>3043</v>
      </c>
      <c r="B531" t="s">
        <v>2659</v>
      </c>
      <c r="C531">
        <v>1052.2406264286547</v>
      </c>
    </row>
    <row r="532" spans="1:3" x14ac:dyDescent="0.35">
      <c r="A532" t="s">
        <v>3043</v>
      </c>
      <c r="B532" t="s">
        <v>2660</v>
      </c>
      <c r="C532">
        <v>340.67341769643713</v>
      </c>
    </row>
    <row r="533" spans="1:3" x14ac:dyDescent="0.35">
      <c r="A533" t="s">
        <v>3043</v>
      </c>
      <c r="B533" t="s">
        <v>2661</v>
      </c>
      <c r="C533">
        <v>115.73802112066461</v>
      </c>
    </row>
    <row r="534" spans="1:3" x14ac:dyDescent="0.35">
      <c r="A534" t="s">
        <v>3043</v>
      </c>
      <c r="B534" t="s">
        <v>2662</v>
      </c>
      <c r="C534">
        <v>10.572548022474033</v>
      </c>
    </row>
    <row r="535" spans="1:3" x14ac:dyDescent="0.35">
      <c r="A535" t="s">
        <v>3043</v>
      </c>
      <c r="B535" t="s">
        <v>2663</v>
      </c>
      <c r="C535">
        <v>6.4990146923311203</v>
      </c>
    </row>
    <row r="536" spans="1:3" x14ac:dyDescent="0.35">
      <c r="A536" t="s">
        <v>3043</v>
      </c>
      <c r="B536" t="s">
        <v>2664</v>
      </c>
      <c r="C536">
        <v>13.711813321100845</v>
      </c>
    </row>
    <row r="537" spans="1:3" x14ac:dyDescent="0.35">
      <c r="A537" t="s">
        <v>3043</v>
      </c>
      <c r="B537" t="s">
        <v>2675</v>
      </c>
      <c r="C537">
        <v>0.12709353918232263</v>
      </c>
    </row>
    <row r="538" spans="1:3" x14ac:dyDescent="0.35">
      <c r="A538" t="s">
        <v>3043</v>
      </c>
      <c r="B538" t="s">
        <v>2685</v>
      </c>
      <c r="C538">
        <v>2.6211217289671246E-3</v>
      </c>
    </row>
    <row r="539" spans="1:3" x14ac:dyDescent="0.35">
      <c r="A539" t="s">
        <v>3043</v>
      </c>
      <c r="B539" t="s">
        <v>2676</v>
      </c>
      <c r="C539">
        <v>0.6092691615075817</v>
      </c>
    </row>
    <row r="540" spans="1:3" x14ac:dyDescent="0.35">
      <c r="A540" t="s">
        <v>3043</v>
      </c>
      <c r="B540" t="s">
        <v>2677</v>
      </c>
      <c r="C540">
        <v>2.6052426956470452E-2</v>
      </c>
    </row>
    <row r="541" spans="1:3" x14ac:dyDescent="0.35">
      <c r="A541" t="s">
        <v>3043</v>
      </c>
      <c r="B541" t="s">
        <v>2679</v>
      </c>
      <c r="C541">
        <v>0.12394520954152666</v>
      </c>
    </row>
    <row r="542" spans="1:3" x14ac:dyDescent="0.35">
      <c r="A542" t="s">
        <v>3043</v>
      </c>
      <c r="B542" t="s">
        <v>2680</v>
      </c>
      <c r="C542">
        <v>7.7789148168854502E-2</v>
      </c>
    </row>
    <row r="543" spans="1:3" x14ac:dyDescent="0.35">
      <c r="A543" t="s">
        <v>3043</v>
      </c>
      <c r="B543" t="s">
        <v>2681</v>
      </c>
      <c r="C543">
        <v>5.7114589398733614E-3</v>
      </c>
    </row>
    <row r="544" spans="1:3" x14ac:dyDescent="0.35">
      <c r="A544" t="s">
        <v>3043</v>
      </c>
      <c r="B544" t="s">
        <v>2683</v>
      </c>
      <c r="C544">
        <v>1.941773033527127E-2</v>
      </c>
    </row>
    <row r="545" spans="1:4" x14ac:dyDescent="0.35">
      <c r="A545" t="s">
        <v>3043</v>
      </c>
      <c r="B545" t="s">
        <v>2703</v>
      </c>
      <c r="C545">
        <v>11700.337167779988</v>
      </c>
      <c r="D545">
        <v>400</v>
      </c>
    </row>
    <row r="546" spans="1:4" x14ac:dyDescent="0.35">
      <c r="A546" t="s">
        <v>3043</v>
      </c>
      <c r="B546" t="s">
        <v>2704</v>
      </c>
      <c r="C546">
        <v>7008.0721156899963</v>
      </c>
      <c r="D546">
        <v>286</v>
      </c>
    </row>
    <row r="547" spans="1:4" x14ac:dyDescent="0.35">
      <c r="A547" t="s">
        <v>3043</v>
      </c>
      <c r="B547" t="s">
        <v>2710</v>
      </c>
      <c r="C547">
        <v>5731.5976380799975</v>
      </c>
      <c r="D547">
        <v>366</v>
      </c>
    </row>
    <row r="548" spans="1:4" x14ac:dyDescent="0.35">
      <c r="A548" t="s">
        <v>3043</v>
      </c>
      <c r="B548" t="s">
        <v>2711</v>
      </c>
      <c r="C548">
        <v>4095.8153080700008</v>
      </c>
      <c r="D548">
        <v>314</v>
      </c>
    </row>
    <row r="549" spans="1:4" x14ac:dyDescent="0.35">
      <c r="A549" t="s">
        <v>3043</v>
      </c>
      <c r="B549" t="s">
        <v>2727</v>
      </c>
      <c r="C549">
        <v>11700.337167779988</v>
      </c>
      <c r="D549">
        <v>400</v>
      </c>
    </row>
    <row r="550" spans="1:4" x14ac:dyDescent="0.35">
      <c r="A550" t="s">
        <v>3043</v>
      </c>
      <c r="B550" t="s">
        <v>2728</v>
      </c>
      <c r="C550">
        <v>7008.0721156899963</v>
      </c>
      <c r="D550">
        <v>286</v>
      </c>
    </row>
    <row r="551" spans="1:4" x14ac:dyDescent="0.35">
      <c r="A551" t="s">
        <v>3043</v>
      </c>
      <c r="B551" t="s">
        <v>2734</v>
      </c>
      <c r="C551">
        <v>5731.5976380799975</v>
      </c>
      <c r="D551">
        <v>366</v>
      </c>
    </row>
    <row r="552" spans="1:4" x14ac:dyDescent="0.35">
      <c r="A552" t="s">
        <v>3043</v>
      </c>
      <c r="B552" t="s">
        <v>2735</v>
      </c>
      <c r="C552">
        <v>4095.8153080700008</v>
      </c>
      <c r="D552">
        <v>314</v>
      </c>
    </row>
    <row r="553" spans="1:4" x14ac:dyDescent="0.35">
      <c r="A553" t="s">
        <v>3043</v>
      </c>
      <c r="B553" t="s">
        <v>2747</v>
      </c>
      <c r="C553">
        <v>2044.4230948800007</v>
      </c>
      <c r="D553">
        <v>65</v>
      </c>
    </row>
    <row r="554" spans="1:4" x14ac:dyDescent="0.35">
      <c r="A554" t="s">
        <v>3043</v>
      </c>
      <c r="B554" t="s">
        <v>2756</v>
      </c>
      <c r="C554">
        <v>3314.9546115600006</v>
      </c>
      <c r="D554">
        <v>220</v>
      </c>
    </row>
    <row r="555" spans="1:4" x14ac:dyDescent="0.35">
      <c r="A555" t="s">
        <v>3043</v>
      </c>
      <c r="B555" t="s">
        <v>2757</v>
      </c>
      <c r="C555">
        <v>3380.5871436999996</v>
      </c>
      <c r="D555">
        <v>163</v>
      </c>
    </row>
    <row r="556" spans="1:4" x14ac:dyDescent="0.35">
      <c r="A556" t="s">
        <v>3043</v>
      </c>
      <c r="B556" t="s">
        <v>2758</v>
      </c>
      <c r="C556">
        <v>4796.6485896099985</v>
      </c>
      <c r="D556">
        <v>151</v>
      </c>
    </row>
    <row r="557" spans="1:4" x14ac:dyDescent="0.35">
      <c r="A557" t="s">
        <v>3043</v>
      </c>
      <c r="B557" t="s">
        <v>2759</v>
      </c>
      <c r="C557">
        <v>865.72807439999997</v>
      </c>
      <c r="D557">
        <v>17</v>
      </c>
    </row>
    <row r="558" spans="1:4" x14ac:dyDescent="0.35">
      <c r="A558" t="s">
        <v>3043</v>
      </c>
      <c r="B558" t="s">
        <v>2748</v>
      </c>
      <c r="C558">
        <v>384.13281955000002</v>
      </c>
      <c r="D558">
        <v>32</v>
      </c>
    </row>
    <row r="559" spans="1:4" x14ac:dyDescent="0.35">
      <c r="A559" t="s">
        <v>3043</v>
      </c>
      <c r="B559" t="s">
        <v>2749</v>
      </c>
      <c r="C559">
        <v>457.32759934000006</v>
      </c>
      <c r="D559">
        <v>23</v>
      </c>
    </row>
    <row r="560" spans="1:4" x14ac:dyDescent="0.35">
      <c r="A560" t="s">
        <v>3043</v>
      </c>
      <c r="B560" t="s">
        <v>2750</v>
      </c>
      <c r="C560">
        <v>1252.4060746099999</v>
      </c>
      <c r="D560">
        <v>74</v>
      </c>
    </row>
    <row r="561" spans="1:4" x14ac:dyDescent="0.35">
      <c r="A561" t="s">
        <v>3043</v>
      </c>
      <c r="B561" t="s">
        <v>2751</v>
      </c>
      <c r="C561">
        <v>836.02838533999989</v>
      </c>
      <c r="D561">
        <v>93</v>
      </c>
    </row>
    <row r="562" spans="1:4" x14ac:dyDescent="0.35">
      <c r="A562" t="s">
        <v>3043</v>
      </c>
      <c r="B562" t="s">
        <v>2752</v>
      </c>
      <c r="C562">
        <v>456.45580959999972</v>
      </c>
      <c r="D562">
        <v>73</v>
      </c>
    </row>
    <row r="563" spans="1:4" x14ac:dyDescent="0.35">
      <c r="A563" t="s">
        <v>3043</v>
      </c>
      <c r="B563" t="s">
        <v>2753</v>
      </c>
      <c r="C563">
        <v>1564.2502047399996</v>
      </c>
      <c r="D563">
        <v>75</v>
      </c>
    </row>
    <row r="564" spans="1:4" x14ac:dyDescent="0.35">
      <c r="A564" t="s">
        <v>3043</v>
      </c>
      <c r="B564" t="s">
        <v>2754</v>
      </c>
      <c r="C564">
        <v>2058.1801514700005</v>
      </c>
      <c r="D564">
        <v>77</v>
      </c>
    </row>
    <row r="565" spans="1:4" x14ac:dyDescent="0.35">
      <c r="A565" t="s">
        <v>3043</v>
      </c>
      <c r="B565" t="s">
        <v>2755</v>
      </c>
      <c r="C565">
        <v>7124.6996708199986</v>
      </c>
      <c r="D565">
        <v>298</v>
      </c>
    </row>
    <row r="566" spans="1:4" x14ac:dyDescent="0.35">
      <c r="A566" t="s">
        <v>3043</v>
      </c>
      <c r="B566" t="s">
        <v>2772</v>
      </c>
      <c r="C566">
        <v>5358.0992894000001</v>
      </c>
      <c r="D566">
        <v>187</v>
      </c>
    </row>
    <row r="567" spans="1:4" x14ac:dyDescent="0.35">
      <c r="A567" t="s">
        <v>3043</v>
      </c>
      <c r="B567" t="s">
        <v>2773</v>
      </c>
      <c r="C567">
        <v>23177.722940220017</v>
      </c>
      <c r="D567">
        <v>1174</v>
      </c>
    </row>
    <row r="568" spans="1:4" x14ac:dyDescent="0.35">
      <c r="A568" t="s">
        <v>3043</v>
      </c>
      <c r="B568" t="s">
        <v>2777</v>
      </c>
      <c r="D568">
        <v>1062.9562910320142</v>
      </c>
    </row>
    <row r="569" spans="1:4" x14ac:dyDescent="0.35">
      <c r="A569" t="s">
        <v>3043</v>
      </c>
      <c r="B569" t="s">
        <v>2787</v>
      </c>
      <c r="D569">
        <v>5.3075372280298208</v>
      </c>
    </row>
    <row r="570" spans="1:4" x14ac:dyDescent="0.35">
      <c r="A570" t="s">
        <v>3043</v>
      </c>
      <c r="B570" t="s">
        <v>2789</v>
      </c>
      <c r="D570">
        <v>265.53720886928124</v>
      </c>
    </row>
    <row r="571" spans="1:4" x14ac:dyDescent="0.35">
      <c r="A571" t="s">
        <v>3043</v>
      </c>
      <c r="B571" t="s">
        <v>2778</v>
      </c>
      <c r="D571">
        <v>3782.3340917586015</v>
      </c>
    </row>
    <row r="572" spans="1:4" x14ac:dyDescent="0.35">
      <c r="A572" t="s">
        <v>3043</v>
      </c>
      <c r="B572" t="s">
        <v>2779</v>
      </c>
      <c r="D572">
        <v>73.378846602782147</v>
      </c>
    </row>
    <row r="573" spans="1:4" x14ac:dyDescent="0.35">
      <c r="A573" t="s">
        <v>3043</v>
      </c>
      <c r="B573" t="s">
        <v>2781</v>
      </c>
      <c r="D573">
        <v>3835.6786057214213</v>
      </c>
    </row>
    <row r="574" spans="1:4" x14ac:dyDescent="0.35">
      <c r="A574" t="s">
        <v>3043</v>
      </c>
      <c r="B574" t="s">
        <v>2782</v>
      </c>
      <c r="D574">
        <v>40376.54124826131</v>
      </c>
    </row>
    <row r="575" spans="1:4" x14ac:dyDescent="0.35">
      <c r="A575" t="s">
        <v>3043</v>
      </c>
      <c r="B575" t="s">
        <v>2783</v>
      </c>
      <c r="D575">
        <v>57.023356896397658</v>
      </c>
    </row>
    <row r="576" spans="1:4" x14ac:dyDescent="0.35">
      <c r="A576" t="s">
        <v>3043</v>
      </c>
      <c r="B576" t="s">
        <v>2785</v>
      </c>
      <c r="D576">
        <v>293.23101393612239</v>
      </c>
    </row>
    <row r="577" spans="1:5" x14ac:dyDescent="0.35">
      <c r="A577" t="s">
        <v>3044</v>
      </c>
      <c r="B577" t="s">
        <v>2353</v>
      </c>
    </row>
    <row r="578" spans="1:5" x14ac:dyDescent="0.35">
      <c r="A578" t="s">
        <v>3044</v>
      </c>
      <c r="B578" t="s">
        <v>2354</v>
      </c>
    </row>
    <row r="579" spans="1:5" x14ac:dyDescent="0.35">
      <c r="A579" t="s">
        <v>3044</v>
      </c>
      <c r="B579" t="s">
        <v>2355</v>
      </c>
    </row>
    <row r="580" spans="1:5" x14ac:dyDescent="0.35">
      <c r="A580" t="s">
        <v>3044</v>
      </c>
      <c r="B580" t="s">
        <v>2458</v>
      </c>
      <c r="C580">
        <v>0.44152825008559682</v>
      </c>
    </row>
    <row r="581" spans="1:5" x14ac:dyDescent="0.35">
      <c r="A581" t="s">
        <v>3044</v>
      </c>
      <c r="B581" t="s">
        <v>2462</v>
      </c>
      <c r="C581">
        <v>0.49246571938218692</v>
      </c>
    </row>
    <row r="582" spans="1:5" x14ac:dyDescent="0.35">
      <c r="A582" t="s">
        <v>3044</v>
      </c>
      <c r="B582" t="s">
        <v>2688</v>
      </c>
      <c r="C582">
        <v>0.46612900491980908</v>
      </c>
    </row>
    <row r="583" spans="1:5" x14ac:dyDescent="0.35">
      <c r="A583" t="s">
        <v>3044</v>
      </c>
      <c r="B583" t="s">
        <v>2181</v>
      </c>
      <c r="C583">
        <v>961.37536909999994</v>
      </c>
      <c r="D583">
        <v>134</v>
      </c>
    </row>
    <row r="584" spans="1:5" x14ac:dyDescent="0.35">
      <c r="A584" t="s">
        <v>3044</v>
      </c>
      <c r="B584" t="s">
        <v>2183</v>
      </c>
      <c r="C584">
        <v>18.857856640000001</v>
      </c>
      <c r="D584">
        <v>14</v>
      </c>
    </row>
    <row r="585" spans="1:5" x14ac:dyDescent="0.35">
      <c r="A585" t="s">
        <v>3044</v>
      </c>
      <c r="B585" t="s">
        <v>2197</v>
      </c>
      <c r="C585">
        <v>522.06986167999969</v>
      </c>
    </row>
    <row r="586" spans="1:5" x14ac:dyDescent="0.35">
      <c r="A586" t="s">
        <v>3044</v>
      </c>
      <c r="B586" t="s">
        <v>2198</v>
      </c>
      <c r="C586">
        <v>458.16336405999999</v>
      </c>
    </row>
    <row r="587" spans="1:5" x14ac:dyDescent="0.35">
      <c r="A587" t="s">
        <v>3044</v>
      </c>
      <c r="B587" t="s">
        <v>2229</v>
      </c>
      <c r="C587">
        <v>123</v>
      </c>
      <c r="D587">
        <v>25</v>
      </c>
    </row>
    <row r="588" spans="1:5" x14ac:dyDescent="0.35">
      <c r="A588" t="s">
        <v>3044</v>
      </c>
      <c r="B588" t="s">
        <v>2238</v>
      </c>
      <c r="C588">
        <v>0.37131792434098004</v>
      </c>
      <c r="D588">
        <v>0.93467136650830007</v>
      </c>
      <c r="E588">
        <v>0.5553142934214127</v>
      </c>
    </row>
    <row r="589" spans="1:5" x14ac:dyDescent="0.35">
      <c r="A589" t="s">
        <v>3044</v>
      </c>
      <c r="B589" t="s">
        <v>2252</v>
      </c>
      <c r="C589">
        <v>1</v>
      </c>
      <c r="D589">
        <v>1</v>
      </c>
      <c r="E589">
        <v>1</v>
      </c>
    </row>
    <row r="590" spans="1:5" x14ac:dyDescent="0.35">
      <c r="A590" t="s">
        <v>3044</v>
      </c>
      <c r="B590" t="s">
        <v>2299</v>
      </c>
      <c r="C590">
        <v>0.24524027059902739</v>
      </c>
      <c r="D590">
        <v>0.29690270447330186</v>
      </c>
      <c r="E590">
        <v>0.26938741627601259</v>
      </c>
    </row>
    <row r="591" spans="1:5" x14ac:dyDescent="0.35">
      <c r="A591" t="s">
        <v>3044</v>
      </c>
      <c r="B591" t="s">
        <v>2300</v>
      </c>
      <c r="C591">
        <v>0.14645583785272376</v>
      </c>
      <c r="D591">
        <v>1.5970032075811717E-2</v>
      </c>
      <c r="E591">
        <v>8.546645882846382E-2</v>
      </c>
    </row>
    <row r="592" spans="1:5" x14ac:dyDescent="0.35">
      <c r="A592" t="s">
        <v>3044</v>
      </c>
      <c r="B592" t="s">
        <v>2301</v>
      </c>
      <c r="C592">
        <v>0.15456148112119841</v>
      </c>
      <c r="D592">
        <v>0.48337027048063536</v>
      </c>
      <c r="E592">
        <v>0.30824749900912291</v>
      </c>
    </row>
    <row r="593" spans="1:5" x14ac:dyDescent="0.35">
      <c r="A593" t="s">
        <v>3044</v>
      </c>
      <c r="B593" t="s">
        <v>2302</v>
      </c>
      <c r="C593">
        <v>0.30241375989785141</v>
      </c>
      <c r="D593">
        <v>0.20247749743222887</v>
      </c>
      <c r="E593">
        <v>0.25570331079195929</v>
      </c>
    </row>
    <row r="594" spans="1:5" x14ac:dyDescent="0.35">
      <c r="A594" t="s">
        <v>3044</v>
      </c>
      <c r="B594" t="s">
        <v>2303</v>
      </c>
      <c r="C594">
        <v>0.151328650529199</v>
      </c>
      <c r="D594">
        <v>1.2794955380221766E-3</v>
      </c>
      <c r="E594">
        <v>8.1195315094441375E-2</v>
      </c>
    </row>
    <row r="595" spans="1:5" x14ac:dyDescent="0.35">
      <c r="A595" t="s">
        <v>3044</v>
      </c>
      <c r="B595" t="s">
        <v>2349</v>
      </c>
      <c r="C595">
        <v>1</v>
      </c>
      <c r="D595">
        <v>1</v>
      </c>
      <c r="E595">
        <v>1</v>
      </c>
    </row>
    <row r="596" spans="1:5" x14ac:dyDescent="0.35">
      <c r="A596" t="s">
        <v>3044</v>
      </c>
      <c r="B596" t="s">
        <v>2358</v>
      </c>
    </row>
    <row r="597" spans="1:5" x14ac:dyDescent="0.35">
      <c r="A597" t="s">
        <v>3044</v>
      </c>
      <c r="B597" t="s">
        <v>2359</v>
      </c>
      <c r="C597">
        <v>1</v>
      </c>
      <c r="D597">
        <v>1</v>
      </c>
      <c r="E597">
        <v>1</v>
      </c>
    </row>
    <row r="598" spans="1:5" x14ac:dyDescent="0.35">
      <c r="A598" t="s">
        <v>3044</v>
      </c>
      <c r="B598" t="s">
        <v>2367</v>
      </c>
    </row>
    <row r="599" spans="1:5" x14ac:dyDescent="0.35">
      <c r="A599" t="s">
        <v>3044</v>
      </c>
      <c r="B599" t="s">
        <v>2368</v>
      </c>
    </row>
    <row r="600" spans="1:5" x14ac:dyDescent="0.35">
      <c r="A600" t="s">
        <v>3044</v>
      </c>
      <c r="B600" t="s">
        <v>2369</v>
      </c>
    </row>
    <row r="601" spans="1:5" x14ac:dyDescent="0.35">
      <c r="A601" t="s">
        <v>3044</v>
      </c>
      <c r="B601" t="s">
        <v>2370</v>
      </c>
      <c r="C601">
        <v>2.2909177732483132E-2</v>
      </c>
      <c r="D601">
        <v>5.7384145334145389E-2</v>
      </c>
      <c r="E601">
        <v>3.9022860392355189E-2</v>
      </c>
    </row>
    <row r="602" spans="1:5" x14ac:dyDescent="0.35">
      <c r="A602" t="s">
        <v>3044</v>
      </c>
      <c r="B602" t="s">
        <v>2371</v>
      </c>
      <c r="C602">
        <v>0.97709082226751687</v>
      </c>
      <c r="D602">
        <v>0.94261585466585462</v>
      </c>
      <c r="E602">
        <v>0.96097713960764486</v>
      </c>
    </row>
    <row r="603" spans="1:5" x14ac:dyDescent="0.35">
      <c r="A603" t="s">
        <v>3044</v>
      </c>
      <c r="B603" t="s">
        <v>2376</v>
      </c>
    </row>
    <row r="604" spans="1:5" x14ac:dyDescent="0.35">
      <c r="A604" t="s">
        <v>3044</v>
      </c>
      <c r="B604" t="s">
        <v>2387</v>
      </c>
      <c r="C604">
        <v>30.354134380000001</v>
      </c>
      <c r="D604">
        <v>36</v>
      </c>
    </row>
    <row r="605" spans="1:5" x14ac:dyDescent="0.35">
      <c r="A605" t="s">
        <v>3044</v>
      </c>
      <c r="B605" t="s">
        <v>2388</v>
      </c>
      <c r="C605">
        <v>206.50353298000013</v>
      </c>
      <c r="D605">
        <v>63</v>
      </c>
    </row>
    <row r="606" spans="1:5" x14ac:dyDescent="0.35">
      <c r="A606" t="s">
        <v>3044</v>
      </c>
      <c r="B606" t="s">
        <v>2389</v>
      </c>
      <c r="C606">
        <v>188.82128902999997</v>
      </c>
      <c r="D606">
        <v>23</v>
      </c>
    </row>
    <row r="607" spans="1:5" x14ac:dyDescent="0.35">
      <c r="A607" t="s">
        <v>3044</v>
      </c>
      <c r="B607" t="s">
        <v>2390</v>
      </c>
      <c r="D607">
        <v>0</v>
      </c>
    </row>
    <row r="608" spans="1:5" x14ac:dyDescent="0.35">
      <c r="A608" t="s">
        <v>3044</v>
      </c>
      <c r="B608" t="s">
        <v>2391</v>
      </c>
      <c r="C608">
        <v>96.390905290000006</v>
      </c>
      <c r="D608">
        <v>1</v>
      </c>
    </row>
    <row r="609" spans="1:4" x14ac:dyDescent="0.35">
      <c r="A609" t="s">
        <v>3044</v>
      </c>
      <c r="B609" t="s">
        <v>2392</v>
      </c>
      <c r="D609">
        <v>0</v>
      </c>
    </row>
    <row r="610" spans="1:4" x14ac:dyDescent="0.35">
      <c r="A610" t="s">
        <v>3044</v>
      </c>
      <c r="B610" t="s">
        <v>2432</v>
      </c>
      <c r="C610">
        <v>0.74483155110533061</v>
      </c>
    </row>
    <row r="611" spans="1:4" x14ac:dyDescent="0.35">
      <c r="A611" t="s">
        <v>3044</v>
      </c>
      <c r="B611" t="s">
        <v>2433</v>
      </c>
      <c r="C611">
        <v>19.554896208856508</v>
      </c>
    </row>
    <row r="612" spans="1:4" x14ac:dyDescent="0.35">
      <c r="A612" t="s">
        <v>3044</v>
      </c>
      <c r="B612" t="s">
        <v>2434</v>
      </c>
      <c r="C612">
        <v>25.448785026814459</v>
      </c>
    </row>
    <row r="613" spans="1:4" x14ac:dyDescent="0.35">
      <c r="A613" t="s">
        <v>3044</v>
      </c>
      <c r="B613" t="s">
        <v>2435</v>
      </c>
      <c r="C613">
        <v>88.678351711476893</v>
      </c>
    </row>
    <row r="614" spans="1:4" x14ac:dyDescent="0.35">
      <c r="A614" t="s">
        <v>3044</v>
      </c>
      <c r="B614" t="s">
        <v>2436</v>
      </c>
      <c r="C614">
        <v>235.73397456513837</v>
      </c>
    </row>
    <row r="615" spans="1:4" x14ac:dyDescent="0.35">
      <c r="A615" t="s">
        <v>3044</v>
      </c>
      <c r="B615" t="s">
        <v>2437</v>
      </c>
      <c r="C615">
        <v>104.67144785578675</v>
      </c>
    </row>
    <row r="616" spans="1:4" x14ac:dyDescent="0.35">
      <c r="A616" t="s">
        <v>3044</v>
      </c>
      <c r="B616" t="s">
        <v>2438</v>
      </c>
      <c r="C616">
        <v>35.211544972286248</v>
      </c>
    </row>
    <row r="617" spans="1:4" x14ac:dyDescent="0.35">
      <c r="A617" t="s">
        <v>3044</v>
      </c>
      <c r="B617" t="s">
        <v>2439</v>
      </c>
      <c r="C617">
        <v>10.74121676987213</v>
      </c>
    </row>
    <row r="618" spans="1:4" x14ac:dyDescent="0.35">
      <c r="A618" t="s">
        <v>3044</v>
      </c>
      <c r="B618" t="s">
        <v>2440</v>
      </c>
      <c r="C618">
        <v>2.0296445697685401</v>
      </c>
    </row>
    <row r="619" spans="1:4" x14ac:dyDescent="0.35">
      <c r="A619" t="s">
        <v>3044</v>
      </c>
      <c r="B619" t="s">
        <v>2451</v>
      </c>
      <c r="C619">
        <v>7.7174948138829672E-3</v>
      </c>
    </row>
    <row r="620" spans="1:4" x14ac:dyDescent="0.35">
      <c r="A620" t="s">
        <v>3044</v>
      </c>
      <c r="B620" t="s">
        <v>2454</v>
      </c>
      <c r="C620">
        <v>5.828853571833327E-2</v>
      </c>
    </row>
    <row r="621" spans="1:4" x14ac:dyDescent="0.35">
      <c r="A621" t="s">
        <v>3044</v>
      </c>
      <c r="B621" t="s">
        <v>2475</v>
      </c>
      <c r="C621">
        <v>213.77369842000002</v>
      </c>
      <c r="D621">
        <v>31</v>
      </c>
    </row>
    <row r="622" spans="1:4" x14ac:dyDescent="0.35">
      <c r="A622" t="s">
        <v>3044</v>
      </c>
      <c r="B622" t="s">
        <v>2484</v>
      </c>
      <c r="C622">
        <v>4.4145313499999999</v>
      </c>
      <c r="D622">
        <v>1</v>
      </c>
    </row>
    <row r="623" spans="1:4" x14ac:dyDescent="0.35">
      <c r="A623" t="s">
        <v>3044</v>
      </c>
      <c r="B623" t="s">
        <v>2492</v>
      </c>
      <c r="C623">
        <v>4.8481239199999999</v>
      </c>
      <c r="D623">
        <v>1</v>
      </c>
    </row>
    <row r="624" spans="1:4" x14ac:dyDescent="0.35">
      <c r="A624" t="s">
        <v>3044</v>
      </c>
      <c r="B624" t="s">
        <v>2476</v>
      </c>
      <c r="C624">
        <v>129.0706227</v>
      </c>
      <c r="D624">
        <v>30</v>
      </c>
    </row>
    <row r="625" spans="1:4" x14ac:dyDescent="0.35">
      <c r="A625" t="s">
        <v>3044</v>
      </c>
      <c r="B625" t="s">
        <v>2477</v>
      </c>
      <c r="C625">
        <v>8.8282993099999985</v>
      </c>
      <c r="D625">
        <v>8</v>
      </c>
    </row>
    <row r="626" spans="1:4" x14ac:dyDescent="0.35">
      <c r="A626" t="s">
        <v>3044</v>
      </c>
      <c r="B626" t="s">
        <v>2478</v>
      </c>
      <c r="C626">
        <v>0.67996793000000011</v>
      </c>
      <c r="D626">
        <v>2</v>
      </c>
    </row>
    <row r="627" spans="1:4" x14ac:dyDescent="0.35">
      <c r="A627" t="s">
        <v>3044</v>
      </c>
      <c r="B627" t="s">
        <v>2479</v>
      </c>
      <c r="C627">
        <v>8.6934129999999998E-2</v>
      </c>
      <c r="D627">
        <v>1</v>
      </c>
    </row>
    <row r="628" spans="1:4" x14ac:dyDescent="0.35">
      <c r="A628" t="s">
        <v>3044</v>
      </c>
      <c r="B628" t="s">
        <v>2482</v>
      </c>
      <c r="C628">
        <v>41.102451000000002</v>
      </c>
      <c r="D628">
        <v>16</v>
      </c>
    </row>
    <row r="629" spans="1:4" x14ac:dyDescent="0.35">
      <c r="A629" t="s">
        <v>3044</v>
      </c>
      <c r="B629" t="s">
        <v>2483</v>
      </c>
      <c r="C629">
        <v>119.26523292000003</v>
      </c>
      <c r="D629">
        <v>31</v>
      </c>
    </row>
    <row r="630" spans="1:4" x14ac:dyDescent="0.35">
      <c r="A630" t="s">
        <v>3044</v>
      </c>
      <c r="B630" t="s">
        <v>2498</v>
      </c>
      <c r="C630">
        <v>213.77369842000002</v>
      </c>
      <c r="D630">
        <v>31</v>
      </c>
    </row>
    <row r="631" spans="1:4" x14ac:dyDescent="0.35">
      <c r="A631" t="s">
        <v>3044</v>
      </c>
      <c r="B631" t="s">
        <v>2507</v>
      </c>
      <c r="C631">
        <v>4.4145313499999999</v>
      </c>
      <c r="D631">
        <v>1</v>
      </c>
    </row>
    <row r="632" spans="1:4" x14ac:dyDescent="0.35">
      <c r="A632" t="s">
        <v>3044</v>
      </c>
      <c r="B632" t="s">
        <v>2515</v>
      </c>
      <c r="C632">
        <v>4.8481239199999999</v>
      </c>
      <c r="D632">
        <v>1</v>
      </c>
    </row>
    <row r="633" spans="1:4" x14ac:dyDescent="0.35">
      <c r="A633" t="s">
        <v>3044</v>
      </c>
      <c r="B633" t="s">
        <v>2499</v>
      </c>
      <c r="C633">
        <v>129.0706227</v>
      </c>
      <c r="D633">
        <v>30</v>
      </c>
    </row>
    <row r="634" spans="1:4" x14ac:dyDescent="0.35">
      <c r="A634" t="s">
        <v>3044</v>
      </c>
      <c r="B634" t="s">
        <v>2500</v>
      </c>
      <c r="C634">
        <v>8.8282993099999985</v>
      </c>
      <c r="D634">
        <v>8</v>
      </c>
    </row>
    <row r="635" spans="1:4" x14ac:dyDescent="0.35">
      <c r="A635" t="s">
        <v>3044</v>
      </c>
      <c r="B635" t="s">
        <v>2501</v>
      </c>
      <c r="C635">
        <v>0.67996793000000011</v>
      </c>
      <c r="D635">
        <v>2</v>
      </c>
    </row>
    <row r="636" spans="1:4" x14ac:dyDescent="0.35">
      <c r="A636" t="s">
        <v>3044</v>
      </c>
      <c r="B636" t="s">
        <v>2502</v>
      </c>
      <c r="C636">
        <v>8.6934129999999998E-2</v>
      </c>
      <c r="D636">
        <v>1</v>
      </c>
    </row>
    <row r="637" spans="1:4" x14ac:dyDescent="0.35">
      <c r="A637" t="s">
        <v>3044</v>
      </c>
      <c r="B637" t="s">
        <v>2505</v>
      </c>
      <c r="C637">
        <v>41.102451000000002</v>
      </c>
      <c r="D637">
        <v>16</v>
      </c>
    </row>
    <row r="638" spans="1:4" x14ac:dyDescent="0.35">
      <c r="A638" t="s">
        <v>3044</v>
      </c>
      <c r="B638" t="s">
        <v>2506</v>
      </c>
      <c r="C638">
        <v>119.26523292000003</v>
      </c>
      <c r="D638">
        <v>31</v>
      </c>
    </row>
    <row r="639" spans="1:4" x14ac:dyDescent="0.35">
      <c r="A639" t="s">
        <v>3044</v>
      </c>
      <c r="B639" t="s">
        <v>2521</v>
      </c>
      <c r="C639">
        <v>13.005288719999999</v>
      </c>
      <c r="D639">
        <v>4</v>
      </c>
    </row>
    <row r="640" spans="1:4" x14ac:dyDescent="0.35">
      <c r="A640" t="s">
        <v>3044</v>
      </c>
      <c r="B640" t="s">
        <v>2530</v>
      </c>
      <c r="C640">
        <v>34.674107570000004</v>
      </c>
      <c r="D640">
        <v>15</v>
      </c>
    </row>
    <row r="641" spans="1:4" x14ac:dyDescent="0.35">
      <c r="A641" t="s">
        <v>3044</v>
      </c>
      <c r="B641" t="s">
        <v>2531</v>
      </c>
      <c r="C641">
        <v>139.81082816</v>
      </c>
      <c r="D641">
        <v>15</v>
      </c>
    </row>
    <row r="642" spans="1:4" x14ac:dyDescent="0.35">
      <c r="A642" t="s">
        <v>3044</v>
      </c>
      <c r="B642" t="s">
        <v>2532</v>
      </c>
      <c r="C642">
        <v>25.909609079999999</v>
      </c>
      <c r="D642">
        <v>8</v>
      </c>
    </row>
    <row r="643" spans="1:4" x14ac:dyDescent="0.35">
      <c r="A643" t="s">
        <v>3044</v>
      </c>
      <c r="B643" t="s">
        <v>2522</v>
      </c>
      <c r="C643">
        <v>7.8353517699999999</v>
      </c>
      <c r="D643">
        <v>3</v>
      </c>
    </row>
    <row r="644" spans="1:4" x14ac:dyDescent="0.35">
      <c r="A644" t="s">
        <v>3044</v>
      </c>
      <c r="B644" t="s">
        <v>2523</v>
      </c>
      <c r="C644">
        <v>14.682502930000002</v>
      </c>
      <c r="D644">
        <v>3</v>
      </c>
    </row>
    <row r="645" spans="1:4" x14ac:dyDescent="0.35">
      <c r="A645" t="s">
        <v>3044</v>
      </c>
      <c r="B645" t="s">
        <v>2524</v>
      </c>
      <c r="C645">
        <v>3.7449785199999996</v>
      </c>
      <c r="D645">
        <v>4</v>
      </c>
    </row>
    <row r="646" spans="1:4" x14ac:dyDescent="0.35">
      <c r="A646" t="s">
        <v>3044</v>
      </c>
      <c r="B646" t="s">
        <v>2525</v>
      </c>
      <c r="C646">
        <v>4.4145313499999999</v>
      </c>
      <c r="D646">
        <v>1</v>
      </c>
    </row>
    <row r="647" spans="1:4" x14ac:dyDescent="0.35">
      <c r="A647" t="s">
        <v>3044</v>
      </c>
      <c r="B647" t="s">
        <v>2526</v>
      </c>
      <c r="C647">
        <v>6.3982872799999999</v>
      </c>
      <c r="D647">
        <v>5</v>
      </c>
    </row>
    <row r="648" spans="1:4" x14ac:dyDescent="0.35">
      <c r="A648" t="s">
        <v>3044</v>
      </c>
      <c r="B648" t="s">
        <v>2527</v>
      </c>
      <c r="C648">
        <v>5.30165767</v>
      </c>
      <c r="D648">
        <v>3</v>
      </c>
    </row>
    <row r="649" spans="1:4" x14ac:dyDescent="0.35">
      <c r="A649" t="s">
        <v>3044</v>
      </c>
      <c r="B649" t="s">
        <v>2528</v>
      </c>
      <c r="C649">
        <v>81.048426970000008</v>
      </c>
      <c r="D649">
        <v>21</v>
      </c>
    </row>
    <row r="650" spans="1:4" x14ac:dyDescent="0.35">
      <c r="A650" t="s">
        <v>3044</v>
      </c>
      <c r="B650" t="s">
        <v>2529</v>
      </c>
      <c r="C650">
        <v>185.24429166000004</v>
      </c>
      <c r="D650">
        <v>39</v>
      </c>
    </row>
    <row r="651" spans="1:4" x14ac:dyDescent="0.35">
      <c r="A651" t="s">
        <v>3044</v>
      </c>
      <c r="B651" t="s">
        <v>2546</v>
      </c>
      <c r="C651">
        <v>3.9005444099999997</v>
      </c>
      <c r="D651">
        <v>6</v>
      </c>
    </row>
    <row r="652" spans="1:4" x14ac:dyDescent="0.35">
      <c r="A652" t="s">
        <v>3044</v>
      </c>
      <c r="B652" t="s">
        <v>2547</v>
      </c>
      <c r="C652">
        <v>0.12852704000000001</v>
      </c>
      <c r="D652">
        <v>1</v>
      </c>
    </row>
    <row r="653" spans="1:4" x14ac:dyDescent="0.35">
      <c r="A653" t="s">
        <v>3044</v>
      </c>
      <c r="B653" t="s">
        <v>2550</v>
      </c>
      <c r="C653">
        <v>518.04079022999997</v>
      </c>
      <c r="D653">
        <v>114</v>
      </c>
    </row>
    <row r="654" spans="1:4" x14ac:dyDescent="0.35">
      <c r="A654" t="s">
        <v>3044</v>
      </c>
      <c r="B654" t="s">
        <v>2556</v>
      </c>
      <c r="C654">
        <v>28.316584929999998</v>
      </c>
      <c r="D654">
        <v>10</v>
      </c>
    </row>
    <row r="655" spans="1:4" x14ac:dyDescent="0.35">
      <c r="A655" t="s">
        <v>3044</v>
      </c>
      <c r="B655" t="s">
        <v>2557</v>
      </c>
      <c r="C655">
        <v>493.75327675</v>
      </c>
      <c r="D655">
        <v>111</v>
      </c>
    </row>
    <row r="656" spans="1:4" x14ac:dyDescent="0.35">
      <c r="A656" t="s">
        <v>3044</v>
      </c>
      <c r="B656" t="s">
        <v>2562</v>
      </c>
      <c r="D656">
        <v>0.36472217498064502</v>
      </c>
    </row>
    <row r="657" spans="1:4" x14ac:dyDescent="0.35">
      <c r="A657" t="s">
        <v>3044</v>
      </c>
      <c r="B657" t="s">
        <v>2563</v>
      </c>
      <c r="D657">
        <v>7.4069213734289208E-2</v>
      </c>
    </row>
    <row r="658" spans="1:4" x14ac:dyDescent="0.35">
      <c r="A658" t="s">
        <v>3044</v>
      </c>
      <c r="B658" t="s">
        <v>2566</v>
      </c>
      <c r="D658">
        <v>103.8105670548306</v>
      </c>
    </row>
    <row r="659" spans="1:4" x14ac:dyDescent="0.35">
      <c r="A659" t="s">
        <v>3044</v>
      </c>
      <c r="B659" t="s">
        <v>2612</v>
      </c>
      <c r="C659">
        <v>9.4304379700000016</v>
      </c>
      <c r="D659">
        <v>8</v>
      </c>
    </row>
    <row r="660" spans="1:4" x14ac:dyDescent="0.35">
      <c r="A660" t="s">
        <v>3044</v>
      </c>
      <c r="B660" t="s">
        <v>2613</v>
      </c>
      <c r="C660">
        <v>34.424994960000006</v>
      </c>
      <c r="D660">
        <v>10</v>
      </c>
    </row>
    <row r="661" spans="1:4" x14ac:dyDescent="0.35">
      <c r="A661" t="s">
        <v>3044</v>
      </c>
      <c r="B661" t="s">
        <v>2614</v>
      </c>
      <c r="C661">
        <v>48.909901519999998</v>
      </c>
      <c r="D661">
        <v>4</v>
      </c>
    </row>
    <row r="662" spans="1:4" x14ac:dyDescent="0.35">
      <c r="A662" t="s">
        <v>3044</v>
      </c>
      <c r="B662" t="s">
        <v>2615</v>
      </c>
      <c r="C662">
        <v>37.064606829999995</v>
      </c>
      <c r="D662">
        <v>1</v>
      </c>
    </row>
    <row r="663" spans="1:4" x14ac:dyDescent="0.35">
      <c r="A663" t="s">
        <v>3044</v>
      </c>
      <c r="B663" t="s">
        <v>2616</v>
      </c>
      <c r="D663">
        <v>0</v>
      </c>
    </row>
    <row r="664" spans="1:4" x14ac:dyDescent="0.35">
      <c r="A664" t="s">
        <v>3044</v>
      </c>
      <c r="B664" t="s">
        <v>2617</v>
      </c>
      <c r="C664">
        <v>328.33342277999998</v>
      </c>
      <c r="D664">
        <v>2</v>
      </c>
    </row>
    <row r="665" spans="1:4" x14ac:dyDescent="0.35">
      <c r="A665" t="s">
        <v>3044</v>
      </c>
      <c r="B665" t="s">
        <v>2656</v>
      </c>
      <c r="C665">
        <v>0.75094114647882515</v>
      </c>
    </row>
    <row r="666" spans="1:4" x14ac:dyDescent="0.35">
      <c r="A666" t="s">
        <v>3044</v>
      </c>
      <c r="B666" t="s">
        <v>2657</v>
      </c>
      <c r="C666">
        <v>17.531902552765583</v>
      </c>
    </row>
    <row r="667" spans="1:4" x14ac:dyDescent="0.35">
      <c r="A667" t="s">
        <v>3044</v>
      </c>
      <c r="B667" t="s">
        <v>2658</v>
      </c>
      <c r="C667">
        <v>100.86087590627967</v>
      </c>
    </row>
    <row r="668" spans="1:4" x14ac:dyDescent="0.35">
      <c r="A668" t="s">
        <v>3044</v>
      </c>
      <c r="B668" t="s">
        <v>2659</v>
      </c>
      <c r="C668">
        <v>155.80173178510455</v>
      </c>
    </row>
    <row r="669" spans="1:4" x14ac:dyDescent="0.35">
      <c r="A669" t="s">
        <v>3044</v>
      </c>
      <c r="B669" t="s">
        <v>2660</v>
      </c>
      <c r="C669">
        <v>74.140813636005049</v>
      </c>
    </row>
    <row r="670" spans="1:4" x14ac:dyDescent="0.35">
      <c r="A670" t="s">
        <v>3044</v>
      </c>
      <c r="B670" t="s">
        <v>2661</v>
      </c>
      <c r="C670">
        <v>46.905081226079957</v>
      </c>
    </row>
    <row r="671" spans="1:4" x14ac:dyDescent="0.35">
      <c r="A671" t="s">
        <v>3044</v>
      </c>
      <c r="B671" t="s">
        <v>2662</v>
      </c>
      <c r="C671">
        <v>36.25438338343038</v>
      </c>
    </row>
    <row r="672" spans="1:4" x14ac:dyDescent="0.35">
      <c r="A672" t="s">
        <v>3044</v>
      </c>
      <c r="B672" t="s">
        <v>2663</v>
      </c>
      <c r="C672">
        <v>26.60008098487544</v>
      </c>
    </row>
    <row r="673" spans="1:4" x14ac:dyDescent="0.35">
      <c r="A673" t="s">
        <v>3044</v>
      </c>
      <c r="B673" t="s">
        <v>2664</v>
      </c>
      <c r="C673">
        <v>6.8494585459303689E-2</v>
      </c>
    </row>
    <row r="674" spans="1:4" x14ac:dyDescent="0.35">
      <c r="A674" t="s">
        <v>3044</v>
      </c>
      <c r="B674" t="s">
        <v>2676</v>
      </c>
      <c r="C674">
        <v>0.40442509162678164</v>
      </c>
    </row>
    <row r="675" spans="1:4" x14ac:dyDescent="0.35">
      <c r="A675" t="s">
        <v>3044</v>
      </c>
      <c r="B675" t="s">
        <v>2679</v>
      </c>
      <c r="C675">
        <v>7.9314404534626074E-3</v>
      </c>
    </row>
    <row r="676" spans="1:4" x14ac:dyDescent="0.35">
      <c r="A676" t="s">
        <v>3044</v>
      </c>
      <c r="B676" t="s">
        <v>2680</v>
      </c>
      <c r="C676">
        <v>1.2925688705272515E-2</v>
      </c>
    </row>
    <row r="677" spans="1:4" x14ac:dyDescent="0.35">
      <c r="A677" t="s">
        <v>3044</v>
      </c>
      <c r="B677" t="s">
        <v>2683</v>
      </c>
      <c r="C677">
        <v>0.10858877429467423</v>
      </c>
    </row>
    <row r="678" spans="1:4" x14ac:dyDescent="0.35">
      <c r="A678" t="s">
        <v>3044</v>
      </c>
      <c r="B678" t="s">
        <v>2703</v>
      </c>
      <c r="C678">
        <v>270.27900316999995</v>
      </c>
      <c r="D678">
        <v>10</v>
      </c>
    </row>
    <row r="679" spans="1:4" x14ac:dyDescent="0.35">
      <c r="A679" t="s">
        <v>3044</v>
      </c>
      <c r="B679" t="s">
        <v>2704</v>
      </c>
      <c r="C679">
        <v>24.647321910000002</v>
      </c>
      <c r="D679">
        <v>2</v>
      </c>
    </row>
    <row r="680" spans="1:4" x14ac:dyDescent="0.35">
      <c r="A680" t="s">
        <v>3044</v>
      </c>
      <c r="B680" t="s">
        <v>2710</v>
      </c>
      <c r="C680">
        <v>150.19899236999998</v>
      </c>
      <c r="D680">
        <v>6</v>
      </c>
    </row>
    <row r="681" spans="1:4" x14ac:dyDescent="0.35">
      <c r="A681" t="s">
        <v>3044</v>
      </c>
      <c r="B681" t="s">
        <v>2711</v>
      </c>
      <c r="C681">
        <v>13.03804661</v>
      </c>
      <c r="D681">
        <v>7</v>
      </c>
    </row>
    <row r="682" spans="1:4" x14ac:dyDescent="0.35">
      <c r="A682" t="s">
        <v>3044</v>
      </c>
      <c r="B682" t="s">
        <v>2727</v>
      </c>
      <c r="C682">
        <v>270.27900316999995</v>
      </c>
      <c r="D682">
        <v>10</v>
      </c>
    </row>
    <row r="683" spans="1:4" x14ac:dyDescent="0.35">
      <c r="A683" t="s">
        <v>3044</v>
      </c>
      <c r="B683" t="s">
        <v>2728</v>
      </c>
      <c r="C683">
        <v>24.647321910000002</v>
      </c>
      <c r="D683">
        <v>2</v>
      </c>
    </row>
    <row r="684" spans="1:4" x14ac:dyDescent="0.35">
      <c r="A684" t="s">
        <v>3044</v>
      </c>
      <c r="B684" t="s">
        <v>2734</v>
      </c>
      <c r="C684">
        <v>150.19899236999998</v>
      </c>
      <c r="D684">
        <v>6</v>
      </c>
    </row>
    <row r="685" spans="1:4" x14ac:dyDescent="0.35">
      <c r="A685" t="s">
        <v>3044</v>
      </c>
      <c r="B685" t="s">
        <v>2735</v>
      </c>
      <c r="C685">
        <v>13.03804661</v>
      </c>
      <c r="D685">
        <v>7</v>
      </c>
    </row>
    <row r="686" spans="1:4" x14ac:dyDescent="0.35">
      <c r="A686" t="s">
        <v>3044</v>
      </c>
      <c r="B686" t="s">
        <v>2756</v>
      </c>
      <c r="C686">
        <v>244.16631224999998</v>
      </c>
      <c r="D686">
        <v>6</v>
      </c>
    </row>
    <row r="687" spans="1:4" x14ac:dyDescent="0.35">
      <c r="A687" t="s">
        <v>3044</v>
      </c>
      <c r="B687" t="s">
        <v>2757</v>
      </c>
      <c r="C687">
        <v>124.91443350999999</v>
      </c>
      <c r="D687">
        <v>4</v>
      </c>
    </row>
    <row r="688" spans="1:4" x14ac:dyDescent="0.35">
      <c r="A688" t="s">
        <v>3044</v>
      </c>
      <c r="B688" t="s">
        <v>2758</v>
      </c>
      <c r="C688">
        <v>1.9951332499999999</v>
      </c>
      <c r="D688">
        <v>2</v>
      </c>
    </row>
    <row r="689" spans="1:5" x14ac:dyDescent="0.35">
      <c r="A689" t="s">
        <v>3044</v>
      </c>
      <c r="B689" t="s">
        <v>2748</v>
      </c>
      <c r="C689">
        <v>24.647321910000002</v>
      </c>
      <c r="D689">
        <v>2</v>
      </c>
    </row>
    <row r="690" spans="1:5" x14ac:dyDescent="0.35">
      <c r="A690" t="s">
        <v>3044</v>
      </c>
      <c r="B690" t="s">
        <v>2750</v>
      </c>
      <c r="C690">
        <v>3.42702274</v>
      </c>
      <c r="D690">
        <v>2</v>
      </c>
    </row>
    <row r="691" spans="1:5" x14ac:dyDescent="0.35">
      <c r="A691" t="s">
        <v>3044</v>
      </c>
      <c r="B691" t="s">
        <v>2751</v>
      </c>
      <c r="C691">
        <v>2.3048994199999999</v>
      </c>
      <c r="D691">
        <v>1</v>
      </c>
    </row>
    <row r="692" spans="1:5" x14ac:dyDescent="0.35">
      <c r="A692" t="s">
        <v>3044</v>
      </c>
      <c r="B692" t="s">
        <v>2752</v>
      </c>
      <c r="C692">
        <v>4.8000724000000003</v>
      </c>
      <c r="D692">
        <v>1</v>
      </c>
    </row>
    <row r="693" spans="1:5" x14ac:dyDescent="0.35">
      <c r="A693" t="s">
        <v>3044</v>
      </c>
      <c r="B693" t="s">
        <v>2753</v>
      </c>
      <c r="C693">
        <v>6.1514888599999997</v>
      </c>
      <c r="D693">
        <v>2</v>
      </c>
    </row>
    <row r="694" spans="1:5" x14ac:dyDescent="0.35">
      <c r="A694" t="s">
        <v>3044</v>
      </c>
      <c r="B694" t="s">
        <v>2754</v>
      </c>
      <c r="C694">
        <v>0.73361865000000004</v>
      </c>
      <c r="D694">
        <v>1</v>
      </c>
    </row>
    <row r="695" spans="1:5" x14ac:dyDescent="0.35">
      <c r="A695" t="s">
        <v>3044</v>
      </c>
      <c r="B695" t="s">
        <v>2755</v>
      </c>
      <c r="C695">
        <v>45.02306106999999</v>
      </c>
      <c r="D695">
        <v>4</v>
      </c>
    </row>
    <row r="696" spans="1:5" x14ac:dyDescent="0.35">
      <c r="A696" t="s">
        <v>3044</v>
      </c>
      <c r="B696" t="s">
        <v>2772</v>
      </c>
      <c r="C696">
        <v>1.9951332499999999</v>
      </c>
      <c r="D696">
        <v>2</v>
      </c>
    </row>
    <row r="697" spans="1:5" x14ac:dyDescent="0.35">
      <c r="A697" t="s">
        <v>3044</v>
      </c>
      <c r="B697" t="s">
        <v>2773</v>
      </c>
      <c r="C697">
        <v>456.16823081000001</v>
      </c>
      <c r="D697">
        <v>23</v>
      </c>
    </row>
    <row r="698" spans="1:5" x14ac:dyDescent="0.35">
      <c r="A698" t="s">
        <v>3044</v>
      </c>
      <c r="B698" t="s">
        <v>2789</v>
      </c>
      <c r="D698">
        <v>47.031868020368798</v>
      </c>
    </row>
    <row r="699" spans="1:5" x14ac:dyDescent="0.35">
      <c r="A699" t="s">
        <v>3044</v>
      </c>
      <c r="B699" t="s">
        <v>2778</v>
      </c>
      <c r="D699">
        <v>27.752457610562814</v>
      </c>
    </row>
    <row r="700" spans="1:5" x14ac:dyDescent="0.35">
      <c r="A700" t="s">
        <v>3044</v>
      </c>
      <c r="B700" t="s">
        <v>2781</v>
      </c>
      <c r="D700">
        <v>0.5960593083482878</v>
      </c>
    </row>
    <row r="701" spans="1:5" x14ac:dyDescent="0.35">
      <c r="A701" t="s">
        <v>3044</v>
      </c>
      <c r="B701" t="s">
        <v>2782</v>
      </c>
      <c r="D701">
        <v>48.381412264571736</v>
      </c>
    </row>
    <row r="702" spans="1:5" x14ac:dyDescent="0.35">
      <c r="A702" t="s">
        <v>3044</v>
      </c>
      <c r="B702" t="s">
        <v>2785</v>
      </c>
      <c r="D702">
        <v>13.385028947799558</v>
      </c>
    </row>
    <row r="703" spans="1:5" x14ac:dyDescent="0.35">
      <c r="A703" t="s">
        <v>3045</v>
      </c>
      <c r="B703" t="s">
        <v>2353</v>
      </c>
      <c r="C703">
        <v>0.7809173023592475</v>
      </c>
      <c r="D703">
        <v>1.9154024257626405E-2</v>
      </c>
      <c r="E703">
        <v>0.77159400256776056</v>
      </c>
    </row>
    <row r="704" spans="1:5" x14ac:dyDescent="0.35">
      <c r="A704" t="s">
        <v>3045</v>
      </c>
      <c r="B704" t="s">
        <v>2354</v>
      </c>
      <c r="C704">
        <v>5.5407417157495172E-4</v>
      </c>
      <c r="D704">
        <v>8.6061970059380273E-3</v>
      </c>
      <c r="E704">
        <v>6.5262493832985715E-4</v>
      </c>
    </row>
    <row r="705" spans="1:5" x14ac:dyDescent="0.35">
      <c r="A705" t="s">
        <v>3045</v>
      </c>
      <c r="B705" t="s">
        <v>2355</v>
      </c>
    </row>
    <row r="706" spans="1:5" x14ac:dyDescent="0.35">
      <c r="A706" t="s">
        <v>3045</v>
      </c>
      <c r="B706" t="s">
        <v>2458</v>
      </c>
      <c r="C706">
        <v>8.4392562867767824E-6</v>
      </c>
    </row>
    <row r="707" spans="1:5" x14ac:dyDescent="0.35">
      <c r="A707" t="s">
        <v>3045</v>
      </c>
      <c r="B707" t="s">
        <v>2462</v>
      </c>
      <c r="C707">
        <v>3.3813642013049662E-3</v>
      </c>
    </row>
    <row r="708" spans="1:5" x14ac:dyDescent="0.35">
      <c r="A708" t="s">
        <v>3045</v>
      </c>
      <c r="B708" t="s">
        <v>2688</v>
      </c>
      <c r="C708">
        <v>0.39889450869671172</v>
      </c>
    </row>
    <row r="709" spans="1:5" x14ac:dyDescent="0.35">
      <c r="A709" t="s">
        <v>3045</v>
      </c>
      <c r="B709" t="s">
        <v>2181</v>
      </c>
      <c r="C709">
        <v>27736.304009019936</v>
      </c>
      <c r="D709">
        <v>2520</v>
      </c>
    </row>
    <row r="710" spans="1:5" x14ac:dyDescent="0.35">
      <c r="A710" t="s">
        <v>3045</v>
      </c>
      <c r="B710" t="s">
        <v>2183</v>
      </c>
      <c r="C710">
        <v>35255.339039749895</v>
      </c>
      <c r="D710">
        <v>7389</v>
      </c>
    </row>
    <row r="711" spans="1:5" x14ac:dyDescent="0.35">
      <c r="A711" t="s">
        <v>3045</v>
      </c>
      <c r="B711" t="s">
        <v>2197</v>
      </c>
      <c r="C711">
        <v>62220.681794290038</v>
      </c>
    </row>
    <row r="712" spans="1:5" x14ac:dyDescent="0.35">
      <c r="A712" t="s">
        <v>3045</v>
      </c>
      <c r="B712" t="s">
        <v>2198</v>
      </c>
      <c r="C712">
        <v>770.96125447999987</v>
      </c>
    </row>
    <row r="713" spans="1:5" x14ac:dyDescent="0.35">
      <c r="A713" t="s">
        <v>3045</v>
      </c>
      <c r="B713" t="s">
        <v>2229</v>
      </c>
      <c r="C713">
        <v>9834</v>
      </c>
      <c r="D713">
        <v>75</v>
      </c>
    </row>
    <row r="714" spans="1:5" x14ac:dyDescent="0.35">
      <c r="A714" t="s">
        <v>3045</v>
      </c>
      <c r="B714" t="s">
        <v>2238</v>
      </c>
      <c r="C714">
        <v>4.2095525831257662E-2</v>
      </c>
      <c r="D714">
        <v>0.7226003465709212</v>
      </c>
      <c r="E714">
        <v>4.1580314323316291E-2</v>
      </c>
    </row>
    <row r="715" spans="1:5" x14ac:dyDescent="0.35">
      <c r="A715" t="s">
        <v>3045</v>
      </c>
      <c r="B715" t="s">
        <v>2252</v>
      </c>
      <c r="C715">
        <v>1</v>
      </c>
      <c r="D715">
        <v>1</v>
      </c>
      <c r="E715">
        <v>1</v>
      </c>
    </row>
    <row r="716" spans="1:5" x14ac:dyDescent="0.35">
      <c r="A716" t="s">
        <v>3045</v>
      </c>
      <c r="B716" t="s">
        <v>2299</v>
      </c>
      <c r="C716">
        <v>0.31767525105862671</v>
      </c>
      <c r="D716">
        <v>0.33204016051709478</v>
      </c>
      <c r="E716">
        <v>0.31785106467580793</v>
      </c>
    </row>
    <row r="717" spans="1:5" x14ac:dyDescent="0.35">
      <c r="A717" t="s">
        <v>3045</v>
      </c>
      <c r="B717" t="s">
        <v>2300</v>
      </c>
      <c r="C717">
        <v>9.1904439523752879E-2</v>
      </c>
      <c r="D717">
        <v>0.1205867494374994</v>
      </c>
      <c r="E717">
        <v>9.2255485290496347E-2</v>
      </c>
    </row>
    <row r="718" spans="1:5" x14ac:dyDescent="0.35">
      <c r="A718" t="s">
        <v>3045</v>
      </c>
      <c r="B718" t="s">
        <v>2301</v>
      </c>
      <c r="C718">
        <v>0.13932882878351158</v>
      </c>
      <c r="D718">
        <v>0.10505448957305685</v>
      </c>
      <c r="E718">
        <v>0.13890934159004839</v>
      </c>
    </row>
    <row r="719" spans="1:5" x14ac:dyDescent="0.35">
      <c r="A719" t="s">
        <v>3045</v>
      </c>
      <c r="B719" t="s">
        <v>2302</v>
      </c>
      <c r="C719">
        <v>0.25365274559396395</v>
      </c>
      <c r="D719">
        <v>0.25813176891000639</v>
      </c>
      <c r="E719">
        <v>0.25370756482501505</v>
      </c>
    </row>
    <row r="720" spans="1:5" x14ac:dyDescent="0.35">
      <c r="A720" t="s">
        <v>3045</v>
      </c>
      <c r="B720" t="s">
        <v>2303</v>
      </c>
      <c r="C720">
        <v>0.19743873504014486</v>
      </c>
      <c r="D720">
        <v>0.18418683156234245</v>
      </c>
      <c r="E720">
        <v>0.19727654361863226</v>
      </c>
    </row>
    <row r="721" spans="1:5" x14ac:dyDescent="0.35">
      <c r="A721" t="s">
        <v>3045</v>
      </c>
      <c r="B721" t="s">
        <v>2349</v>
      </c>
      <c r="C721">
        <v>0.21852862346917762</v>
      </c>
      <c r="D721">
        <v>0.97223977873643552</v>
      </c>
      <c r="E721">
        <v>0.22775337249390973</v>
      </c>
    </row>
    <row r="722" spans="1:5" x14ac:dyDescent="0.35">
      <c r="A722" t="s">
        <v>3045</v>
      </c>
      <c r="B722" t="s">
        <v>2358</v>
      </c>
      <c r="C722">
        <v>7.8446584949635318E-4</v>
      </c>
      <c r="D722">
        <v>4.6565245388646585E-2</v>
      </c>
      <c r="E722">
        <v>1.3447815599033504E-3</v>
      </c>
    </row>
    <row r="723" spans="1:5" x14ac:dyDescent="0.35">
      <c r="A723" t="s">
        <v>3045</v>
      </c>
      <c r="B723" t="s">
        <v>2359</v>
      </c>
      <c r="C723">
        <v>0.99921553415050368</v>
      </c>
      <c r="D723">
        <v>0.95343475461135341</v>
      </c>
      <c r="E723">
        <v>0.99865521844009664</v>
      </c>
    </row>
    <row r="724" spans="1:5" x14ac:dyDescent="0.35">
      <c r="A724" t="s">
        <v>3045</v>
      </c>
      <c r="B724" t="s">
        <v>2367</v>
      </c>
      <c r="C724">
        <v>3.5186208738569563E-2</v>
      </c>
      <c r="E724">
        <v>3.4755561079347845E-2</v>
      </c>
    </row>
    <row r="725" spans="1:5" x14ac:dyDescent="0.35">
      <c r="A725" t="s">
        <v>3045</v>
      </c>
      <c r="B725" t="s">
        <v>2368</v>
      </c>
      <c r="C725">
        <v>4.8722595388664011E-2</v>
      </c>
      <c r="E725">
        <v>4.8126274488869678E-2</v>
      </c>
    </row>
    <row r="726" spans="1:5" x14ac:dyDescent="0.35">
      <c r="A726" t="s">
        <v>3045</v>
      </c>
      <c r="B726" t="s">
        <v>2369</v>
      </c>
      <c r="C726">
        <v>3.3780340371855101E-2</v>
      </c>
      <c r="E726">
        <v>3.3366899281428497E-2</v>
      </c>
    </row>
    <row r="727" spans="1:5" x14ac:dyDescent="0.35">
      <c r="A727" t="s">
        <v>3045</v>
      </c>
      <c r="B727" t="s">
        <v>2370</v>
      </c>
      <c r="C727">
        <v>0.11117431588952495</v>
      </c>
      <c r="E727">
        <v>0.10981364190332993</v>
      </c>
    </row>
    <row r="728" spans="1:5" x14ac:dyDescent="0.35">
      <c r="A728" t="s">
        <v>3045</v>
      </c>
      <c r="B728" t="s">
        <v>2371</v>
      </c>
      <c r="C728">
        <v>0.7711365396113864</v>
      </c>
      <c r="D728">
        <v>1</v>
      </c>
      <c r="E728">
        <v>0.77393762324702398</v>
      </c>
    </row>
    <row r="729" spans="1:5" x14ac:dyDescent="0.35">
      <c r="A729" t="s">
        <v>3045</v>
      </c>
      <c r="B729" t="s">
        <v>2376</v>
      </c>
      <c r="C729">
        <v>4.664427546125566E-4</v>
      </c>
      <c r="D729">
        <v>6.9871467323391204E-3</v>
      </c>
      <c r="E729">
        <v>5.4625032710068147E-4</v>
      </c>
    </row>
    <row r="730" spans="1:5" x14ac:dyDescent="0.35">
      <c r="A730" t="s">
        <v>3045</v>
      </c>
      <c r="B730" t="s">
        <v>2387</v>
      </c>
      <c r="C730">
        <v>2783.2690583300014</v>
      </c>
      <c r="D730">
        <v>5935</v>
      </c>
    </row>
    <row r="731" spans="1:5" x14ac:dyDescent="0.35">
      <c r="A731" t="s">
        <v>3045</v>
      </c>
      <c r="B731" t="s">
        <v>2388</v>
      </c>
      <c r="C731">
        <v>5116.3570185199951</v>
      </c>
      <c r="D731">
        <v>1555</v>
      </c>
    </row>
    <row r="732" spans="1:5" x14ac:dyDescent="0.35">
      <c r="A732" t="s">
        <v>3045</v>
      </c>
      <c r="B732" t="s">
        <v>2389</v>
      </c>
      <c r="C732">
        <v>15828.411500930022</v>
      </c>
      <c r="D732">
        <v>1590</v>
      </c>
    </row>
    <row r="733" spans="1:5" x14ac:dyDescent="0.35">
      <c r="A733" t="s">
        <v>3045</v>
      </c>
      <c r="B733" t="s">
        <v>2390</v>
      </c>
      <c r="C733">
        <v>15472.522049539999</v>
      </c>
      <c r="D733">
        <v>490</v>
      </c>
    </row>
    <row r="734" spans="1:5" x14ac:dyDescent="0.35">
      <c r="A734" t="s">
        <v>3045</v>
      </c>
      <c r="B734" t="s">
        <v>2391</v>
      </c>
      <c r="C734">
        <v>14084.406451249994</v>
      </c>
      <c r="D734">
        <v>206</v>
      </c>
    </row>
    <row r="735" spans="1:5" x14ac:dyDescent="0.35">
      <c r="A735" t="s">
        <v>3045</v>
      </c>
      <c r="B735" t="s">
        <v>2392</v>
      </c>
      <c r="C735">
        <v>8935.7157157199981</v>
      </c>
      <c r="D735">
        <v>58</v>
      </c>
    </row>
    <row r="736" spans="1:5" x14ac:dyDescent="0.35">
      <c r="A736" t="s">
        <v>3045</v>
      </c>
      <c r="B736" t="s">
        <v>2432</v>
      </c>
      <c r="C736">
        <v>0.38242456968005006</v>
      </c>
    </row>
    <row r="737" spans="1:4" x14ac:dyDescent="0.35">
      <c r="A737" t="s">
        <v>3045</v>
      </c>
      <c r="B737" t="s">
        <v>2433</v>
      </c>
      <c r="C737">
        <v>58250.589714023175</v>
      </c>
    </row>
    <row r="738" spans="1:4" x14ac:dyDescent="0.35">
      <c r="A738" t="s">
        <v>3045</v>
      </c>
      <c r="B738" t="s">
        <v>2434</v>
      </c>
      <c r="C738">
        <v>1315.2163382392714</v>
      </c>
    </row>
    <row r="739" spans="1:4" x14ac:dyDescent="0.35">
      <c r="A739" t="s">
        <v>3045</v>
      </c>
      <c r="B739" t="s">
        <v>2435</v>
      </c>
      <c r="C739">
        <v>1349.0489204817259</v>
      </c>
    </row>
    <row r="740" spans="1:4" x14ac:dyDescent="0.35">
      <c r="A740" t="s">
        <v>3045</v>
      </c>
      <c r="B740" t="s">
        <v>2436</v>
      </c>
      <c r="C740">
        <v>457.66107048028846</v>
      </c>
    </row>
    <row r="741" spans="1:4" x14ac:dyDescent="0.35">
      <c r="A741" t="s">
        <v>3045</v>
      </c>
      <c r="B741" t="s">
        <v>2437</v>
      </c>
      <c r="C741">
        <v>373.07843594364891</v>
      </c>
    </row>
    <row r="742" spans="1:4" x14ac:dyDescent="0.35">
      <c r="A742" t="s">
        <v>3045</v>
      </c>
      <c r="B742" t="s">
        <v>2438</v>
      </c>
      <c r="C742">
        <v>181.99878658811213</v>
      </c>
    </row>
    <row r="743" spans="1:4" x14ac:dyDescent="0.35">
      <c r="A743" t="s">
        <v>3045</v>
      </c>
      <c r="B743" t="s">
        <v>2439</v>
      </c>
      <c r="C743">
        <v>192.87207968701358</v>
      </c>
    </row>
    <row r="744" spans="1:4" x14ac:dyDescent="0.35">
      <c r="A744" t="s">
        <v>3045</v>
      </c>
      <c r="B744" t="s">
        <v>2440</v>
      </c>
      <c r="C744">
        <v>100.21644884676446</v>
      </c>
    </row>
    <row r="745" spans="1:4" x14ac:dyDescent="0.35">
      <c r="A745" t="s">
        <v>3045</v>
      </c>
      <c r="B745" t="s">
        <v>2451</v>
      </c>
      <c r="C745">
        <v>7.0841255381494373E-4</v>
      </c>
    </row>
    <row r="746" spans="1:4" x14ac:dyDescent="0.35">
      <c r="A746" t="s">
        <v>3045</v>
      </c>
      <c r="B746" t="s">
        <v>2452</v>
      </c>
      <c r="C746">
        <v>6.3106711253690181E-6</v>
      </c>
    </row>
    <row r="747" spans="1:4" x14ac:dyDescent="0.35">
      <c r="A747" t="s">
        <v>3045</v>
      </c>
      <c r="B747" t="s">
        <v>2454</v>
      </c>
      <c r="C747">
        <v>0.99589547331746797</v>
      </c>
    </row>
    <row r="748" spans="1:4" x14ac:dyDescent="0.35">
      <c r="A748" t="s">
        <v>3045</v>
      </c>
      <c r="B748" t="s">
        <v>2475</v>
      </c>
      <c r="C748">
        <v>13819.905812759993</v>
      </c>
      <c r="D748">
        <v>399</v>
      </c>
    </row>
    <row r="749" spans="1:4" x14ac:dyDescent="0.35">
      <c r="A749" t="s">
        <v>3045</v>
      </c>
      <c r="B749" t="s">
        <v>2484</v>
      </c>
      <c r="C749">
        <v>5312.5871329899983</v>
      </c>
      <c r="D749">
        <v>419</v>
      </c>
    </row>
    <row r="750" spans="1:4" x14ac:dyDescent="0.35">
      <c r="A750" t="s">
        <v>3045</v>
      </c>
      <c r="B750" t="s">
        <v>2485</v>
      </c>
      <c r="C750">
        <v>1851.0509481800013</v>
      </c>
      <c r="D750">
        <v>279</v>
      </c>
    </row>
    <row r="751" spans="1:4" x14ac:dyDescent="0.35">
      <c r="A751" t="s">
        <v>3045</v>
      </c>
      <c r="B751" t="s">
        <v>2486</v>
      </c>
      <c r="C751">
        <v>167.50031282999998</v>
      </c>
      <c r="D751">
        <v>19</v>
      </c>
    </row>
    <row r="752" spans="1:4" x14ac:dyDescent="0.35">
      <c r="A752" t="s">
        <v>3045</v>
      </c>
      <c r="B752" t="s">
        <v>2487</v>
      </c>
      <c r="C752">
        <v>11.699621010000001</v>
      </c>
      <c r="D752">
        <v>2</v>
      </c>
    </row>
    <row r="753" spans="1:4" x14ac:dyDescent="0.35">
      <c r="A753" t="s">
        <v>3045</v>
      </c>
      <c r="B753" t="s">
        <v>2492</v>
      </c>
      <c r="C753">
        <v>6446.3839369699981</v>
      </c>
      <c r="D753">
        <v>158</v>
      </c>
    </row>
    <row r="754" spans="1:4" x14ac:dyDescent="0.35">
      <c r="A754" t="s">
        <v>3045</v>
      </c>
      <c r="B754" t="s">
        <v>2476</v>
      </c>
      <c r="C754">
        <v>7498.1817767100019</v>
      </c>
      <c r="D754">
        <v>629</v>
      </c>
    </row>
    <row r="755" spans="1:4" x14ac:dyDescent="0.35">
      <c r="A755" t="s">
        <v>3045</v>
      </c>
      <c r="B755" t="s">
        <v>2477</v>
      </c>
      <c r="C755">
        <v>14189.455698650003</v>
      </c>
      <c r="D755">
        <v>1376</v>
      </c>
    </row>
    <row r="756" spans="1:4" x14ac:dyDescent="0.35">
      <c r="A756" t="s">
        <v>3045</v>
      </c>
      <c r="B756" t="s">
        <v>2478</v>
      </c>
      <c r="C756">
        <v>5279.5469577799986</v>
      </c>
      <c r="D756">
        <v>606</v>
      </c>
    </row>
    <row r="757" spans="1:4" x14ac:dyDescent="0.35">
      <c r="A757" t="s">
        <v>3045</v>
      </c>
      <c r="B757" t="s">
        <v>2479</v>
      </c>
      <c r="C757">
        <v>963.48723994000022</v>
      </c>
      <c r="D757">
        <v>165</v>
      </c>
    </row>
    <row r="758" spans="1:4" x14ac:dyDescent="0.35">
      <c r="A758" t="s">
        <v>3045</v>
      </c>
      <c r="B758" t="s">
        <v>2480</v>
      </c>
      <c r="C758">
        <v>994.57614851999949</v>
      </c>
      <c r="D758">
        <v>64</v>
      </c>
    </row>
    <row r="759" spans="1:4" x14ac:dyDescent="0.35">
      <c r="A759" t="s">
        <v>3045</v>
      </c>
      <c r="B759" t="s">
        <v>2481</v>
      </c>
      <c r="C759">
        <v>39.051042879999997</v>
      </c>
      <c r="D759">
        <v>10</v>
      </c>
    </row>
    <row r="760" spans="1:4" x14ac:dyDescent="0.35">
      <c r="A760" t="s">
        <v>3045</v>
      </c>
      <c r="B760" t="s">
        <v>2482</v>
      </c>
      <c r="C760">
        <v>3923.1818022899993</v>
      </c>
      <c r="D760">
        <v>102</v>
      </c>
    </row>
    <row r="761" spans="1:4" x14ac:dyDescent="0.35">
      <c r="A761" t="s">
        <v>3045</v>
      </c>
      <c r="B761" t="s">
        <v>2483</v>
      </c>
      <c r="C761">
        <v>1724.0733627800014</v>
      </c>
      <c r="D761">
        <v>123</v>
      </c>
    </row>
    <row r="762" spans="1:4" x14ac:dyDescent="0.35">
      <c r="A762" t="s">
        <v>3045</v>
      </c>
      <c r="B762" t="s">
        <v>2498</v>
      </c>
      <c r="C762">
        <v>13819.905812759993</v>
      </c>
      <c r="D762">
        <v>399</v>
      </c>
    </row>
    <row r="763" spans="1:4" x14ac:dyDescent="0.35">
      <c r="A763" t="s">
        <v>3045</v>
      </c>
      <c r="B763" t="s">
        <v>2507</v>
      </c>
      <c r="C763">
        <v>5312.5871329899983</v>
      </c>
      <c r="D763">
        <v>419</v>
      </c>
    </row>
    <row r="764" spans="1:4" x14ac:dyDescent="0.35">
      <c r="A764" t="s">
        <v>3045</v>
      </c>
      <c r="B764" t="s">
        <v>2508</v>
      </c>
      <c r="C764">
        <v>1851.0509481800013</v>
      </c>
      <c r="D764">
        <v>279</v>
      </c>
    </row>
    <row r="765" spans="1:4" x14ac:dyDescent="0.35">
      <c r="A765" t="s">
        <v>3045</v>
      </c>
      <c r="B765" t="s">
        <v>2509</v>
      </c>
      <c r="C765">
        <v>167.50031282999998</v>
      </c>
      <c r="D765">
        <v>19</v>
      </c>
    </row>
    <row r="766" spans="1:4" x14ac:dyDescent="0.35">
      <c r="A766" t="s">
        <v>3045</v>
      </c>
      <c r="B766" t="s">
        <v>2510</v>
      </c>
      <c r="C766">
        <v>11.699621010000001</v>
      </c>
      <c r="D766">
        <v>2</v>
      </c>
    </row>
    <row r="767" spans="1:4" x14ac:dyDescent="0.35">
      <c r="A767" t="s">
        <v>3045</v>
      </c>
      <c r="B767" t="s">
        <v>2515</v>
      </c>
      <c r="C767">
        <v>6446.3839369699981</v>
      </c>
      <c r="D767">
        <v>158</v>
      </c>
    </row>
    <row r="768" spans="1:4" x14ac:dyDescent="0.35">
      <c r="A768" t="s">
        <v>3045</v>
      </c>
      <c r="B768" t="s">
        <v>2499</v>
      </c>
      <c r="C768">
        <v>7498.1817767100019</v>
      </c>
      <c r="D768">
        <v>629</v>
      </c>
    </row>
    <row r="769" spans="1:4" x14ac:dyDescent="0.35">
      <c r="A769" t="s">
        <v>3045</v>
      </c>
      <c r="B769" t="s">
        <v>2500</v>
      </c>
      <c r="C769">
        <v>14189.455698650003</v>
      </c>
      <c r="D769">
        <v>1376</v>
      </c>
    </row>
    <row r="770" spans="1:4" x14ac:dyDescent="0.35">
      <c r="A770" t="s">
        <v>3045</v>
      </c>
      <c r="B770" t="s">
        <v>2501</v>
      </c>
      <c r="C770">
        <v>5279.5469577799986</v>
      </c>
      <c r="D770">
        <v>606</v>
      </c>
    </row>
    <row r="771" spans="1:4" x14ac:dyDescent="0.35">
      <c r="A771" t="s">
        <v>3045</v>
      </c>
      <c r="B771" t="s">
        <v>2502</v>
      </c>
      <c r="C771">
        <v>963.48723994000022</v>
      </c>
      <c r="D771">
        <v>165</v>
      </c>
    </row>
    <row r="772" spans="1:4" x14ac:dyDescent="0.35">
      <c r="A772" t="s">
        <v>3045</v>
      </c>
      <c r="B772" t="s">
        <v>2503</v>
      </c>
      <c r="C772">
        <v>994.57614851999949</v>
      </c>
      <c r="D772">
        <v>64</v>
      </c>
    </row>
    <row r="773" spans="1:4" x14ac:dyDescent="0.35">
      <c r="A773" t="s">
        <v>3045</v>
      </c>
      <c r="B773" t="s">
        <v>2504</v>
      </c>
      <c r="C773">
        <v>39.051042879999997</v>
      </c>
      <c r="D773">
        <v>10</v>
      </c>
    </row>
    <row r="774" spans="1:4" x14ac:dyDescent="0.35">
      <c r="A774" t="s">
        <v>3045</v>
      </c>
      <c r="B774" t="s">
        <v>2505</v>
      </c>
      <c r="C774">
        <v>3923.1818022899993</v>
      </c>
      <c r="D774">
        <v>102</v>
      </c>
    </row>
    <row r="775" spans="1:4" x14ac:dyDescent="0.35">
      <c r="A775" t="s">
        <v>3045</v>
      </c>
      <c r="B775" t="s">
        <v>2506</v>
      </c>
      <c r="C775">
        <v>1724.0733627800014</v>
      </c>
      <c r="D775">
        <v>123</v>
      </c>
    </row>
    <row r="776" spans="1:4" x14ac:dyDescent="0.35">
      <c r="A776" t="s">
        <v>3045</v>
      </c>
      <c r="B776" t="s">
        <v>2521</v>
      </c>
      <c r="C776">
        <v>3242.4615497299983</v>
      </c>
      <c r="D776">
        <v>1027</v>
      </c>
    </row>
    <row r="777" spans="1:4" x14ac:dyDescent="0.35">
      <c r="A777" t="s">
        <v>3045</v>
      </c>
      <c r="B777" t="s">
        <v>2530</v>
      </c>
      <c r="C777">
        <v>4231.1148507800008</v>
      </c>
      <c r="D777">
        <v>158</v>
      </c>
    </row>
    <row r="778" spans="1:4" x14ac:dyDescent="0.35">
      <c r="A778" t="s">
        <v>3045</v>
      </c>
      <c r="B778" t="s">
        <v>2531</v>
      </c>
      <c r="C778">
        <v>6953.2706482499971</v>
      </c>
      <c r="D778">
        <v>148</v>
      </c>
    </row>
    <row r="779" spans="1:4" x14ac:dyDescent="0.35">
      <c r="A779" t="s">
        <v>3045</v>
      </c>
      <c r="B779" t="s">
        <v>2532</v>
      </c>
      <c r="C779">
        <v>4962.2270927999989</v>
      </c>
      <c r="D779">
        <v>103</v>
      </c>
    </row>
    <row r="780" spans="1:4" x14ac:dyDescent="0.35">
      <c r="A780" t="s">
        <v>3045</v>
      </c>
      <c r="B780" t="s">
        <v>2533</v>
      </c>
      <c r="C780">
        <v>5982.9086508299979</v>
      </c>
      <c r="D780">
        <v>161</v>
      </c>
    </row>
    <row r="781" spans="1:4" x14ac:dyDescent="0.35">
      <c r="A781" t="s">
        <v>3045</v>
      </c>
      <c r="B781" t="s">
        <v>2522</v>
      </c>
      <c r="C781">
        <v>2076.5843649600006</v>
      </c>
      <c r="D781">
        <v>284</v>
      </c>
    </row>
    <row r="782" spans="1:4" x14ac:dyDescent="0.35">
      <c r="A782" t="s">
        <v>3045</v>
      </c>
      <c r="B782" t="s">
        <v>2523</v>
      </c>
      <c r="C782">
        <v>5279.7229829499993</v>
      </c>
      <c r="D782">
        <v>311</v>
      </c>
    </row>
    <row r="783" spans="1:4" x14ac:dyDescent="0.35">
      <c r="A783" t="s">
        <v>3045</v>
      </c>
      <c r="B783" t="s">
        <v>2524</v>
      </c>
      <c r="C783">
        <v>7544.0734358199998</v>
      </c>
      <c r="D783">
        <v>293</v>
      </c>
    </row>
    <row r="784" spans="1:4" x14ac:dyDescent="0.35">
      <c r="A784" t="s">
        <v>3045</v>
      </c>
      <c r="B784" t="s">
        <v>2525</v>
      </c>
      <c r="C784">
        <v>9645.3621087899974</v>
      </c>
      <c r="D784">
        <v>323</v>
      </c>
    </row>
    <row r="785" spans="1:4" x14ac:dyDescent="0.35">
      <c r="A785" t="s">
        <v>3045</v>
      </c>
      <c r="B785" t="s">
        <v>2526</v>
      </c>
      <c r="C785">
        <v>1885.7511573900001</v>
      </c>
      <c r="D785">
        <v>229</v>
      </c>
    </row>
    <row r="786" spans="1:4" x14ac:dyDescent="0.35">
      <c r="A786" t="s">
        <v>3045</v>
      </c>
      <c r="B786" t="s">
        <v>2527</v>
      </c>
      <c r="C786">
        <v>6001.4265743600081</v>
      </c>
      <c r="D786">
        <v>639</v>
      </c>
    </row>
    <row r="787" spans="1:4" x14ac:dyDescent="0.35">
      <c r="A787" t="s">
        <v>3045</v>
      </c>
      <c r="B787" t="s">
        <v>2528</v>
      </c>
      <c r="C787">
        <v>2576.5484598999983</v>
      </c>
      <c r="D787">
        <v>379</v>
      </c>
    </row>
    <row r="788" spans="1:4" x14ac:dyDescent="0.35">
      <c r="A788" t="s">
        <v>3045</v>
      </c>
      <c r="B788" t="s">
        <v>2529</v>
      </c>
      <c r="C788">
        <v>1839.2299177299994</v>
      </c>
      <c r="D788">
        <v>141</v>
      </c>
    </row>
    <row r="789" spans="1:4" x14ac:dyDescent="0.35">
      <c r="A789" t="s">
        <v>3045</v>
      </c>
      <c r="B789" t="s">
        <v>2546</v>
      </c>
      <c r="C789">
        <v>41.22299498000001</v>
      </c>
      <c r="D789">
        <v>79</v>
      </c>
    </row>
    <row r="790" spans="1:4" x14ac:dyDescent="0.35">
      <c r="A790" t="s">
        <v>3045</v>
      </c>
      <c r="B790" t="s">
        <v>2547</v>
      </c>
      <c r="C790">
        <v>3.1452783399999991</v>
      </c>
      <c r="D790">
        <v>13</v>
      </c>
    </row>
    <row r="791" spans="1:4" x14ac:dyDescent="0.35">
      <c r="A791" t="s">
        <v>3045</v>
      </c>
      <c r="B791" t="s">
        <v>2549</v>
      </c>
      <c r="C791">
        <v>0.10229303000000001</v>
      </c>
      <c r="D791">
        <v>2</v>
      </c>
    </row>
    <row r="792" spans="1:4" x14ac:dyDescent="0.35">
      <c r="A792" t="s">
        <v>3045</v>
      </c>
      <c r="B792" t="s">
        <v>2550</v>
      </c>
      <c r="C792">
        <v>62176.211227939959</v>
      </c>
      <c r="D792">
        <v>4102</v>
      </c>
    </row>
    <row r="793" spans="1:4" x14ac:dyDescent="0.35">
      <c r="A793" t="s">
        <v>3045</v>
      </c>
      <c r="B793" t="s">
        <v>2556</v>
      </c>
      <c r="C793">
        <v>6608.9039217199988</v>
      </c>
      <c r="D793">
        <v>131</v>
      </c>
    </row>
    <row r="794" spans="1:4" x14ac:dyDescent="0.35">
      <c r="A794" t="s">
        <v>3045</v>
      </c>
      <c r="B794" t="s">
        <v>2557</v>
      </c>
      <c r="C794">
        <v>55611.777872569932</v>
      </c>
      <c r="D794">
        <v>4065</v>
      </c>
    </row>
    <row r="795" spans="1:4" x14ac:dyDescent="0.35">
      <c r="A795" t="s">
        <v>3045</v>
      </c>
      <c r="B795" t="s">
        <v>2562</v>
      </c>
      <c r="D795">
        <v>39.644660521029579</v>
      </c>
    </row>
    <row r="796" spans="1:4" x14ac:dyDescent="0.35">
      <c r="A796" t="s">
        <v>3045</v>
      </c>
      <c r="B796" t="s">
        <v>2563</v>
      </c>
      <c r="D796">
        <v>0.80579317858989186</v>
      </c>
    </row>
    <row r="797" spans="1:4" x14ac:dyDescent="0.35">
      <c r="A797" t="s">
        <v>3045</v>
      </c>
      <c r="B797" t="s">
        <v>2565</v>
      </c>
      <c r="D797">
        <v>4.5862918095412E-2</v>
      </c>
    </row>
    <row r="798" spans="1:4" x14ac:dyDescent="0.35">
      <c r="A798" t="s">
        <v>3045</v>
      </c>
      <c r="B798" t="s">
        <v>2566</v>
      </c>
      <c r="D798">
        <v>15895.984167428902</v>
      </c>
    </row>
    <row r="799" spans="1:4" x14ac:dyDescent="0.35">
      <c r="A799" t="s">
        <v>3045</v>
      </c>
      <c r="B799" t="s">
        <v>2612</v>
      </c>
      <c r="C799">
        <v>25.558353640000004</v>
      </c>
      <c r="D799">
        <v>37</v>
      </c>
    </row>
    <row r="800" spans="1:4" x14ac:dyDescent="0.35">
      <c r="A800" t="s">
        <v>3045</v>
      </c>
      <c r="B800" t="s">
        <v>2613</v>
      </c>
      <c r="C800">
        <v>44.462429180000008</v>
      </c>
      <c r="D800">
        <v>13</v>
      </c>
    </row>
    <row r="801" spans="1:4" x14ac:dyDescent="0.35">
      <c r="A801" t="s">
        <v>3045</v>
      </c>
      <c r="B801" t="s">
        <v>2614</v>
      </c>
      <c r="C801">
        <v>171.93246938999999</v>
      </c>
      <c r="D801">
        <v>17</v>
      </c>
    </row>
    <row r="802" spans="1:4" x14ac:dyDescent="0.35">
      <c r="A802" t="s">
        <v>3045</v>
      </c>
      <c r="B802" t="s">
        <v>2615</v>
      </c>
      <c r="C802">
        <v>133.61397994999999</v>
      </c>
      <c r="D802">
        <v>4</v>
      </c>
    </row>
    <row r="803" spans="1:4" x14ac:dyDescent="0.35">
      <c r="A803" t="s">
        <v>3045</v>
      </c>
      <c r="B803" t="s">
        <v>2616</v>
      </c>
      <c r="C803">
        <v>217.16329982999997</v>
      </c>
      <c r="D803">
        <v>3</v>
      </c>
    </row>
    <row r="804" spans="1:4" x14ac:dyDescent="0.35">
      <c r="A804" t="s">
        <v>3045</v>
      </c>
      <c r="B804" t="s">
        <v>2617</v>
      </c>
      <c r="C804">
        <v>178.23072249000001</v>
      </c>
      <c r="D804">
        <v>1</v>
      </c>
    </row>
    <row r="805" spans="1:4" x14ac:dyDescent="0.35">
      <c r="A805" t="s">
        <v>3045</v>
      </c>
      <c r="B805" t="s">
        <v>2656</v>
      </c>
      <c r="C805">
        <v>0.62573851088151144</v>
      </c>
    </row>
    <row r="806" spans="1:4" x14ac:dyDescent="0.35">
      <c r="A806" t="s">
        <v>3045</v>
      </c>
      <c r="B806" t="s">
        <v>2657</v>
      </c>
      <c r="C806">
        <v>576.5223452535987</v>
      </c>
    </row>
    <row r="807" spans="1:4" x14ac:dyDescent="0.35">
      <c r="A807" t="s">
        <v>3045</v>
      </c>
      <c r="B807" t="s">
        <v>2658</v>
      </c>
      <c r="C807">
        <v>75.643632257719602</v>
      </c>
    </row>
    <row r="808" spans="1:4" x14ac:dyDescent="0.35">
      <c r="A808" t="s">
        <v>3045</v>
      </c>
      <c r="B808" t="s">
        <v>2659</v>
      </c>
      <c r="C808">
        <v>43.749357395532762</v>
      </c>
    </row>
    <row r="809" spans="1:4" x14ac:dyDescent="0.35">
      <c r="A809" t="s">
        <v>3045</v>
      </c>
      <c r="B809" t="s">
        <v>2660</v>
      </c>
      <c r="C809">
        <v>30.082324949978219</v>
      </c>
    </row>
    <row r="810" spans="1:4" x14ac:dyDescent="0.35">
      <c r="A810" t="s">
        <v>3045</v>
      </c>
      <c r="B810" t="s">
        <v>2661</v>
      </c>
      <c r="C810">
        <v>19.349604137637527</v>
      </c>
    </row>
    <row r="811" spans="1:4" x14ac:dyDescent="0.35">
      <c r="A811" t="s">
        <v>3045</v>
      </c>
      <c r="B811" t="s">
        <v>2662</v>
      </c>
      <c r="C811">
        <v>8.0471024331040955</v>
      </c>
    </row>
    <row r="812" spans="1:4" x14ac:dyDescent="0.35">
      <c r="A812" t="s">
        <v>3045</v>
      </c>
      <c r="B812" t="s">
        <v>2663</v>
      </c>
      <c r="C812">
        <v>5.5346499790394184</v>
      </c>
    </row>
    <row r="813" spans="1:4" x14ac:dyDescent="0.35">
      <c r="A813" t="s">
        <v>3045</v>
      </c>
      <c r="B813" t="s">
        <v>2664</v>
      </c>
      <c r="C813">
        <v>12.032238073389605</v>
      </c>
    </row>
    <row r="814" spans="1:4" x14ac:dyDescent="0.35">
      <c r="A814" t="s">
        <v>3045</v>
      </c>
      <c r="B814" t="s">
        <v>2676</v>
      </c>
      <c r="C814">
        <v>0.25221190936650911</v>
      </c>
    </row>
    <row r="815" spans="1:4" x14ac:dyDescent="0.35">
      <c r="A815" t="s">
        <v>3045</v>
      </c>
      <c r="B815" t="s">
        <v>2679</v>
      </c>
      <c r="C815">
        <v>1.9154024257626398E-2</v>
      </c>
    </row>
    <row r="816" spans="1:4" x14ac:dyDescent="0.35">
      <c r="A816" t="s">
        <v>3045</v>
      </c>
      <c r="B816" t="s">
        <v>2683</v>
      </c>
      <c r="C816">
        <v>0.32973955767915275</v>
      </c>
    </row>
    <row r="817" spans="1:4" x14ac:dyDescent="0.35">
      <c r="A817" t="s">
        <v>3045</v>
      </c>
      <c r="B817" t="s">
        <v>2703</v>
      </c>
      <c r="C817">
        <v>292.79058266999999</v>
      </c>
      <c r="D817">
        <v>8</v>
      </c>
    </row>
    <row r="818" spans="1:4" x14ac:dyDescent="0.35">
      <c r="A818" t="s">
        <v>3045</v>
      </c>
      <c r="B818" t="s">
        <v>2704</v>
      </c>
      <c r="C818">
        <v>98.953795049999997</v>
      </c>
      <c r="D818">
        <v>14</v>
      </c>
    </row>
    <row r="819" spans="1:4" x14ac:dyDescent="0.35">
      <c r="A819" t="s">
        <v>3045</v>
      </c>
      <c r="B819" t="s">
        <v>2710</v>
      </c>
      <c r="C819">
        <v>301.22770031999994</v>
      </c>
      <c r="D819">
        <v>20</v>
      </c>
    </row>
    <row r="820" spans="1:4" x14ac:dyDescent="0.35">
      <c r="A820" t="s">
        <v>3045</v>
      </c>
      <c r="B820" t="s">
        <v>2711</v>
      </c>
      <c r="C820">
        <v>77.989176439999994</v>
      </c>
      <c r="D820">
        <v>19</v>
      </c>
    </row>
    <row r="821" spans="1:4" x14ac:dyDescent="0.35">
      <c r="A821" t="s">
        <v>3045</v>
      </c>
      <c r="B821" t="s">
        <v>2727</v>
      </c>
      <c r="C821">
        <v>292.79058266999999</v>
      </c>
      <c r="D821">
        <v>8</v>
      </c>
    </row>
    <row r="822" spans="1:4" x14ac:dyDescent="0.35">
      <c r="A822" t="s">
        <v>3045</v>
      </c>
      <c r="B822" t="s">
        <v>2728</v>
      </c>
      <c r="C822">
        <v>98.953795049999997</v>
      </c>
      <c r="D822">
        <v>14</v>
      </c>
    </row>
    <row r="823" spans="1:4" x14ac:dyDescent="0.35">
      <c r="A823" t="s">
        <v>3045</v>
      </c>
      <c r="B823" t="s">
        <v>2734</v>
      </c>
      <c r="C823">
        <v>301.22770031999994</v>
      </c>
      <c r="D823">
        <v>20</v>
      </c>
    </row>
    <row r="824" spans="1:4" x14ac:dyDescent="0.35">
      <c r="A824" t="s">
        <v>3045</v>
      </c>
      <c r="B824" t="s">
        <v>2735</v>
      </c>
      <c r="C824">
        <v>77.989176439999994</v>
      </c>
      <c r="D824">
        <v>19</v>
      </c>
    </row>
    <row r="825" spans="1:4" x14ac:dyDescent="0.35">
      <c r="A825" t="s">
        <v>3045</v>
      </c>
      <c r="B825" t="s">
        <v>2747</v>
      </c>
      <c r="C825">
        <v>5.4586492799999995</v>
      </c>
      <c r="D825">
        <v>1</v>
      </c>
    </row>
    <row r="826" spans="1:4" x14ac:dyDescent="0.35">
      <c r="A826" t="s">
        <v>3045</v>
      </c>
      <c r="B826" t="s">
        <v>2756</v>
      </c>
      <c r="C826">
        <v>462.29554885000005</v>
      </c>
      <c r="D826">
        <v>12</v>
      </c>
    </row>
    <row r="827" spans="1:4" x14ac:dyDescent="0.35">
      <c r="A827" t="s">
        <v>3045</v>
      </c>
      <c r="B827" t="s">
        <v>2757</v>
      </c>
      <c r="C827">
        <v>25.849326349999998</v>
      </c>
      <c r="D827">
        <v>4</v>
      </c>
    </row>
    <row r="828" spans="1:4" x14ac:dyDescent="0.35">
      <c r="A828" t="s">
        <v>3045</v>
      </c>
      <c r="B828" t="s">
        <v>2758</v>
      </c>
      <c r="C828">
        <v>5.5390474599999999</v>
      </c>
      <c r="D828">
        <v>2</v>
      </c>
    </row>
    <row r="829" spans="1:4" x14ac:dyDescent="0.35">
      <c r="A829" t="s">
        <v>3045</v>
      </c>
      <c r="B829" t="s">
        <v>2748</v>
      </c>
      <c r="C829">
        <v>48.985128230000001</v>
      </c>
      <c r="D829">
        <v>3</v>
      </c>
    </row>
    <row r="830" spans="1:4" x14ac:dyDescent="0.35">
      <c r="A830" t="s">
        <v>3045</v>
      </c>
      <c r="B830" t="s">
        <v>2749</v>
      </c>
      <c r="C830">
        <v>0.33933610000000003</v>
      </c>
      <c r="D830">
        <v>1</v>
      </c>
    </row>
    <row r="831" spans="1:4" x14ac:dyDescent="0.35">
      <c r="A831" t="s">
        <v>3045</v>
      </c>
      <c r="B831" t="s">
        <v>2750</v>
      </c>
      <c r="C831">
        <v>66.228869349999997</v>
      </c>
      <c r="D831">
        <v>3</v>
      </c>
    </row>
    <row r="832" spans="1:4" x14ac:dyDescent="0.35">
      <c r="A832" t="s">
        <v>3045</v>
      </c>
      <c r="B832" t="s">
        <v>2751</v>
      </c>
      <c r="C832">
        <v>6.2982018800000006</v>
      </c>
      <c r="D832">
        <v>3</v>
      </c>
    </row>
    <row r="833" spans="1:4" x14ac:dyDescent="0.35">
      <c r="A833" t="s">
        <v>3045</v>
      </c>
      <c r="B833" t="s">
        <v>2752</v>
      </c>
      <c r="C833">
        <v>30.537729899999999</v>
      </c>
      <c r="D833">
        <v>8</v>
      </c>
    </row>
    <row r="834" spans="1:4" x14ac:dyDescent="0.35">
      <c r="A834" t="s">
        <v>3045</v>
      </c>
      <c r="B834" t="s">
        <v>2753</v>
      </c>
      <c r="C834">
        <v>5.1775075800000003</v>
      </c>
      <c r="D834">
        <v>5</v>
      </c>
    </row>
    <row r="835" spans="1:4" x14ac:dyDescent="0.35">
      <c r="A835" t="s">
        <v>3045</v>
      </c>
      <c r="B835" t="s">
        <v>2754</v>
      </c>
      <c r="C835">
        <v>17.027217370000002</v>
      </c>
      <c r="D835">
        <v>8</v>
      </c>
    </row>
    <row r="836" spans="1:4" x14ac:dyDescent="0.35">
      <c r="A836" t="s">
        <v>3045</v>
      </c>
      <c r="B836" t="s">
        <v>2755</v>
      </c>
      <c r="C836">
        <v>97.224692129999994</v>
      </c>
      <c r="D836">
        <v>11</v>
      </c>
    </row>
    <row r="837" spans="1:4" x14ac:dyDescent="0.35">
      <c r="A837" t="s">
        <v>3045</v>
      </c>
      <c r="B837" t="s">
        <v>2772</v>
      </c>
      <c r="C837">
        <v>10.51288763</v>
      </c>
      <c r="D837">
        <v>3</v>
      </c>
    </row>
    <row r="838" spans="1:4" x14ac:dyDescent="0.35">
      <c r="A838" t="s">
        <v>3045</v>
      </c>
      <c r="B838" t="s">
        <v>2773</v>
      </c>
      <c r="C838">
        <v>760.44836684999984</v>
      </c>
      <c r="D838">
        <v>58</v>
      </c>
    </row>
    <row r="839" spans="1:4" x14ac:dyDescent="0.35">
      <c r="A839" t="s">
        <v>3045</v>
      </c>
      <c r="B839" t="s">
        <v>2789</v>
      </c>
      <c r="D839">
        <v>245.24602241724983</v>
      </c>
    </row>
    <row r="840" spans="1:4" x14ac:dyDescent="0.35">
      <c r="A840" t="s">
        <v>3045</v>
      </c>
      <c r="B840" t="s">
        <v>2778</v>
      </c>
      <c r="D840">
        <v>14.205123883422825</v>
      </c>
    </row>
    <row r="841" spans="1:4" x14ac:dyDescent="0.35">
      <c r="A841" t="s">
        <v>3045</v>
      </c>
      <c r="B841" t="s">
        <v>2781</v>
      </c>
      <c r="D841">
        <v>5.0232882858558767</v>
      </c>
    </row>
    <row r="842" spans="1:4" x14ac:dyDescent="0.35">
      <c r="A842" t="s">
        <v>3045</v>
      </c>
      <c r="B842" t="s">
        <v>2785</v>
      </c>
      <c r="D842">
        <v>109.16099311324984</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19FEB-3572-4B35-AAB3-3899DC10DD45}">
  <sheetPr codeName="Ark13">
    <tabColor theme="3" tint="9.9978637043366805E-2"/>
  </sheetPr>
  <dimension ref="A1:N220"/>
  <sheetViews>
    <sheetView zoomScale="75" zoomScaleNormal="75" workbookViewId="0">
      <selection activeCell="D81" sqref="D81"/>
    </sheetView>
  </sheetViews>
  <sheetFormatPr defaultColWidth="8.81640625" defaultRowHeight="14.5" outlineLevelRow="1" x14ac:dyDescent="0.35"/>
  <cols>
    <col min="1" max="1" width="12" style="76" customWidth="1"/>
    <col min="2" max="2" width="60.7265625" style="76" customWidth="1"/>
    <col min="3" max="4" width="40.7265625" style="76" customWidth="1"/>
    <col min="5" max="5" width="7.26953125" style="76" customWidth="1"/>
    <col min="6" max="6" width="42.81640625" style="76" customWidth="1"/>
    <col min="7" max="7" width="40.7265625" style="73" customWidth="1"/>
    <col min="8" max="8" width="7.26953125" style="76" customWidth="1"/>
    <col min="9" max="9" width="71.81640625" style="76" customWidth="1"/>
    <col min="10" max="11" width="47.7265625" style="76" customWidth="1"/>
    <col min="12" max="12" width="7.26953125" style="76" customWidth="1"/>
    <col min="13" max="13" width="25.7265625" style="76" customWidth="1"/>
    <col min="14" max="14" width="25.7265625" style="73" customWidth="1"/>
    <col min="15" max="16384" width="8.81640625" style="74"/>
  </cols>
  <sheetData>
    <row r="1" spans="1:14" ht="31" x14ac:dyDescent="0.35">
      <c r="A1" s="1" t="s">
        <v>2797</v>
      </c>
      <c r="B1" s="1"/>
      <c r="C1" s="73"/>
      <c r="D1" s="73"/>
      <c r="E1" s="73"/>
      <c r="F1" s="22" t="s">
        <v>264</v>
      </c>
      <c r="H1" s="73"/>
      <c r="I1" s="1"/>
      <c r="J1" s="73"/>
      <c r="K1" s="73"/>
      <c r="L1" s="73"/>
      <c r="M1" s="73"/>
    </row>
    <row r="2" spans="1:14" ht="15" thickBot="1" x14ac:dyDescent="0.4">
      <c r="A2" s="73"/>
      <c r="B2" s="73"/>
      <c r="C2" s="73"/>
      <c r="D2" s="73"/>
      <c r="E2" s="73"/>
      <c r="F2" s="73"/>
      <c r="H2" s="2"/>
      <c r="L2" s="73"/>
      <c r="M2" s="73"/>
    </row>
    <row r="3" spans="1:14" ht="19" thickBot="1" x14ac:dyDescent="0.4">
      <c r="A3" s="77"/>
      <c r="B3" s="78" t="s">
        <v>265</v>
      </c>
      <c r="C3" s="148" t="s">
        <v>266</v>
      </c>
      <c r="D3" s="77"/>
      <c r="E3" s="77"/>
      <c r="F3" s="77"/>
      <c r="G3" s="77"/>
      <c r="H3" s="2"/>
      <c r="L3" s="73"/>
      <c r="M3" s="73"/>
    </row>
    <row r="4" spans="1:14" ht="15" thickBot="1" x14ac:dyDescent="0.4">
      <c r="H4" s="2"/>
      <c r="L4" s="73"/>
      <c r="M4" s="73"/>
    </row>
    <row r="5" spans="1:14" ht="18.5" x14ac:dyDescent="0.35">
      <c r="B5" s="228" t="s">
        <v>2798</v>
      </c>
      <c r="C5" s="79"/>
      <c r="E5" s="81"/>
      <c r="F5" s="81"/>
      <c r="H5" s="2"/>
      <c r="L5" s="73"/>
      <c r="M5" s="73"/>
    </row>
    <row r="6" spans="1:14" ht="18.5" x14ac:dyDescent="0.35">
      <c r="B6" s="229" t="s">
        <v>2799</v>
      </c>
      <c r="C6" s="79"/>
      <c r="E6" s="81"/>
      <c r="F6" s="81"/>
      <c r="H6" s="2"/>
      <c r="L6" s="73"/>
      <c r="M6" s="73"/>
    </row>
    <row r="7" spans="1:14" ht="15" thickBot="1" x14ac:dyDescent="0.4">
      <c r="B7" s="230" t="s">
        <v>2800</v>
      </c>
      <c r="H7" s="2"/>
      <c r="L7" s="73"/>
      <c r="M7" s="73"/>
    </row>
    <row r="8" spans="1:14" s="181" customFormat="1" x14ac:dyDescent="0.35">
      <c r="A8" s="76"/>
      <c r="B8" s="180"/>
      <c r="C8" s="76"/>
      <c r="D8" s="76"/>
      <c r="E8" s="76"/>
      <c r="F8" s="76"/>
      <c r="G8" s="73"/>
      <c r="H8" s="2"/>
      <c r="I8" s="76"/>
      <c r="J8" s="76"/>
      <c r="K8" s="76"/>
      <c r="L8" s="73"/>
      <c r="M8" s="73"/>
      <c r="N8" s="73"/>
    </row>
    <row r="9" spans="1:14" s="181" customFormat="1" ht="18.75" customHeight="1" x14ac:dyDescent="0.35">
      <c r="A9" s="86"/>
      <c r="B9" s="532" t="s">
        <v>2801</v>
      </c>
      <c r="C9" s="532"/>
      <c r="D9" s="86"/>
      <c r="E9" s="86"/>
      <c r="F9" s="86"/>
      <c r="G9" s="86"/>
      <c r="H9" s="2"/>
      <c r="I9" s="76"/>
      <c r="J9" s="76"/>
      <c r="K9" s="76"/>
      <c r="L9" s="73"/>
      <c r="M9" s="73"/>
      <c r="N9" s="73"/>
    </row>
    <row r="10" spans="1:14" s="181" customFormat="1" ht="18.75" customHeight="1" x14ac:dyDescent="0.35">
      <c r="A10" s="98"/>
      <c r="B10" s="98" t="s">
        <v>2177</v>
      </c>
      <c r="C10" s="98" t="s">
        <v>314</v>
      </c>
      <c r="D10" s="98" t="s">
        <v>2178</v>
      </c>
      <c r="E10" s="98"/>
      <c r="F10" s="98" t="s">
        <v>2802</v>
      </c>
      <c r="G10" s="98" t="s">
        <v>2803</v>
      </c>
      <c r="H10" s="2"/>
      <c r="I10" s="76"/>
      <c r="J10" s="76"/>
      <c r="K10" s="76"/>
      <c r="L10" s="73"/>
      <c r="M10" s="73"/>
      <c r="N10" s="73"/>
    </row>
    <row r="11" spans="1:14" s="181" customFormat="1" x14ac:dyDescent="0.35">
      <c r="A11" s="89" t="s">
        <v>2804</v>
      </c>
      <c r="B11" s="138" t="s">
        <v>2805</v>
      </c>
      <c r="C11" s="210" t="s">
        <v>278</v>
      </c>
      <c r="D11" s="211" t="s">
        <v>278</v>
      </c>
      <c r="E11" s="2"/>
      <c r="F11" s="111" t="str">
        <f>IF(OR('[1]B2. HTT Public Sector Assets'!$C$37=0,C11="[For completion]"),"",C11/'[1]B2. HTT Public Sector Assets'!$C$37)</f>
        <v/>
      </c>
      <c r="G11" s="111" t="str">
        <f>IF(OR('[1]B2. HTT Public Sector Assets'!$C$10=0,D11="[For completion]"),"",D11/'[1]B2. HTT Public Sector Assets'!$C$10)</f>
        <v/>
      </c>
      <c r="H11" s="2"/>
      <c r="I11" s="76"/>
      <c r="J11" s="76"/>
      <c r="K11" s="76"/>
      <c r="L11" s="73"/>
      <c r="M11" s="73"/>
      <c r="N11" s="73"/>
    </row>
    <row r="12" spans="1:14" s="181" customFormat="1" x14ac:dyDescent="0.35">
      <c r="A12" s="89" t="s">
        <v>2806</v>
      </c>
      <c r="B12" s="155" t="s">
        <v>2807</v>
      </c>
      <c r="C12" s="210" t="s">
        <v>278</v>
      </c>
      <c r="D12" s="211" t="s">
        <v>278</v>
      </c>
      <c r="E12" s="2"/>
      <c r="F12" s="111"/>
      <c r="G12" s="111"/>
      <c r="H12" s="2"/>
      <c r="I12" s="76"/>
      <c r="J12" s="76"/>
      <c r="K12" s="76"/>
      <c r="L12" s="73"/>
      <c r="M12" s="73"/>
      <c r="N12" s="73"/>
    </row>
    <row r="13" spans="1:14" s="181" customFormat="1" x14ac:dyDescent="0.35">
      <c r="A13" s="89" t="s">
        <v>2808</v>
      </c>
      <c r="B13" s="155" t="s">
        <v>2809</v>
      </c>
      <c r="C13" s="210" t="s">
        <v>278</v>
      </c>
      <c r="D13" s="211" t="s">
        <v>278</v>
      </c>
      <c r="E13" s="2"/>
      <c r="F13" s="111"/>
      <c r="G13" s="111"/>
      <c r="H13" s="2"/>
      <c r="I13" s="76"/>
      <c r="J13" s="76"/>
      <c r="K13" s="76"/>
      <c r="L13" s="73"/>
      <c r="M13" s="73"/>
      <c r="N13" s="73"/>
    </row>
    <row r="14" spans="1:14" s="181" customFormat="1" x14ac:dyDescent="0.35">
      <c r="A14" s="89" t="s">
        <v>2810</v>
      </c>
      <c r="B14" s="155" t="s">
        <v>2811</v>
      </c>
      <c r="C14" s="210" t="s">
        <v>278</v>
      </c>
      <c r="D14" s="211" t="s">
        <v>278</v>
      </c>
      <c r="E14" s="2"/>
      <c r="F14" s="111"/>
      <c r="G14" s="111"/>
      <c r="H14" s="2"/>
      <c r="I14" s="76"/>
      <c r="J14" s="76"/>
      <c r="K14" s="76"/>
      <c r="L14" s="73"/>
      <c r="M14" s="73"/>
      <c r="N14" s="73"/>
    </row>
    <row r="15" spans="1:14" s="181" customFormat="1" x14ac:dyDescent="0.35">
      <c r="A15" s="89"/>
      <c r="B15" s="155" t="s">
        <v>2812</v>
      </c>
      <c r="C15" s="210" t="s">
        <v>278</v>
      </c>
      <c r="D15" s="211" t="s">
        <v>278</v>
      </c>
      <c r="E15" s="2"/>
      <c r="F15" s="111"/>
      <c r="G15" s="111"/>
      <c r="H15" s="2"/>
      <c r="I15" s="76"/>
      <c r="J15" s="76"/>
      <c r="K15" s="76"/>
      <c r="L15" s="73"/>
      <c r="M15" s="73"/>
      <c r="N15" s="73"/>
    </row>
    <row r="16" spans="1:14" s="181" customFormat="1" x14ac:dyDescent="0.35">
      <c r="A16" s="89" t="s">
        <v>2813</v>
      </c>
      <c r="B16" s="102" t="s">
        <v>2814</v>
      </c>
      <c r="C16" s="210" t="s">
        <v>278</v>
      </c>
      <c r="D16" s="211" t="s">
        <v>278</v>
      </c>
      <c r="E16" s="2"/>
      <c r="F16" s="111" t="str">
        <f>IF(OR('[1]B2. HTT Public Sector Assets'!$C$37=0,C16="[For completion]"),"",C16/'[1]B2. HTT Public Sector Assets'!$C$37)</f>
        <v/>
      </c>
      <c r="G16" s="111" t="str">
        <f>IF(OR('[1]B2. HTT Public Sector Assets'!$C$10=0,D16="[For completion]"),"",D16/'[1]B2. HTT Public Sector Assets'!$C$10)</f>
        <v/>
      </c>
      <c r="H16" s="2"/>
      <c r="I16" s="76"/>
      <c r="J16" s="76"/>
      <c r="K16" s="76"/>
      <c r="L16" s="73"/>
      <c r="M16" s="73"/>
      <c r="N16" s="73"/>
    </row>
    <row r="17" spans="1:14" s="181" customFormat="1" x14ac:dyDescent="0.35">
      <c r="A17" s="89" t="s">
        <v>2815</v>
      </c>
      <c r="B17" s="155" t="s">
        <v>2807</v>
      </c>
      <c r="C17" s="210" t="s">
        <v>278</v>
      </c>
      <c r="D17" s="211" t="s">
        <v>278</v>
      </c>
      <c r="E17" s="2"/>
      <c r="F17" s="111"/>
      <c r="G17" s="111"/>
      <c r="H17" s="2"/>
      <c r="I17" s="76"/>
      <c r="J17" s="76"/>
      <c r="K17" s="76"/>
      <c r="L17" s="73"/>
      <c r="M17" s="73"/>
      <c r="N17" s="73"/>
    </row>
    <row r="18" spans="1:14" s="181" customFormat="1" x14ac:dyDescent="0.35">
      <c r="A18" s="89" t="s">
        <v>2816</v>
      </c>
      <c r="B18" s="155" t="s">
        <v>2809</v>
      </c>
      <c r="C18" s="210" t="s">
        <v>278</v>
      </c>
      <c r="D18" s="211" t="s">
        <v>278</v>
      </c>
      <c r="E18" s="2"/>
      <c r="F18" s="111"/>
      <c r="G18" s="111"/>
      <c r="H18" s="2"/>
      <c r="I18" s="76"/>
      <c r="J18" s="76"/>
      <c r="K18" s="76"/>
      <c r="L18" s="73"/>
      <c r="M18" s="73"/>
      <c r="N18" s="73"/>
    </row>
    <row r="19" spans="1:14" s="181" customFormat="1" x14ac:dyDescent="0.35">
      <c r="A19" s="89" t="s">
        <v>2817</v>
      </c>
      <c r="B19" s="155" t="s">
        <v>2811</v>
      </c>
      <c r="C19" s="210" t="s">
        <v>278</v>
      </c>
      <c r="D19" s="211" t="s">
        <v>278</v>
      </c>
      <c r="E19" s="2"/>
      <c r="F19" s="111"/>
      <c r="G19" s="111"/>
      <c r="H19" s="2"/>
      <c r="I19" s="76"/>
      <c r="J19" s="76"/>
      <c r="K19" s="76"/>
      <c r="L19" s="73"/>
      <c r="M19" s="73"/>
      <c r="N19" s="73"/>
    </row>
    <row r="20" spans="1:14" s="181" customFormat="1" x14ac:dyDescent="0.35">
      <c r="A20" s="89"/>
      <c r="B20" s="155" t="s">
        <v>2812</v>
      </c>
      <c r="C20" s="210" t="s">
        <v>278</v>
      </c>
      <c r="D20" s="211" t="s">
        <v>278</v>
      </c>
      <c r="E20" s="2"/>
      <c r="F20" s="111"/>
      <c r="G20" s="111"/>
      <c r="H20" s="2"/>
      <c r="I20" s="76"/>
      <c r="J20" s="76"/>
      <c r="K20" s="76"/>
      <c r="L20" s="73"/>
      <c r="M20" s="73"/>
      <c r="N20" s="73"/>
    </row>
    <row r="21" spans="1:14" s="181" customFormat="1" x14ac:dyDescent="0.35">
      <c r="A21" s="89" t="s">
        <v>2818</v>
      </c>
      <c r="B21" s="102" t="s">
        <v>2186</v>
      </c>
      <c r="C21" s="210" t="s">
        <v>278</v>
      </c>
      <c r="D21" s="211" t="s">
        <v>278</v>
      </c>
      <c r="E21" s="2"/>
      <c r="F21" s="111" t="str">
        <f>IF(OR('[1]B2. HTT Public Sector Assets'!$C$37=0,C21="[For completion]"),"",C21/'[1]B2. HTT Public Sector Assets'!$C$37)</f>
        <v/>
      </c>
      <c r="G21" s="111" t="str">
        <f>IF(OR('[1]B2. HTT Public Sector Assets'!$C$10=0,D21="[For completion]"),"",D21/'[1]B2. HTT Public Sector Assets'!$C$10)</f>
        <v/>
      </c>
      <c r="H21" s="2"/>
      <c r="I21" s="76"/>
      <c r="J21" s="76"/>
      <c r="K21" s="76"/>
      <c r="L21" s="73"/>
      <c r="M21" s="73"/>
      <c r="N21" s="73"/>
    </row>
    <row r="22" spans="1:14" s="181" customFormat="1" x14ac:dyDescent="0.35">
      <c r="A22" s="89" t="s">
        <v>2819</v>
      </c>
      <c r="B22" s="102" t="s">
        <v>2820</v>
      </c>
      <c r="C22" s="114">
        <f>SUM(C11,C16,C21)</f>
        <v>0</v>
      </c>
      <c r="D22" s="173">
        <f>SUM(D11,D16,D21)</f>
        <v>0</v>
      </c>
      <c r="E22" s="2"/>
      <c r="F22" s="111">
        <f>SUM(F11:F21)</f>
        <v>0</v>
      </c>
      <c r="G22" s="111">
        <f>SUM(G11:G21)</f>
        <v>0</v>
      </c>
      <c r="H22" s="2"/>
      <c r="I22" s="76"/>
      <c r="J22" s="76"/>
      <c r="K22" s="76"/>
      <c r="L22" s="73"/>
      <c r="M22" s="73"/>
      <c r="N22" s="73"/>
    </row>
    <row r="23" spans="1:14" s="181" customFormat="1" x14ac:dyDescent="0.35">
      <c r="A23" s="102" t="s">
        <v>2821</v>
      </c>
      <c r="B23" s="212" t="s">
        <v>356</v>
      </c>
      <c r="C23" s="210"/>
      <c r="D23" s="211"/>
      <c r="E23" s="2"/>
      <c r="F23" s="248"/>
      <c r="G23" s="248"/>
      <c r="H23" s="2"/>
      <c r="I23" s="76"/>
      <c r="J23" s="76"/>
      <c r="K23" s="76"/>
      <c r="L23" s="73"/>
      <c r="M23" s="73"/>
      <c r="N23" s="73"/>
    </row>
    <row r="24" spans="1:14" s="181" customFormat="1" x14ac:dyDescent="0.35">
      <c r="A24" s="102" t="s">
        <v>2822</v>
      </c>
      <c r="B24" s="212" t="s">
        <v>356</v>
      </c>
      <c r="C24" s="210"/>
      <c r="D24" s="211"/>
      <c r="E24" s="2"/>
      <c r="F24" s="248"/>
      <c r="G24" s="248"/>
      <c r="H24" s="2"/>
      <c r="I24" s="76"/>
      <c r="J24" s="76"/>
      <c r="K24" s="76"/>
      <c r="L24" s="73"/>
      <c r="M24" s="73"/>
      <c r="N24" s="73"/>
    </row>
    <row r="25" spans="1:14" s="181" customFormat="1" x14ac:dyDescent="0.35">
      <c r="A25" s="102" t="s">
        <v>2823</v>
      </c>
      <c r="B25" s="212" t="s">
        <v>356</v>
      </c>
      <c r="C25" s="210"/>
      <c r="D25" s="211"/>
      <c r="E25" s="2"/>
      <c r="F25" s="248"/>
      <c r="G25" s="248"/>
      <c r="H25" s="2"/>
      <c r="I25" s="76"/>
      <c r="J25" s="76"/>
      <c r="K25" s="76"/>
      <c r="L25" s="73"/>
      <c r="M25" s="73"/>
      <c r="N25" s="73"/>
    </row>
    <row r="26" spans="1:14" s="181" customFormat="1" x14ac:dyDescent="0.35">
      <c r="A26" s="102" t="s">
        <v>2824</v>
      </c>
      <c r="B26" s="212" t="s">
        <v>356</v>
      </c>
      <c r="C26" s="210"/>
      <c r="D26" s="211"/>
      <c r="E26" s="2"/>
      <c r="F26" s="248"/>
      <c r="G26" s="248"/>
      <c r="H26" s="2"/>
      <c r="I26" s="76"/>
      <c r="J26" s="76"/>
      <c r="K26" s="76"/>
      <c r="L26" s="73"/>
      <c r="M26" s="73"/>
      <c r="N26" s="73"/>
    </row>
    <row r="27" spans="1:14" s="181" customFormat="1" x14ac:dyDescent="0.35">
      <c r="A27" s="102" t="s">
        <v>2825</v>
      </c>
      <c r="B27" s="212" t="s">
        <v>356</v>
      </c>
      <c r="C27" s="210"/>
      <c r="D27" s="211"/>
      <c r="E27" s="2"/>
      <c r="F27" s="248"/>
      <c r="G27" s="248"/>
      <c r="H27" s="2"/>
      <c r="I27" s="76"/>
      <c r="J27" s="76"/>
      <c r="K27" s="76"/>
      <c r="L27" s="73"/>
      <c r="M27" s="73"/>
      <c r="N27" s="73"/>
    </row>
    <row r="28" spans="1:14" s="181" customFormat="1" x14ac:dyDescent="0.35">
      <c r="A28" s="93"/>
      <c r="B28" s="212"/>
      <c r="C28" s="125"/>
      <c r="D28" s="110"/>
      <c r="E28" s="2"/>
      <c r="F28" s="156"/>
      <c r="G28" s="156"/>
      <c r="H28" s="2"/>
      <c r="I28" s="76"/>
      <c r="J28" s="76"/>
      <c r="K28" s="76"/>
      <c r="L28" s="73"/>
      <c r="M28" s="73"/>
      <c r="N28" s="73"/>
    </row>
    <row r="29" spans="1:14" s="181" customFormat="1" x14ac:dyDescent="0.35">
      <c r="A29" s="93"/>
      <c r="B29" s="212"/>
      <c r="C29" s="125"/>
      <c r="D29" s="110"/>
      <c r="E29" s="2"/>
      <c r="F29" s="156"/>
      <c r="G29" s="156"/>
      <c r="H29" s="2"/>
      <c r="I29" s="76"/>
      <c r="J29" s="76"/>
      <c r="K29" s="76"/>
      <c r="L29" s="73"/>
      <c r="M29" s="73"/>
      <c r="N29" s="73"/>
    </row>
    <row r="30" spans="1:14" s="181" customFormat="1" ht="15" customHeight="1" x14ac:dyDescent="0.35">
      <c r="A30" s="98"/>
      <c r="B30" s="98" t="s">
        <v>2826</v>
      </c>
      <c r="C30" s="98" t="s">
        <v>314</v>
      </c>
      <c r="D30" s="98" t="s">
        <v>2178</v>
      </c>
      <c r="E30" s="98"/>
      <c r="F30" s="98" t="s">
        <v>2802</v>
      </c>
      <c r="G30" s="98" t="s">
        <v>2803</v>
      </c>
      <c r="H30" s="2"/>
      <c r="I30" s="76"/>
      <c r="J30" s="76"/>
      <c r="K30" s="76"/>
      <c r="L30" s="73"/>
      <c r="M30" s="73"/>
      <c r="N30" s="73"/>
    </row>
    <row r="31" spans="1:14" s="181" customFormat="1" x14ac:dyDescent="0.35">
      <c r="A31" s="89" t="s">
        <v>2827</v>
      </c>
      <c r="B31" s="114" t="s">
        <v>2828</v>
      </c>
      <c r="C31" s="210" t="s">
        <v>278</v>
      </c>
      <c r="D31" s="211" t="s">
        <v>278</v>
      </c>
      <c r="E31" s="2"/>
      <c r="F31" s="111" t="str">
        <f>IF(OR('[1]B2. HTT Public Sector Assets'!$C$37=0,C31="[For completion]"),"",C31/'[1]B2. HTT Public Sector Assets'!$C$37)</f>
        <v/>
      </c>
      <c r="G31" s="111" t="str">
        <f>IF(OR('[1]B2. HTT Public Sector Assets'!$C$10=0,D31="[For completion]"),"",D31/'[1]B2. HTT Public Sector Assets'!$C$10)</f>
        <v/>
      </c>
      <c r="H31" s="2"/>
      <c r="I31" s="76"/>
      <c r="J31" s="76"/>
      <c r="K31" s="76"/>
      <c r="L31" s="73"/>
      <c r="M31" s="73"/>
      <c r="N31" s="73"/>
    </row>
    <row r="32" spans="1:14" s="181" customFormat="1" x14ac:dyDescent="0.35">
      <c r="A32" s="89" t="s">
        <v>2829</v>
      </c>
      <c r="B32" s="114" t="s">
        <v>2830</v>
      </c>
      <c r="C32" s="210" t="s">
        <v>278</v>
      </c>
      <c r="D32" s="211" t="s">
        <v>278</v>
      </c>
      <c r="E32" s="2"/>
      <c r="F32" s="111" t="str">
        <f>IF(OR('[1]B2. HTT Public Sector Assets'!$C$37=0,C32="[For completion]"),"",C32/'[1]B2. HTT Public Sector Assets'!$C$37)</f>
        <v/>
      </c>
      <c r="G32" s="111" t="str">
        <f>IF(OR('[1]B2. HTT Public Sector Assets'!$C$10=0,D32="[For completion]"),"",D32/'[1]B2. HTT Public Sector Assets'!$C$10)</f>
        <v/>
      </c>
      <c r="H32" s="2"/>
      <c r="I32" s="76"/>
      <c r="J32" s="76"/>
      <c r="K32" s="76"/>
      <c r="L32" s="73"/>
      <c r="M32" s="73"/>
      <c r="N32" s="73"/>
    </row>
    <row r="33" spans="1:14" s="181" customFormat="1" x14ac:dyDescent="0.35">
      <c r="A33" s="89" t="s">
        <v>2831</v>
      </c>
      <c r="B33" s="114" t="s">
        <v>2832</v>
      </c>
      <c r="C33" s="210" t="s">
        <v>278</v>
      </c>
      <c r="D33" s="211" t="s">
        <v>278</v>
      </c>
      <c r="E33" s="2"/>
      <c r="F33" s="111" t="str">
        <f>IF(OR('[1]B2. HTT Public Sector Assets'!$C$37=0,C33="[For completion]"),"",C33/'[1]B2. HTT Public Sector Assets'!$C$37)</f>
        <v/>
      </c>
      <c r="G33" s="111" t="str">
        <f>IF(OR('[1]B2. HTT Public Sector Assets'!$C$10=0,D33="[For completion]"),"",D33/'[1]B2. HTT Public Sector Assets'!$C$10)</f>
        <v/>
      </c>
      <c r="H33" s="2"/>
      <c r="I33" s="76"/>
      <c r="J33" s="76"/>
      <c r="K33" s="76"/>
      <c r="L33" s="73"/>
      <c r="M33" s="73"/>
      <c r="N33" s="73"/>
    </row>
    <row r="34" spans="1:14" s="181" customFormat="1" ht="29" x14ac:dyDescent="0.35">
      <c r="A34" s="89" t="s">
        <v>2833</v>
      </c>
      <c r="B34" s="114" t="s">
        <v>2834</v>
      </c>
      <c r="C34" s="210" t="s">
        <v>278</v>
      </c>
      <c r="D34" s="211" t="s">
        <v>278</v>
      </c>
      <c r="E34" s="2"/>
      <c r="F34" s="111" t="str">
        <f>IF(OR('[1]B2. HTT Public Sector Assets'!$C$37=0,C34="[For completion]"),"",C34/'[1]B2. HTT Public Sector Assets'!$C$37)</f>
        <v/>
      </c>
      <c r="G34" s="111" t="str">
        <f>IF(OR('[1]B2. HTT Public Sector Assets'!$C$10=0,D34="[For completion]"),"",D34/'[1]B2. HTT Public Sector Assets'!$C$10)</f>
        <v/>
      </c>
      <c r="H34" s="2"/>
      <c r="I34" s="76"/>
      <c r="J34" s="76"/>
      <c r="K34" s="76"/>
      <c r="L34" s="73"/>
      <c r="M34" s="73"/>
      <c r="N34" s="73"/>
    </row>
    <row r="35" spans="1:14" s="181" customFormat="1" x14ac:dyDescent="0.35">
      <c r="A35" s="89" t="s">
        <v>2835</v>
      </c>
      <c r="B35" s="114" t="s">
        <v>2836</v>
      </c>
      <c r="C35" s="210" t="s">
        <v>278</v>
      </c>
      <c r="D35" s="211" t="s">
        <v>278</v>
      </c>
      <c r="E35" s="2"/>
      <c r="F35" s="111" t="str">
        <f>IF(OR('[1]B2. HTT Public Sector Assets'!$C$37=0,C35="[For completion]"),"",C35/'[1]B2. HTT Public Sector Assets'!$C$37)</f>
        <v/>
      </c>
      <c r="G35" s="111" t="str">
        <f>IF(OR('[1]B2. HTT Public Sector Assets'!$C$10=0,D35="[For completion]"),"",D35/'[1]B2. HTT Public Sector Assets'!$C$10)</f>
        <v/>
      </c>
      <c r="H35" s="2"/>
      <c r="I35" s="76"/>
      <c r="J35" s="76"/>
      <c r="K35" s="76"/>
      <c r="L35" s="73"/>
      <c r="M35" s="73"/>
      <c r="N35" s="73"/>
    </row>
    <row r="36" spans="1:14" s="181" customFormat="1" x14ac:dyDescent="0.35">
      <c r="A36" s="89" t="s">
        <v>2837</v>
      </c>
      <c r="B36" s="114" t="s">
        <v>2838</v>
      </c>
      <c r="C36" s="210" t="s">
        <v>278</v>
      </c>
      <c r="D36" s="211" t="s">
        <v>278</v>
      </c>
      <c r="E36" s="2"/>
      <c r="F36" s="111" t="str">
        <f>IF(OR('[1]B2. HTT Public Sector Assets'!$C$37=0,C36="[For completion]"),"",C36/'[1]B2. HTT Public Sector Assets'!$C$37)</f>
        <v/>
      </c>
      <c r="G36" s="111" t="str">
        <f>IF(OR('[1]B2. HTT Public Sector Assets'!$C$10=0,D36="[For completion]"),"",D36/'[1]B2. HTT Public Sector Assets'!$C$10)</f>
        <v/>
      </c>
      <c r="H36" s="2"/>
      <c r="I36" s="76"/>
      <c r="J36" s="76"/>
      <c r="K36" s="76"/>
      <c r="L36" s="73"/>
      <c r="M36" s="73"/>
      <c r="N36" s="73"/>
    </row>
    <row r="37" spans="1:14" s="181" customFormat="1" x14ac:dyDescent="0.35">
      <c r="A37" s="89" t="s">
        <v>2839</v>
      </c>
      <c r="B37" s="114" t="s">
        <v>2840</v>
      </c>
      <c r="C37" s="210" t="s">
        <v>278</v>
      </c>
      <c r="D37" s="211" t="s">
        <v>278</v>
      </c>
      <c r="E37" s="2"/>
      <c r="F37" s="111" t="str">
        <f>IF(OR('[1]B2. HTT Public Sector Assets'!$C$37=0,C37="[For completion]"),"",C37/'[1]B2. HTT Public Sector Assets'!$C$37)</f>
        <v/>
      </c>
      <c r="G37" s="111" t="str">
        <f>IF(OR('[1]B2. HTT Public Sector Assets'!$C$10=0,D37="[For completion]"),"",D37/'[1]B2. HTT Public Sector Assets'!$C$10)</f>
        <v/>
      </c>
      <c r="H37" s="2"/>
      <c r="I37" s="76"/>
      <c r="J37" s="76"/>
      <c r="K37" s="76"/>
      <c r="L37" s="73"/>
      <c r="M37" s="73"/>
      <c r="N37" s="73"/>
    </row>
    <row r="38" spans="1:14" s="181" customFormat="1" x14ac:dyDescent="0.35">
      <c r="A38" s="89" t="s">
        <v>2841</v>
      </c>
      <c r="B38" s="114" t="s">
        <v>2842</v>
      </c>
      <c r="C38" s="210" t="s">
        <v>278</v>
      </c>
      <c r="D38" s="211" t="s">
        <v>278</v>
      </c>
      <c r="E38" s="2"/>
      <c r="F38" s="111" t="str">
        <f>IF(OR('[1]B2. HTT Public Sector Assets'!$C$37=0,C38="[For completion]"),"",C38/'[1]B2. HTT Public Sector Assets'!$C$37)</f>
        <v/>
      </c>
      <c r="G38" s="111" t="str">
        <f>IF(OR('[1]B2. HTT Public Sector Assets'!$C$10=0,D38="[For completion]"),"",D38/'[1]B2. HTT Public Sector Assets'!$C$10)</f>
        <v/>
      </c>
      <c r="H38" s="2"/>
      <c r="I38" s="76"/>
      <c r="J38" s="76"/>
      <c r="K38" s="76"/>
      <c r="L38" s="73"/>
      <c r="M38" s="73"/>
      <c r="N38" s="73"/>
    </row>
    <row r="39" spans="1:14" s="181" customFormat="1" ht="29" x14ac:dyDescent="0.35">
      <c r="A39" s="89" t="s">
        <v>2843</v>
      </c>
      <c r="B39" s="114" t="s">
        <v>2844</v>
      </c>
      <c r="C39" s="210" t="s">
        <v>278</v>
      </c>
      <c r="D39" s="211" t="s">
        <v>278</v>
      </c>
      <c r="E39" s="2"/>
      <c r="F39" s="111" t="str">
        <f>IF(OR('[1]B2. HTT Public Sector Assets'!$C$37=0,C39="[For completion]"),"",C39/'[1]B2. HTT Public Sector Assets'!$C$37)</f>
        <v/>
      </c>
      <c r="G39" s="111" t="str">
        <f>IF(OR('[1]B2. HTT Public Sector Assets'!$C$10=0,D39="[For completion]"),"",D39/'[1]B2. HTT Public Sector Assets'!$C$10)</f>
        <v/>
      </c>
      <c r="H39" s="2"/>
      <c r="I39" s="76"/>
      <c r="J39" s="76"/>
      <c r="K39" s="76"/>
      <c r="L39" s="73"/>
      <c r="M39" s="73"/>
      <c r="N39" s="73"/>
    </row>
    <row r="40" spans="1:14" s="181" customFormat="1" x14ac:dyDescent="0.35">
      <c r="A40" s="89" t="s">
        <v>2845</v>
      </c>
      <c r="B40" s="114" t="s">
        <v>2846</v>
      </c>
      <c r="C40" s="210" t="s">
        <v>278</v>
      </c>
      <c r="D40" s="211" t="s">
        <v>278</v>
      </c>
      <c r="E40" s="2"/>
      <c r="F40" s="111" t="str">
        <f>IF(OR('[1]B2. HTT Public Sector Assets'!$C$37=0,C40="[For completion]"),"",C40/'[1]B2. HTT Public Sector Assets'!$C$37)</f>
        <v/>
      </c>
      <c r="G40" s="111" t="str">
        <f>IF(OR('[1]B2. HTT Public Sector Assets'!$C$10=0,D40="[For completion]"),"",D40/'[1]B2. HTT Public Sector Assets'!$C$10)</f>
        <v/>
      </c>
      <c r="H40" s="2"/>
      <c r="I40" s="76"/>
      <c r="J40" s="76"/>
      <c r="K40" s="76"/>
      <c r="L40" s="73"/>
      <c r="M40" s="73"/>
      <c r="N40" s="73"/>
    </row>
    <row r="41" spans="1:14" s="181" customFormat="1" x14ac:dyDescent="0.35">
      <c r="A41" s="89" t="s">
        <v>2847</v>
      </c>
      <c r="B41" s="114" t="s">
        <v>2848</v>
      </c>
      <c r="C41" s="210" t="s">
        <v>278</v>
      </c>
      <c r="D41" s="211" t="s">
        <v>278</v>
      </c>
      <c r="E41" s="2"/>
      <c r="F41" s="111" t="str">
        <f>IF(OR('[1]B2. HTT Public Sector Assets'!$C$37=0,C41="[For completion]"),"",C41/'[1]B2. HTT Public Sector Assets'!$C$37)</f>
        <v/>
      </c>
      <c r="G41" s="111" t="str">
        <f>IF(OR('[1]B2. HTT Public Sector Assets'!$C$10=0,D41="[For completion]"),"",D41/'[1]B2. HTT Public Sector Assets'!$C$10)</f>
        <v/>
      </c>
      <c r="H41" s="2"/>
      <c r="I41" s="76"/>
      <c r="J41" s="76"/>
      <c r="K41" s="76"/>
      <c r="L41" s="73"/>
      <c r="M41" s="73"/>
      <c r="N41" s="73"/>
    </row>
    <row r="42" spans="1:14" s="181" customFormat="1" x14ac:dyDescent="0.35">
      <c r="A42" s="89" t="s">
        <v>2849</v>
      </c>
      <c r="B42" s="114" t="s">
        <v>2850</v>
      </c>
      <c r="C42" s="210" t="s">
        <v>278</v>
      </c>
      <c r="D42" s="211" t="s">
        <v>278</v>
      </c>
      <c r="E42" s="2"/>
      <c r="F42" s="111" t="str">
        <f>IF(OR('[1]B2. HTT Public Sector Assets'!$C$37=0,C42="[For completion]"),"",C42/'[1]B2. HTT Public Sector Assets'!$C$37)</f>
        <v/>
      </c>
      <c r="G42" s="111" t="str">
        <f>IF(OR('[1]B2. HTT Public Sector Assets'!$C$10=0,D42="[For completion]"),"",D42/'[1]B2. HTT Public Sector Assets'!$C$10)</f>
        <v/>
      </c>
      <c r="H42" s="2"/>
      <c r="I42" s="76"/>
      <c r="J42" s="76"/>
      <c r="K42" s="76"/>
      <c r="L42" s="73"/>
      <c r="M42" s="73"/>
      <c r="N42" s="73"/>
    </row>
    <row r="43" spans="1:14" s="181" customFormat="1" x14ac:dyDescent="0.35">
      <c r="A43" s="89" t="s">
        <v>2851</v>
      </c>
      <c r="B43" s="231" t="s">
        <v>2852</v>
      </c>
      <c r="C43" s="210" t="s">
        <v>278</v>
      </c>
      <c r="D43" s="211" t="s">
        <v>278</v>
      </c>
      <c r="E43" s="2"/>
      <c r="F43" s="111" t="str">
        <f>IF(OR('[1]B2. HTT Public Sector Assets'!$C$37=0,C43="[For completion]"),"",C43/'[1]B2. HTT Public Sector Assets'!$C$37)</f>
        <v/>
      </c>
      <c r="G43" s="111" t="str">
        <f>IF(OR('[1]B2. HTT Public Sector Assets'!$C$10=0,D43="[For completion]"),"",D43/'[1]B2. HTT Public Sector Assets'!$C$10)</f>
        <v/>
      </c>
      <c r="H43" s="2"/>
      <c r="I43" s="76"/>
      <c r="J43" s="76"/>
      <c r="K43" s="76"/>
      <c r="L43" s="73"/>
      <c r="M43" s="73"/>
      <c r="N43" s="73"/>
    </row>
    <row r="44" spans="1:14" s="181" customFormat="1" x14ac:dyDescent="0.35">
      <c r="A44" s="89" t="s">
        <v>2853</v>
      </c>
      <c r="B44" s="231" t="s">
        <v>2854</v>
      </c>
      <c r="C44" s="210" t="s">
        <v>278</v>
      </c>
      <c r="D44" s="211" t="s">
        <v>278</v>
      </c>
      <c r="E44" s="2"/>
      <c r="F44" s="111" t="str">
        <f>IF(OR('[1]B2. HTT Public Sector Assets'!$C$37=0,C44="[For completion]"),"",C44/'[1]B2. HTT Public Sector Assets'!$C$37)</f>
        <v/>
      </c>
      <c r="G44" s="111" t="str">
        <f>IF(OR('[1]B2. HTT Public Sector Assets'!$C$10=0,D44="[For completion]"),"",D44/'[1]B2. HTT Public Sector Assets'!$C$10)</f>
        <v/>
      </c>
      <c r="H44" s="2"/>
      <c r="I44" s="76"/>
      <c r="J44" s="76"/>
      <c r="K44" s="76"/>
      <c r="L44" s="73"/>
      <c r="M44" s="73"/>
      <c r="N44" s="73"/>
    </row>
    <row r="45" spans="1:14" s="181" customFormat="1" x14ac:dyDescent="0.35">
      <c r="A45" s="89" t="s">
        <v>2855</v>
      </c>
      <c r="B45" s="231" t="s">
        <v>2856</v>
      </c>
      <c r="C45" s="210" t="s">
        <v>278</v>
      </c>
      <c r="D45" s="211" t="s">
        <v>278</v>
      </c>
      <c r="E45" s="2"/>
      <c r="F45" s="111" t="str">
        <f>IF(OR('[1]B2. HTT Public Sector Assets'!$C$37=0,C45="[For completion]"),"",C45/'[1]B2. HTT Public Sector Assets'!$C$37)</f>
        <v/>
      </c>
      <c r="G45" s="111" t="str">
        <f>IF(OR('[1]B2. HTT Public Sector Assets'!$C$10=0,D45="[For completion]"),"",D45/'[1]B2. HTT Public Sector Assets'!$C$10)</f>
        <v/>
      </c>
      <c r="H45" s="2"/>
      <c r="I45" s="76"/>
      <c r="J45" s="76"/>
      <c r="K45" s="76"/>
      <c r="L45" s="73"/>
      <c r="M45" s="73"/>
      <c r="N45" s="73"/>
    </row>
    <row r="46" spans="1:14" s="181" customFormat="1" x14ac:dyDescent="0.35">
      <c r="A46" s="89" t="s">
        <v>2857</v>
      </c>
      <c r="B46" s="231" t="s">
        <v>2858</v>
      </c>
      <c r="C46" s="210" t="s">
        <v>278</v>
      </c>
      <c r="D46" s="210" t="s">
        <v>278</v>
      </c>
      <c r="E46" s="2"/>
      <c r="F46" s="111" t="str">
        <f>IF(OR('[1]B2. HTT Public Sector Assets'!$C$37=0,C46="[For completion]"),"",C46/'[1]B2. HTT Public Sector Assets'!$C$37)</f>
        <v/>
      </c>
      <c r="G46" s="111"/>
      <c r="H46" s="2"/>
      <c r="I46" s="76"/>
      <c r="J46" s="76"/>
      <c r="K46" s="76"/>
      <c r="L46" s="73"/>
      <c r="M46" s="73"/>
      <c r="N46" s="73"/>
    </row>
    <row r="47" spans="1:14" s="181" customFormat="1" x14ac:dyDescent="0.35">
      <c r="A47" s="89" t="s">
        <v>2859</v>
      </c>
      <c r="B47" s="102" t="s">
        <v>2820</v>
      </c>
      <c r="C47" s="114">
        <f>SUM(C31:C46)</f>
        <v>0</v>
      </c>
      <c r="D47" s="173">
        <f>SUM(D31:D46)</f>
        <v>0</v>
      </c>
      <c r="E47" s="2"/>
      <c r="F47" s="111">
        <f>SUM(F31:F40)</f>
        <v>0</v>
      </c>
      <c r="G47" s="111">
        <f>SUM(G31:G46)</f>
        <v>0</v>
      </c>
      <c r="H47" s="2"/>
      <c r="I47" s="76"/>
      <c r="J47" s="76"/>
      <c r="K47" s="76"/>
      <c r="L47" s="73"/>
      <c r="M47" s="73"/>
      <c r="N47" s="73"/>
    </row>
    <row r="48" spans="1:14" s="181" customFormat="1" x14ac:dyDescent="0.35">
      <c r="A48" s="198"/>
      <c r="B48" s="198"/>
      <c r="C48" s="198"/>
      <c r="D48" s="198"/>
      <c r="E48" s="2"/>
      <c r="F48" s="93"/>
      <c r="G48" s="93"/>
      <c r="H48" s="2"/>
      <c r="I48" s="76"/>
      <c r="J48" s="76"/>
      <c r="K48" s="76"/>
      <c r="L48" s="73"/>
      <c r="M48" s="73"/>
      <c r="N48" s="73"/>
    </row>
    <row r="49" spans="1:14" ht="18.5" x14ac:dyDescent="0.35">
      <c r="A49" s="86"/>
      <c r="B49" s="86" t="s">
        <v>2800</v>
      </c>
      <c r="C49" s="87"/>
      <c r="D49" s="87"/>
      <c r="E49" s="87"/>
      <c r="F49" s="87"/>
      <c r="G49" s="88"/>
      <c r="H49" s="2"/>
      <c r="I49" s="93"/>
      <c r="J49" s="81"/>
      <c r="K49" s="81"/>
      <c r="L49" s="81"/>
      <c r="M49" s="81"/>
    </row>
    <row r="50" spans="1:14" ht="15" customHeight="1" x14ac:dyDescent="0.35">
      <c r="A50" s="98"/>
      <c r="B50" s="99" t="s">
        <v>1537</v>
      </c>
      <c r="C50" s="98"/>
      <c r="D50" s="98"/>
      <c r="E50" s="98"/>
      <c r="F50" s="101"/>
      <c r="G50" s="101"/>
      <c r="H50" s="2"/>
      <c r="I50" s="93"/>
      <c r="J50" s="119"/>
      <c r="K50" s="119"/>
      <c r="L50" s="119"/>
      <c r="M50" s="120"/>
      <c r="N50" s="120"/>
    </row>
    <row r="51" spans="1:14" x14ac:dyDescent="0.35">
      <c r="A51" s="89" t="s">
        <v>2860</v>
      </c>
      <c r="B51" s="89" t="s">
        <v>1539</v>
      </c>
      <c r="C51" s="223" t="s">
        <v>278</v>
      </c>
      <c r="D51" s="95"/>
      <c r="E51" s="198"/>
      <c r="F51" s="198"/>
      <c r="G51" s="179"/>
      <c r="H51" s="2"/>
      <c r="I51" s="93"/>
      <c r="L51" s="93"/>
      <c r="M51" s="93"/>
    </row>
    <row r="52" spans="1:14" outlineLevel="1" x14ac:dyDescent="0.35">
      <c r="A52" s="89" t="s">
        <v>2861</v>
      </c>
      <c r="B52" s="155" t="s">
        <v>830</v>
      </c>
      <c r="C52" s="223"/>
      <c r="D52" s="95"/>
      <c r="E52" s="198"/>
      <c r="F52" s="198"/>
      <c r="G52" s="179"/>
      <c r="H52" s="2"/>
      <c r="I52" s="93"/>
      <c r="L52" s="93"/>
      <c r="M52" s="93"/>
    </row>
    <row r="53" spans="1:14" outlineLevel="1" x14ac:dyDescent="0.35">
      <c r="A53" s="89" t="s">
        <v>2862</v>
      </c>
      <c r="B53" s="155" t="s">
        <v>832</v>
      </c>
      <c r="C53" s="223"/>
      <c r="D53" s="95"/>
      <c r="E53" s="198"/>
      <c r="F53" s="198"/>
      <c r="G53" s="179"/>
      <c r="H53" s="2"/>
      <c r="I53" s="93"/>
      <c r="L53" s="93"/>
      <c r="M53" s="93"/>
    </row>
    <row r="54" spans="1:14" outlineLevel="1" x14ac:dyDescent="0.35">
      <c r="A54" s="89" t="s">
        <v>2863</v>
      </c>
      <c r="E54" s="93"/>
      <c r="F54" s="93"/>
      <c r="H54" s="2"/>
      <c r="I54" s="93"/>
      <c r="L54" s="93"/>
      <c r="M54" s="93"/>
    </row>
    <row r="55" spans="1:14" outlineLevel="1" x14ac:dyDescent="0.35">
      <c r="A55" s="89" t="s">
        <v>2864</v>
      </c>
      <c r="E55" s="93"/>
      <c r="F55" s="93"/>
      <c r="H55" s="2"/>
      <c r="I55" s="93"/>
      <c r="L55" s="93"/>
      <c r="M55" s="93"/>
    </row>
    <row r="56" spans="1:14" outlineLevel="1" x14ac:dyDescent="0.35">
      <c r="A56" s="89" t="s">
        <v>2865</v>
      </c>
      <c r="E56" s="93"/>
      <c r="F56" s="93"/>
      <c r="H56" s="2"/>
      <c r="I56" s="93"/>
      <c r="L56" s="93"/>
      <c r="M56" s="93"/>
    </row>
    <row r="57" spans="1:14" outlineLevel="1" x14ac:dyDescent="0.35">
      <c r="A57" s="89" t="s">
        <v>2866</v>
      </c>
      <c r="E57" s="93"/>
      <c r="F57" s="93"/>
      <c r="H57" s="2"/>
      <c r="I57" s="93"/>
      <c r="L57" s="93"/>
      <c r="M57" s="93"/>
    </row>
    <row r="58" spans="1:14" outlineLevel="1" x14ac:dyDescent="0.35">
      <c r="A58" s="89" t="s">
        <v>2867</v>
      </c>
      <c r="E58" s="93"/>
      <c r="F58" s="93"/>
      <c r="H58" s="2"/>
      <c r="I58" s="93"/>
      <c r="L58" s="93"/>
      <c r="M58" s="93"/>
    </row>
    <row r="59" spans="1:14" x14ac:dyDescent="0.35">
      <c r="A59" s="98"/>
      <c r="B59" s="98" t="s">
        <v>1547</v>
      </c>
      <c r="C59" s="98" t="s">
        <v>1034</v>
      </c>
      <c r="D59" s="98" t="s">
        <v>1548</v>
      </c>
      <c r="E59" s="98"/>
      <c r="F59" s="98" t="s">
        <v>1549</v>
      </c>
      <c r="G59" s="98" t="s">
        <v>1550</v>
      </c>
      <c r="H59" s="2"/>
      <c r="I59" s="171"/>
      <c r="J59" s="119"/>
      <c r="K59" s="119"/>
      <c r="L59" s="81"/>
      <c r="M59" s="119"/>
      <c r="N59" s="119"/>
    </row>
    <row r="60" spans="1:14" x14ac:dyDescent="0.35">
      <c r="A60" s="89" t="s">
        <v>2868</v>
      </c>
      <c r="B60" s="89" t="s">
        <v>1552</v>
      </c>
      <c r="C60" s="177" t="s">
        <v>278</v>
      </c>
      <c r="D60" s="238"/>
      <c r="E60" s="238"/>
      <c r="F60" s="240"/>
      <c r="G60" s="240"/>
      <c r="H60" s="2"/>
      <c r="I60" s="93"/>
      <c r="L60" s="119"/>
      <c r="M60" s="120"/>
      <c r="N60" s="120"/>
    </row>
    <row r="61" spans="1:14" x14ac:dyDescent="0.35">
      <c r="A61" s="119"/>
      <c r="B61" s="171"/>
      <c r="C61" s="119"/>
      <c r="D61" s="119"/>
      <c r="E61" s="119"/>
      <c r="F61" s="120"/>
      <c r="G61" s="120"/>
      <c r="H61" s="2"/>
      <c r="I61" s="171"/>
      <c r="J61" s="119"/>
      <c r="K61" s="119"/>
      <c r="L61" s="119"/>
      <c r="M61" s="120"/>
      <c r="N61" s="120"/>
    </row>
    <row r="62" spans="1:14" x14ac:dyDescent="0.35">
      <c r="B62" s="89" t="s">
        <v>1039</v>
      </c>
      <c r="C62" s="119"/>
      <c r="D62" s="119"/>
      <c r="E62" s="119"/>
      <c r="F62" s="120"/>
      <c r="G62" s="120"/>
      <c r="H62" s="2"/>
      <c r="I62" s="93"/>
      <c r="J62" s="119"/>
      <c r="K62" s="119"/>
      <c r="L62" s="119"/>
      <c r="M62" s="120"/>
      <c r="N62" s="120"/>
    </row>
    <row r="63" spans="1:14" x14ac:dyDescent="0.35">
      <c r="A63" s="89" t="s">
        <v>2869</v>
      </c>
      <c r="B63" s="198" t="s">
        <v>937</v>
      </c>
      <c r="C63" s="177" t="s">
        <v>278</v>
      </c>
      <c r="D63" s="223" t="s">
        <v>278</v>
      </c>
      <c r="E63" s="93"/>
      <c r="F63" s="111" t="str">
        <f>IF($C$78=0,"",IF(C63="[for completion]","",C63/$C$78))</f>
        <v/>
      </c>
      <c r="G63" s="111" t="str">
        <f>IF($D$78=0,"",IF(D63="[for completion]","",D63/$D$78))</f>
        <v/>
      </c>
      <c r="H63" s="2"/>
      <c r="I63" s="93"/>
      <c r="L63" s="93"/>
      <c r="M63" s="112"/>
      <c r="N63" s="112"/>
    </row>
    <row r="64" spans="1:14" x14ac:dyDescent="0.35">
      <c r="A64" s="89" t="s">
        <v>2870</v>
      </c>
      <c r="B64" s="198" t="s">
        <v>937</v>
      </c>
      <c r="C64" s="177" t="s">
        <v>278</v>
      </c>
      <c r="D64" s="223" t="s">
        <v>278</v>
      </c>
      <c r="E64" s="93"/>
      <c r="F64" s="111" t="str">
        <f t="shared" ref="F64:F77" si="0">IF($C$78=0,"",IF(C64="[for completion]","",C64/$C$78))</f>
        <v/>
      </c>
      <c r="G64" s="111" t="str">
        <f t="shared" ref="G64:G77" si="1">IF($D$78=0,"",IF(D64="[for completion]","",D64/$D$78))</f>
        <v/>
      </c>
      <c r="H64" s="2"/>
      <c r="I64" s="93"/>
      <c r="L64" s="93"/>
      <c r="M64" s="112"/>
      <c r="N64" s="112"/>
    </row>
    <row r="65" spans="1:14" x14ac:dyDescent="0.35">
      <c r="A65" s="89" t="s">
        <v>2871</v>
      </c>
      <c r="B65" s="198" t="s">
        <v>937</v>
      </c>
      <c r="C65" s="177" t="s">
        <v>278</v>
      </c>
      <c r="D65" s="223" t="s">
        <v>278</v>
      </c>
      <c r="F65" s="111" t="str">
        <f t="shared" si="0"/>
        <v/>
      </c>
      <c r="G65" s="111" t="str">
        <f t="shared" si="1"/>
        <v/>
      </c>
      <c r="H65" s="2"/>
      <c r="I65" s="93"/>
      <c r="M65" s="112"/>
      <c r="N65" s="112"/>
    </row>
    <row r="66" spans="1:14" x14ac:dyDescent="0.35">
      <c r="A66" s="89" t="s">
        <v>2872</v>
      </c>
      <c r="B66" s="198" t="s">
        <v>937</v>
      </c>
      <c r="C66" s="177" t="s">
        <v>278</v>
      </c>
      <c r="D66" s="223" t="s">
        <v>278</v>
      </c>
      <c r="E66" s="108"/>
      <c r="F66" s="111" t="str">
        <f t="shared" si="0"/>
        <v/>
      </c>
      <c r="G66" s="111" t="str">
        <f t="shared" si="1"/>
        <v/>
      </c>
      <c r="H66" s="2"/>
      <c r="I66" s="93"/>
      <c r="L66" s="108"/>
      <c r="M66" s="112"/>
      <c r="N66" s="112"/>
    </row>
    <row r="67" spans="1:14" x14ac:dyDescent="0.35">
      <c r="A67" s="89" t="s">
        <v>2873</v>
      </c>
      <c r="B67" s="198" t="s">
        <v>937</v>
      </c>
      <c r="C67" s="177" t="s">
        <v>278</v>
      </c>
      <c r="D67" s="223" t="s">
        <v>278</v>
      </c>
      <c r="E67" s="108"/>
      <c r="F67" s="111" t="str">
        <f t="shared" si="0"/>
        <v/>
      </c>
      <c r="G67" s="111" t="str">
        <f t="shared" si="1"/>
        <v/>
      </c>
      <c r="H67" s="2"/>
      <c r="I67" s="93"/>
      <c r="L67" s="108"/>
      <c r="M67" s="112"/>
      <c r="N67" s="112"/>
    </row>
    <row r="68" spans="1:14" x14ac:dyDescent="0.35">
      <c r="A68" s="89" t="s">
        <v>2874</v>
      </c>
      <c r="B68" s="198" t="s">
        <v>937</v>
      </c>
      <c r="C68" s="177" t="s">
        <v>278</v>
      </c>
      <c r="D68" s="223" t="s">
        <v>278</v>
      </c>
      <c r="E68" s="108"/>
      <c r="F68" s="111" t="str">
        <f t="shared" si="0"/>
        <v/>
      </c>
      <c r="G68" s="111" t="str">
        <f t="shared" si="1"/>
        <v/>
      </c>
      <c r="H68" s="2"/>
      <c r="I68" s="93"/>
      <c r="L68" s="108"/>
      <c r="M68" s="112"/>
      <c r="N68" s="112"/>
    </row>
    <row r="69" spans="1:14" x14ac:dyDescent="0.35">
      <c r="A69" s="89" t="s">
        <v>2875</v>
      </c>
      <c r="B69" s="198" t="s">
        <v>937</v>
      </c>
      <c r="C69" s="177" t="s">
        <v>278</v>
      </c>
      <c r="D69" s="223" t="s">
        <v>278</v>
      </c>
      <c r="E69" s="108"/>
      <c r="F69" s="111" t="str">
        <f t="shared" si="0"/>
        <v/>
      </c>
      <c r="G69" s="111" t="str">
        <f t="shared" si="1"/>
        <v/>
      </c>
      <c r="H69" s="2"/>
      <c r="I69" s="93"/>
      <c r="L69" s="108"/>
      <c r="M69" s="112"/>
      <c r="N69" s="112"/>
    </row>
    <row r="70" spans="1:14" x14ac:dyDescent="0.35">
      <c r="A70" s="89" t="s">
        <v>2876</v>
      </c>
      <c r="B70" s="198" t="s">
        <v>937</v>
      </c>
      <c r="C70" s="177" t="s">
        <v>278</v>
      </c>
      <c r="D70" s="223" t="s">
        <v>278</v>
      </c>
      <c r="E70" s="108"/>
      <c r="F70" s="111" t="str">
        <f t="shared" si="0"/>
        <v/>
      </c>
      <c r="G70" s="111" t="str">
        <f t="shared" si="1"/>
        <v/>
      </c>
      <c r="H70" s="2"/>
      <c r="I70" s="93"/>
      <c r="L70" s="108"/>
      <c r="M70" s="112"/>
      <c r="N70" s="112"/>
    </row>
    <row r="71" spans="1:14" x14ac:dyDescent="0.35">
      <c r="A71" s="89" t="s">
        <v>2877</v>
      </c>
      <c r="B71" s="198" t="s">
        <v>937</v>
      </c>
      <c r="C71" s="177" t="s">
        <v>278</v>
      </c>
      <c r="D71" s="223" t="s">
        <v>278</v>
      </c>
      <c r="E71" s="108"/>
      <c r="F71" s="111" t="str">
        <f t="shared" si="0"/>
        <v/>
      </c>
      <c r="G71" s="111" t="str">
        <f t="shared" si="1"/>
        <v/>
      </c>
      <c r="H71" s="2"/>
      <c r="I71" s="93"/>
      <c r="L71" s="108"/>
      <c r="M71" s="112"/>
      <c r="N71" s="112"/>
    </row>
    <row r="72" spans="1:14" x14ac:dyDescent="0.35">
      <c r="A72" s="89" t="s">
        <v>2878</v>
      </c>
      <c r="B72" s="198" t="s">
        <v>937</v>
      </c>
      <c r="C72" s="177" t="s">
        <v>278</v>
      </c>
      <c r="D72" s="223" t="s">
        <v>278</v>
      </c>
      <c r="E72" s="108"/>
      <c r="F72" s="111" t="str">
        <f t="shared" si="0"/>
        <v/>
      </c>
      <c r="G72" s="111" t="str">
        <f t="shared" si="1"/>
        <v/>
      </c>
      <c r="H72" s="2"/>
      <c r="I72" s="93"/>
      <c r="L72" s="108"/>
      <c r="M72" s="112"/>
      <c r="N72" s="112"/>
    </row>
    <row r="73" spans="1:14" x14ac:dyDescent="0.35">
      <c r="A73" s="89" t="s">
        <v>2879</v>
      </c>
      <c r="B73" s="198" t="s">
        <v>937</v>
      </c>
      <c r="C73" s="177" t="s">
        <v>278</v>
      </c>
      <c r="D73" s="223" t="s">
        <v>278</v>
      </c>
      <c r="E73" s="108"/>
      <c r="F73" s="111" t="str">
        <f t="shared" si="0"/>
        <v/>
      </c>
      <c r="G73" s="111" t="str">
        <f t="shared" si="1"/>
        <v/>
      </c>
      <c r="H73" s="2"/>
      <c r="I73" s="93"/>
      <c r="L73" s="108"/>
      <c r="M73" s="112"/>
      <c r="N73" s="112"/>
    </row>
    <row r="74" spans="1:14" x14ac:dyDescent="0.35">
      <c r="A74" s="89" t="s">
        <v>2880</v>
      </c>
      <c r="B74" s="198" t="s">
        <v>937</v>
      </c>
      <c r="C74" s="177" t="s">
        <v>278</v>
      </c>
      <c r="D74" s="223" t="s">
        <v>278</v>
      </c>
      <c r="E74" s="108"/>
      <c r="F74" s="111" t="str">
        <f t="shared" si="0"/>
        <v/>
      </c>
      <c r="G74" s="111" t="str">
        <f t="shared" si="1"/>
        <v/>
      </c>
      <c r="H74" s="2"/>
      <c r="I74" s="93"/>
      <c r="L74" s="108"/>
      <c r="M74" s="112"/>
      <c r="N74" s="112"/>
    </row>
    <row r="75" spans="1:14" x14ac:dyDescent="0.35">
      <c r="A75" s="89" t="s">
        <v>2881</v>
      </c>
      <c r="B75" s="198" t="s">
        <v>937</v>
      </c>
      <c r="C75" s="177" t="s">
        <v>278</v>
      </c>
      <c r="D75" s="223" t="s">
        <v>278</v>
      </c>
      <c r="E75" s="108"/>
      <c r="F75" s="111" t="str">
        <f t="shared" si="0"/>
        <v/>
      </c>
      <c r="G75" s="111" t="str">
        <f t="shared" si="1"/>
        <v/>
      </c>
      <c r="H75" s="2"/>
      <c r="I75" s="93"/>
      <c r="L75" s="108"/>
      <c r="M75" s="112"/>
      <c r="N75" s="112"/>
    </row>
    <row r="76" spans="1:14" x14ac:dyDescent="0.35">
      <c r="A76" s="89" t="s">
        <v>2882</v>
      </c>
      <c r="B76" s="198" t="s">
        <v>937</v>
      </c>
      <c r="C76" s="177" t="s">
        <v>278</v>
      </c>
      <c r="D76" s="223" t="s">
        <v>278</v>
      </c>
      <c r="E76" s="108"/>
      <c r="F76" s="111" t="str">
        <f t="shared" si="0"/>
        <v/>
      </c>
      <c r="G76" s="111" t="str">
        <f t="shared" si="1"/>
        <v/>
      </c>
      <c r="H76" s="2"/>
      <c r="I76" s="93"/>
      <c r="L76" s="108"/>
      <c r="M76" s="112"/>
      <c r="N76" s="112"/>
    </row>
    <row r="77" spans="1:14" x14ac:dyDescent="0.35">
      <c r="A77" s="89" t="s">
        <v>2883</v>
      </c>
      <c r="B77" s="198" t="s">
        <v>937</v>
      </c>
      <c r="C77" s="177" t="s">
        <v>278</v>
      </c>
      <c r="D77" s="223" t="s">
        <v>278</v>
      </c>
      <c r="E77" s="108"/>
      <c r="F77" s="111" t="str">
        <f t="shared" si="0"/>
        <v/>
      </c>
      <c r="G77" s="111" t="str">
        <f t="shared" si="1"/>
        <v/>
      </c>
      <c r="H77" s="2"/>
      <c r="I77" s="93"/>
      <c r="L77" s="108"/>
      <c r="M77" s="112"/>
      <c r="N77" s="112"/>
    </row>
    <row r="78" spans="1:14" x14ac:dyDescent="0.35">
      <c r="A78" s="89" t="s">
        <v>2884</v>
      </c>
      <c r="B78" s="113" t="s">
        <v>354</v>
      </c>
      <c r="C78" s="114">
        <f>SUM(C63:C77)</f>
        <v>0</v>
      </c>
      <c r="D78" s="173">
        <f>SUM(D63:D77)</f>
        <v>0</v>
      </c>
      <c r="E78" s="108"/>
      <c r="F78" s="115">
        <f>SUM(F63:F77)</f>
        <v>0</v>
      </c>
      <c r="G78" s="115">
        <f>SUM(G63:G77)</f>
        <v>0</v>
      </c>
      <c r="H78" s="2"/>
      <c r="I78" s="182"/>
      <c r="J78" s="93"/>
      <c r="K78" s="93"/>
      <c r="L78" s="108"/>
      <c r="M78" s="117"/>
      <c r="N78" s="117"/>
    </row>
    <row r="79" spans="1:14" x14ac:dyDescent="0.35">
      <c r="A79" s="98"/>
      <c r="B79" s="99" t="s">
        <v>1569</v>
      </c>
      <c r="C79" s="98" t="s">
        <v>314</v>
      </c>
      <c r="D79" s="98"/>
      <c r="E79" s="100"/>
      <c r="F79" s="98" t="s">
        <v>1549</v>
      </c>
      <c r="G79" s="98"/>
      <c r="H79" s="2"/>
      <c r="I79" s="171"/>
      <c r="J79" s="119"/>
      <c r="K79" s="119"/>
      <c r="L79" s="81"/>
      <c r="M79" s="119"/>
      <c r="N79" s="119"/>
    </row>
    <row r="80" spans="1:14" x14ac:dyDescent="0.35">
      <c r="A80" s="89" t="s">
        <v>2885</v>
      </c>
      <c r="B80" s="102" t="s">
        <v>1571</v>
      </c>
      <c r="C80" s="177" t="s">
        <v>278</v>
      </c>
      <c r="E80" s="183"/>
      <c r="F80" s="111" t="str">
        <f>IF($C$83=0,"",IF(C80="[for completion]","",C80/$C$83))</f>
        <v/>
      </c>
      <c r="G80" s="110"/>
      <c r="H80" s="2"/>
      <c r="I80" s="93"/>
      <c r="L80" s="183"/>
      <c r="M80" s="112"/>
      <c r="N80" s="110"/>
    </row>
    <row r="81" spans="1:14" x14ac:dyDescent="0.35">
      <c r="A81" s="89" t="s">
        <v>2886</v>
      </c>
      <c r="B81" s="102" t="s">
        <v>1573</v>
      </c>
      <c r="C81" s="177" t="s">
        <v>278</v>
      </c>
      <c r="E81" s="183"/>
      <c r="F81" s="111" t="str">
        <f>IF($C$83=0,"",IF(C81="[for completion]","",C81/$C$83))</f>
        <v/>
      </c>
      <c r="G81" s="110"/>
      <c r="H81" s="2"/>
      <c r="I81" s="93"/>
      <c r="L81" s="183"/>
      <c r="M81" s="112"/>
      <c r="N81" s="110"/>
    </row>
    <row r="82" spans="1:14" x14ac:dyDescent="0.35">
      <c r="A82" s="89" t="s">
        <v>2887</v>
      </c>
      <c r="B82" s="102" t="s">
        <v>352</v>
      </c>
      <c r="C82" s="177" t="s">
        <v>278</v>
      </c>
      <c r="E82" s="108"/>
      <c r="F82" s="111" t="str">
        <f>IF($C$83=0,"",IF(C82="[for completion]","",C82/$C$83))</f>
        <v/>
      </c>
      <c r="G82" s="110"/>
      <c r="H82" s="2"/>
      <c r="I82" s="93"/>
      <c r="L82" s="108"/>
      <c r="M82" s="112"/>
      <c r="N82" s="110"/>
    </row>
    <row r="83" spans="1:14" x14ac:dyDescent="0.35">
      <c r="A83" s="89" t="s">
        <v>2888</v>
      </c>
      <c r="B83" s="113" t="s">
        <v>354</v>
      </c>
      <c r="C83" s="114">
        <f>SUM(C80:C82)</f>
        <v>0</v>
      </c>
      <c r="D83" s="93"/>
      <c r="E83" s="108"/>
      <c r="F83" s="115">
        <f>SUM(F80:F82)</f>
        <v>0</v>
      </c>
      <c r="G83" s="110"/>
      <c r="H83" s="2"/>
      <c r="I83" s="93"/>
      <c r="L83" s="108"/>
      <c r="M83" s="112"/>
      <c r="N83" s="110"/>
    </row>
    <row r="84" spans="1:14" outlineLevel="1" x14ac:dyDescent="0.35">
      <c r="A84" s="89" t="s">
        <v>2889</v>
      </c>
      <c r="B84" s="182"/>
      <c r="C84" s="93"/>
      <c r="D84" s="93"/>
      <c r="E84" s="108"/>
      <c r="F84" s="117"/>
      <c r="G84" s="110"/>
      <c r="H84" s="2"/>
      <c r="I84" s="93"/>
      <c r="L84" s="108"/>
      <c r="M84" s="112"/>
      <c r="N84" s="110"/>
    </row>
    <row r="85" spans="1:14" outlineLevel="1" x14ac:dyDescent="0.35">
      <c r="A85" s="89" t="s">
        <v>2890</v>
      </c>
      <c r="B85" s="182"/>
      <c r="C85" s="93"/>
      <c r="D85" s="93"/>
      <c r="E85" s="108"/>
      <c r="F85" s="117"/>
      <c r="G85" s="110"/>
      <c r="H85" s="2"/>
      <c r="I85" s="93"/>
      <c r="L85" s="108"/>
      <c r="M85" s="112"/>
      <c r="N85" s="110"/>
    </row>
    <row r="86" spans="1:14" outlineLevel="1" x14ac:dyDescent="0.35">
      <c r="A86" s="89" t="s">
        <v>2891</v>
      </c>
      <c r="B86" s="93"/>
      <c r="E86" s="108"/>
      <c r="F86" s="112"/>
      <c r="G86" s="110"/>
      <c r="H86" s="2"/>
      <c r="I86" s="93"/>
      <c r="L86" s="108"/>
      <c r="M86" s="112"/>
      <c r="N86" s="110"/>
    </row>
    <row r="87" spans="1:14" outlineLevel="1" x14ac:dyDescent="0.35">
      <c r="A87" s="89" t="s">
        <v>2892</v>
      </c>
      <c r="B87" s="93"/>
      <c r="E87" s="108"/>
      <c r="F87" s="112"/>
      <c r="G87" s="110"/>
      <c r="H87" s="2"/>
      <c r="I87" s="93"/>
      <c r="L87" s="108"/>
      <c r="M87" s="112"/>
      <c r="N87" s="110"/>
    </row>
    <row r="88" spans="1:14" outlineLevel="1" x14ac:dyDescent="0.35">
      <c r="A88" s="89" t="s">
        <v>2893</v>
      </c>
      <c r="B88" s="93"/>
      <c r="E88" s="108"/>
      <c r="F88" s="112"/>
      <c r="G88" s="110"/>
      <c r="H88" s="2"/>
      <c r="I88" s="93"/>
      <c r="L88" s="108"/>
      <c r="M88" s="112"/>
      <c r="N88" s="110"/>
    </row>
    <row r="89" spans="1:14" ht="15" customHeight="1" x14ac:dyDescent="0.35">
      <c r="A89" s="98"/>
      <c r="B89" s="99" t="s">
        <v>848</v>
      </c>
      <c r="C89" s="98" t="s">
        <v>1549</v>
      </c>
      <c r="D89" s="98"/>
      <c r="E89" s="100"/>
      <c r="F89" s="101"/>
      <c r="G89" s="101"/>
      <c r="H89" s="2"/>
      <c r="I89" s="171"/>
      <c r="J89" s="119"/>
      <c r="K89" s="119"/>
      <c r="L89" s="81"/>
      <c r="M89" s="120"/>
      <c r="N89" s="120"/>
    </row>
    <row r="90" spans="1:14" x14ac:dyDescent="0.35">
      <c r="A90" s="89" t="s">
        <v>2894</v>
      </c>
      <c r="B90" s="162" t="s">
        <v>850</v>
      </c>
      <c r="C90" s="184">
        <f>SUM(C91:C117)</f>
        <v>0</v>
      </c>
      <c r="G90" s="76"/>
      <c r="H90" s="2"/>
      <c r="I90" s="81"/>
      <c r="N90" s="76"/>
    </row>
    <row r="91" spans="1:14" x14ac:dyDescent="0.35">
      <c r="A91" s="89" t="s">
        <v>2895</v>
      </c>
      <c r="B91" s="89" t="s">
        <v>852</v>
      </c>
      <c r="C91" s="165" t="s">
        <v>278</v>
      </c>
      <c r="G91" s="76"/>
      <c r="H91" s="2"/>
      <c r="N91" s="76"/>
    </row>
    <row r="92" spans="1:14" x14ac:dyDescent="0.35">
      <c r="A92" s="89" t="s">
        <v>2896</v>
      </c>
      <c r="B92" s="89" t="s">
        <v>854</v>
      </c>
      <c r="C92" s="165" t="s">
        <v>278</v>
      </c>
      <c r="G92" s="76"/>
      <c r="H92" s="2"/>
      <c r="N92" s="76"/>
    </row>
    <row r="93" spans="1:14" x14ac:dyDescent="0.35">
      <c r="A93" s="89" t="s">
        <v>2897</v>
      </c>
      <c r="B93" s="89" t="s">
        <v>856</v>
      </c>
      <c r="C93" s="165" t="s">
        <v>278</v>
      </c>
      <c r="G93" s="76"/>
      <c r="H93" s="2"/>
      <c r="N93" s="76"/>
    </row>
    <row r="94" spans="1:14" x14ac:dyDescent="0.35">
      <c r="A94" s="89" t="s">
        <v>2898</v>
      </c>
      <c r="B94" s="89" t="s">
        <v>858</v>
      </c>
      <c r="C94" s="165" t="s">
        <v>278</v>
      </c>
      <c r="G94" s="76"/>
      <c r="H94" s="2"/>
      <c r="N94" s="76"/>
    </row>
    <row r="95" spans="1:14" x14ac:dyDescent="0.35">
      <c r="A95" s="89" t="s">
        <v>2899</v>
      </c>
      <c r="B95" s="89" t="s">
        <v>860</v>
      </c>
      <c r="C95" s="165" t="s">
        <v>278</v>
      </c>
      <c r="G95" s="76"/>
      <c r="H95" s="2"/>
      <c r="N95" s="76"/>
    </row>
    <row r="96" spans="1:14" x14ac:dyDescent="0.35">
      <c r="A96" s="89" t="s">
        <v>2900</v>
      </c>
      <c r="B96" s="89" t="s">
        <v>862</v>
      </c>
      <c r="C96" s="165" t="s">
        <v>278</v>
      </c>
      <c r="G96" s="76"/>
      <c r="H96" s="2"/>
      <c r="N96" s="76"/>
    </row>
    <row r="97" spans="1:14" x14ac:dyDescent="0.35">
      <c r="A97" s="89" t="s">
        <v>2901</v>
      </c>
      <c r="B97" s="89" t="s">
        <v>864</v>
      </c>
      <c r="C97" s="165" t="s">
        <v>278</v>
      </c>
      <c r="G97" s="76"/>
      <c r="H97" s="2"/>
      <c r="N97" s="76"/>
    </row>
    <row r="98" spans="1:14" x14ac:dyDescent="0.35">
      <c r="A98" s="89" t="s">
        <v>2902</v>
      </c>
      <c r="B98" s="89" t="s">
        <v>866</v>
      </c>
      <c r="C98" s="165" t="s">
        <v>278</v>
      </c>
      <c r="G98" s="76"/>
      <c r="H98" s="2"/>
      <c r="N98" s="76"/>
    </row>
    <row r="99" spans="1:14" x14ac:dyDescent="0.35">
      <c r="A99" s="89" t="s">
        <v>2903</v>
      </c>
      <c r="B99" s="89" t="s">
        <v>868</v>
      </c>
      <c r="C99" s="165" t="s">
        <v>278</v>
      </c>
      <c r="G99" s="76"/>
      <c r="H99" s="2"/>
      <c r="N99" s="76"/>
    </row>
    <row r="100" spans="1:14" x14ac:dyDescent="0.35">
      <c r="A100" s="89" t="s">
        <v>2904</v>
      </c>
      <c r="B100" s="89" t="s">
        <v>870</v>
      </c>
      <c r="C100" s="165" t="s">
        <v>278</v>
      </c>
      <c r="G100" s="76"/>
      <c r="H100" s="2"/>
      <c r="N100" s="76"/>
    </row>
    <row r="101" spans="1:14" x14ac:dyDescent="0.35">
      <c r="A101" s="89" t="s">
        <v>2905</v>
      </c>
      <c r="B101" s="89" t="s">
        <v>872</v>
      </c>
      <c r="C101" s="165" t="s">
        <v>278</v>
      </c>
      <c r="G101" s="76"/>
      <c r="H101" s="2"/>
      <c r="N101" s="76"/>
    </row>
    <row r="102" spans="1:14" x14ac:dyDescent="0.35">
      <c r="A102" s="89" t="s">
        <v>2906</v>
      </c>
      <c r="B102" s="89" t="s">
        <v>874</v>
      </c>
      <c r="C102" s="165" t="s">
        <v>278</v>
      </c>
      <c r="G102" s="76"/>
      <c r="H102" s="2"/>
      <c r="N102" s="76"/>
    </row>
    <row r="103" spans="1:14" x14ac:dyDescent="0.35">
      <c r="A103" s="89" t="s">
        <v>2907</v>
      </c>
      <c r="B103" s="89" t="s">
        <v>876</v>
      </c>
      <c r="C103" s="165" t="s">
        <v>278</v>
      </c>
      <c r="G103" s="76"/>
      <c r="H103" s="2"/>
      <c r="N103" s="76"/>
    </row>
    <row r="104" spans="1:14" x14ac:dyDescent="0.35">
      <c r="A104" s="89" t="s">
        <v>2908</v>
      </c>
      <c r="B104" s="89" t="s">
        <v>878</v>
      </c>
      <c r="C104" s="165" t="s">
        <v>278</v>
      </c>
      <c r="G104" s="76"/>
      <c r="H104" s="2"/>
      <c r="N104" s="76"/>
    </row>
    <row r="105" spans="1:14" x14ac:dyDescent="0.35">
      <c r="A105" s="89" t="s">
        <v>2909</v>
      </c>
      <c r="B105" s="89" t="s">
        <v>880</v>
      </c>
      <c r="C105" s="165" t="s">
        <v>278</v>
      </c>
      <c r="G105" s="76"/>
      <c r="H105" s="2"/>
      <c r="N105" s="76"/>
    </row>
    <row r="106" spans="1:14" x14ac:dyDescent="0.35">
      <c r="A106" s="89" t="s">
        <v>2910</v>
      </c>
      <c r="B106" s="89" t="s">
        <v>882</v>
      </c>
      <c r="C106" s="165" t="s">
        <v>278</v>
      </c>
      <c r="G106" s="76"/>
      <c r="H106" s="2"/>
      <c r="N106" s="76"/>
    </row>
    <row r="107" spans="1:14" x14ac:dyDescent="0.35">
      <c r="A107" s="89" t="s">
        <v>2911</v>
      </c>
      <c r="B107" s="89" t="s">
        <v>884</v>
      </c>
      <c r="C107" s="165" t="s">
        <v>278</v>
      </c>
      <c r="G107" s="76"/>
      <c r="H107" s="2"/>
      <c r="N107" s="76"/>
    </row>
    <row r="108" spans="1:14" x14ac:dyDescent="0.35">
      <c r="A108" s="89" t="s">
        <v>2912</v>
      </c>
      <c r="B108" s="89" t="s">
        <v>886</v>
      </c>
      <c r="C108" s="165" t="s">
        <v>278</v>
      </c>
      <c r="G108" s="76"/>
      <c r="H108" s="2"/>
      <c r="N108" s="76"/>
    </row>
    <row r="109" spans="1:14" x14ac:dyDescent="0.35">
      <c r="A109" s="89" t="s">
        <v>2913</v>
      </c>
      <c r="B109" s="89" t="s">
        <v>888</v>
      </c>
      <c r="C109" s="165" t="s">
        <v>278</v>
      </c>
      <c r="G109" s="76"/>
      <c r="H109" s="2"/>
      <c r="N109" s="76"/>
    </row>
    <row r="110" spans="1:14" x14ac:dyDescent="0.35">
      <c r="A110" s="89" t="s">
        <v>2914</v>
      </c>
      <c r="B110" s="89" t="s">
        <v>890</v>
      </c>
      <c r="C110" s="165" t="s">
        <v>278</v>
      </c>
      <c r="G110" s="76"/>
      <c r="H110" s="2"/>
      <c r="N110" s="76"/>
    </row>
    <row r="111" spans="1:14" x14ac:dyDescent="0.35">
      <c r="A111" s="89" t="s">
        <v>2915</v>
      </c>
      <c r="B111" s="89" t="s">
        <v>892</v>
      </c>
      <c r="C111" s="165" t="s">
        <v>278</v>
      </c>
      <c r="G111" s="76"/>
      <c r="H111" s="2"/>
      <c r="N111" s="76"/>
    </row>
    <row r="112" spans="1:14" x14ac:dyDescent="0.35">
      <c r="A112" s="89" t="s">
        <v>2916</v>
      </c>
      <c r="B112" s="89" t="s">
        <v>894</v>
      </c>
      <c r="C112" s="165" t="s">
        <v>278</v>
      </c>
      <c r="G112" s="76"/>
      <c r="H112" s="2"/>
      <c r="N112" s="76"/>
    </row>
    <row r="113" spans="1:14" x14ac:dyDescent="0.35">
      <c r="A113" s="89" t="s">
        <v>2917</v>
      </c>
      <c r="B113" s="89" t="s">
        <v>896</v>
      </c>
      <c r="C113" s="165" t="s">
        <v>278</v>
      </c>
      <c r="G113" s="76"/>
      <c r="H113" s="2"/>
      <c r="N113" s="76"/>
    </row>
    <row r="114" spans="1:14" x14ac:dyDescent="0.35">
      <c r="A114" s="89" t="s">
        <v>2918</v>
      </c>
      <c r="B114" s="89" t="s">
        <v>898</v>
      </c>
      <c r="C114" s="165" t="s">
        <v>278</v>
      </c>
      <c r="G114" s="76"/>
      <c r="H114" s="2"/>
      <c r="N114" s="76"/>
    </row>
    <row r="115" spans="1:14" x14ac:dyDescent="0.35">
      <c r="A115" s="89" t="s">
        <v>2919</v>
      </c>
      <c r="B115" s="89" t="s">
        <v>900</v>
      </c>
      <c r="C115" s="165" t="s">
        <v>278</v>
      </c>
      <c r="G115" s="76"/>
      <c r="H115" s="2"/>
      <c r="N115" s="76"/>
    </row>
    <row r="116" spans="1:14" x14ac:dyDescent="0.35">
      <c r="A116" s="89" t="s">
        <v>2920</v>
      </c>
      <c r="B116" s="89" t="s">
        <v>902</v>
      </c>
      <c r="C116" s="165" t="s">
        <v>278</v>
      </c>
      <c r="G116" s="76"/>
      <c r="H116" s="2"/>
      <c r="N116" s="76"/>
    </row>
    <row r="117" spans="1:14" x14ac:dyDescent="0.35">
      <c r="A117" s="89" t="s">
        <v>2921</v>
      </c>
      <c r="B117" s="89" t="s">
        <v>904</v>
      </c>
      <c r="C117" s="165" t="s">
        <v>278</v>
      </c>
      <c r="G117" s="76"/>
      <c r="H117" s="2"/>
      <c r="N117" s="76"/>
    </row>
    <row r="118" spans="1:14" x14ac:dyDescent="0.35">
      <c r="A118" s="89" t="s">
        <v>2922</v>
      </c>
      <c r="B118" s="162" t="s">
        <v>555</v>
      </c>
      <c r="C118" s="184">
        <f>SUM(C119:C121)</f>
        <v>0</v>
      </c>
      <c r="G118" s="76"/>
      <c r="H118" s="2"/>
      <c r="I118" s="81"/>
      <c r="N118" s="76"/>
    </row>
    <row r="119" spans="1:14" x14ac:dyDescent="0.35">
      <c r="A119" s="89" t="s">
        <v>2923</v>
      </c>
      <c r="B119" s="89" t="s">
        <v>907</v>
      </c>
      <c r="C119" s="165" t="s">
        <v>278</v>
      </c>
      <c r="G119" s="76"/>
      <c r="H119" s="2"/>
      <c r="N119" s="76"/>
    </row>
    <row r="120" spans="1:14" x14ac:dyDescent="0.35">
      <c r="A120" s="89" t="s">
        <v>2924</v>
      </c>
      <c r="B120" s="89" t="s">
        <v>909</v>
      </c>
      <c r="C120" s="165" t="s">
        <v>278</v>
      </c>
      <c r="G120" s="76"/>
      <c r="H120" s="2"/>
      <c r="N120" s="76"/>
    </row>
    <row r="121" spans="1:14" x14ac:dyDescent="0.35">
      <c r="A121" s="89" t="s">
        <v>2925</v>
      </c>
      <c r="B121" s="89" t="s">
        <v>911</v>
      </c>
      <c r="C121" s="165" t="s">
        <v>278</v>
      </c>
      <c r="G121" s="76"/>
      <c r="H121" s="2"/>
      <c r="N121" s="76"/>
    </row>
    <row r="122" spans="1:14" x14ac:dyDescent="0.35">
      <c r="A122" s="89" t="s">
        <v>2926</v>
      </c>
      <c r="B122" s="162" t="s">
        <v>352</v>
      </c>
      <c r="C122" s="184">
        <f>SUM(C123:C133)</f>
        <v>0</v>
      </c>
      <c r="G122" s="76"/>
      <c r="H122" s="2"/>
      <c r="I122" s="81"/>
      <c r="N122" s="76"/>
    </row>
    <row r="123" spans="1:14" x14ac:dyDescent="0.35">
      <c r="A123" s="89" t="s">
        <v>2927</v>
      </c>
      <c r="B123" s="102" t="s">
        <v>557</v>
      </c>
      <c r="C123" s="165" t="s">
        <v>278</v>
      </c>
      <c r="G123" s="76"/>
      <c r="H123" s="2"/>
      <c r="I123" s="93"/>
      <c r="N123" s="76"/>
    </row>
    <row r="124" spans="1:14" x14ac:dyDescent="0.35">
      <c r="A124" s="89" t="s">
        <v>2928</v>
      </c>
      <c r="B124" s="89" t="s">
        <v>559</v>
      </c>
      <c r="C124" s="165" t="s">
        <v>278</v>
      </c>
      <c r="G124" s="76"/>
      <c r="H124" s="2"/>
      <c r="I124" s="93"/>
      <c r="N124" s="76"/>
    </row>
    <row r="125" spans="1:14" x14ac:dyDescent="0.35">
      <c r="A125" s="89" t="s">
        <v>2929</v>
      </c>
      <c r="B125" s="102" t="s">
        <v>561</v>
      </c>
      <c r="C125" s="165" t="s">
        <v>278</v>
      </c>
      <c r="G125" s="76"/>
      <c r="H125" s="2"/>
      <c r="I125" s="93"/>
      <c r="N125" s="76"/>
    </row>
    <row r="126" spans="1:14" x14ac:dyDescent="0.35">
      <c r="A126" s="89" t="s">
        <v>2930</v>
      </c>
      <c r="B126" s="102" t="s">
        <v>563</v>
      </c>
      <c r="C126" s="165" t="s">
        <v>278</v>
      </c>
      <c r="G126" s="76"/>
      <c r="H126" s="2"/>
      <c r="I126" s="93"/>
      <c r="N126" s="76"/>
    </row>
    <row r="127" spans="1:14" x14ac:dyDescent="0.35">
      <c r="A127" s="89" t="s">
        <v>2931</v>
      </c>
      <c r="B127" s="102" t="s">
        <v>565</v>
      </c>
      <c r="C127" s="165" t="s">
        <v>278</v>
      </c>
      <c r="G127" s="76"/>
      <c r="H127" s="2"/>
      <c r="I127" s="93"/>
      <c r="N127" s="76"/>
    </row>
    <row r="128" spans="1:14" x14ac:dyDescent="0.35">
      <c r="A128" s="89" t="s">
        <v>2932</v>
      </c>
      <c r="B128" s="102" t="s">
        <v>567</v>
      </c>
      <c r="C128" s="165" t="s">
        <v>278</v>
      </c>
      <c r="G128" s="76"/>
      <c r="H128" s="2"/>
      <c r="I128" s="93"/>
      <c r="N128" s="76"/>
    </row>
    <row r="129" spans="1:14" x14ac:dyDescent="0.35">
      <c r="A129" s="89" t="s">
        <v>2933</v>
      </c>
      <c r="B129" s="102" t="s">
        <v>569</v>
      </c>
      <c r="C129" s="165" t="s">
        <v>278</v>
      </c>
      <c r="G129" s="76"/>
      <c r="H129" s="2"/>
      <c r="I129" s="93"/>
      <c r="N129" s="76"/>
    </row>
    <row r="130" spans="1:14" x14ac:dyDescent="0.35">
      <c r="A130" s="89" t="s">
        <v>2934</v>
      </c>
      <c r="B130" s="102" t="s">
        <v>571</v>
      </c>
      <c r="C130" s="165" t="s">
        <v>278</v>
      </c>
      <c r="G130" s="76"/>
      <c r="H130" s="2"/>
      <c r="I130" s="93"/>
      <c r="N130" s="76"/>
    </row>
    <row r="131" spans="1:14" x14ac:dyDescent="0.35">
      <c r="A131" s="89" t="s">
        <v>2935</v>
      </c>
      <c r="B131" s="102" t="s">
        <v>573</v>
      </c>
      <c r="C131" s="165" t="s">
        <v>278</v>
      </c>
      <c r="G131" s="76"/>
      <c r="H131" s="2"/>
      <c r="I131" s="93"/>
      <c r="N131" s="76"/>
    </row>
    <row r="132" spans="1:14" x14ac:dyDescent="0.35">
      <c r="A132" s="89" t="s">
        <v>2936</v>
      </c>
      <c r="B132" s="102" t="s">
        <v>575</v>
      </c>
      <c r="C132" s="165" t="s">
        <v>278</v>
      </c>
      <c r="G132" s="76"/>
      <c r="H132" s="2"/>
      <c r="I132" s="93"/>
      <c r="N132" s="76"/>
    </row>
    <row r="133" spans="1:14" x14ac:dyDescent="0.35">
      <c r="A133" s="89" t="s">
        <v>2937</v>
      </c>
      <c r="B133" s="102" t="s">
        <v>352</v>
      </c>
      <c r="C133" s="165" t="s">
        <v>278</v>
      </c>
      <c r="G133" s="76"/>
      <c r="H133" s="2"/>
      <c r="I133" s="93"/>
      <c r="N133" s="76"/>
    </row>
    <row r="134" spans="1:14" outlineLevel="1" x14ac:dyDescent="0.35">
      <c r="A134" s="89" t="s">
        <v>2938</v>
      </c>
      <c r="B134" s="212" t="s">
        <v>356</v>
      </c>
      <c r="C134" s="165"/>
      <c r="G134" s="76"/>
      <c r="H134" s="2"/>
      <c r="I134" s="93"/>
      <c r="N134" s="76"/>
    </row>
    <row r="135" spans="1:14" outlineLevel="1" x14ac:dyDescent="0.35">
      <c r="A135" s="89" t="s">
        <v>2939</v>
      </c>
      <c r="B135" s="212" t="s">
        <v>356</v>
      </c>
      <c r="C135" s="165"/>
      <c r="G135" s="76"/>
      <c r="H135" s="2"/>
      <c r="I135" s="93"/>
      <c r="N135" s="76"/>
    </row>
    <row r="136" spans="1:14" outlineLevel="1" x14ac:dyDescent="0.35">
      <c r="A136" s="89" t="s">
        <v>2940</v>
      </c>
      <c r="B136" s="212" t="s">
        <v>356</v>
      </c>
      <c r="C136" s="165"/>
      <c r="G136" s="76"/>
      <c r="H136" s="2"/>
      <c r="I136" s="93"/>
      <c r="N136" s="76"/>
    </row>
    <row r="137" spans="1:14" outlineLevel="1" x14ac:dyDescent="0.35">
      <c r="A137" s="89" t="s">
        <v>2941</v>
      </c>
      <c r="B137" s="212" t="s">
        <v>356</v>
      </c>
      <c r="C137" s="165"/>
      <c r="G137" s="76"/>
      <c r="H137" s="2"/>
      <c r="I137" s="93"/>
      <c r="N137" s="76"/>
    </row>
    <row r="138" spans="1:14" outlineLevel="1" x14ac:dyDescent="0.35">
      <c r="A138" s="89" t="s">
        <v>2942</v>
      </c>
      <c r="B138" s="212" t="s">
        <v>356</v>
      </c>
      <c r="C138" s="165"/>
      <c r="G138" s="76"/>
      <c r="H138" s="2"/>
      <c r="I138" s="93"/>
      <c r="N138" s="76"/>
    </row>
    <row r="139" spans="1:14" outlineLevel="1" x14ac:dyDescent="0.35">
      <c r="A139" s="89" t="s">
        <v>2943</v>
      </c>
      <c r="B139" s="212" t="s">
        <v>356</v>
      </c>
      <c r="C139" s="165"/>
      <c r="G139" s="76"/>
      <c r="H139" s="2"/>
      <c r="I139" s="93"/>
      <c r="N139" s="76"/>
    </row>
    <row r="140" spans="1:14" outlineLevel="1" x14ac:dyDescent="0.35">
      <c r="A140" s="89" t="s">
        <v>2944</v>
      </c>
      <c r="B140" s="212" t="s">
        <v>356</v>
      </c>
      <c r="C140" s="165"/>
      <c r="G140" s="76"/>
      <c r="H140" s="2"/>
      <c r="I140" s="93"/>
      <c r="N140" s="76"/>
    </row>
    <row r="141" spans="1:14" outlineLevel="1" x14ac:dyDescent="0.35">
      <c r="A141" s="89" t="s">
        <v>2945</v>
      </c>
      <c r="B141" s="212" t="s">
        <v>356</v>
      </c>
      <c r="C141" s="165"/>
      <c r="G141" s="76"/>
      <c r="H141" s="2"/>
      <c r="I141" s="93"/>
      <c r="N141" s="76"/>
    </row>
    <row r="142" spans="1:14" outlineLevel="1" x14ac:dyDescent="0.35">
      <c r="A142" s="89" t="s">
        <v>2946</v>
      </c>
      <c r="B142" s="212" t="s">
        <v>356</v>
      </c>
      <c r="C142" s="165"/>
      <c r="G142" s="76"/>
      <c r="H142" s="2"/>
      <c r="I142" s="93"/>
      <c r="N142" s="76"/>
    </row>
    <row r="143" spans="1:14" outlineLevel="1" x14ac:dyDescent="0.35">
      <c r="A143" s="89" t="s">
        <v>2947</v>
      </c>
      <c r="B143" s="212" t="s">
        <v>356</v>
      </c>
      <c r="C143" s="165"/>
      <c r="G143" s="76"/>
      <c r="H143" s="2"/>
      <c r="I143" s="93"/>
      <c r="N143" s="76"/>
    </row>
    <row r="144" spans="1:14" ht="15" customHeight="1" x14ac:dyDescent="0.35">
      <c r="A144" s="98"/>
      <c r="B144" s="185" t="s">
        <v>1635</v>
      </c>
      <c r="C144" s="186" t="s">
        <v>1549</v>
      </c>
      <c r="D144" s="98"/>
      <c r="E144" s="100"/>
      <c r="F144" s="98"/>
      <c r="G144" s="101"/>
      <c r="H144" s="2"/>
      <c r="I144" s="171"/>
      <c r="J144" s="119"/>
      <c r="K144" s="119"/>
      <c r="L144" s="81"/>
      <c r="M144" s="119"/>
      <c r="N144" s="120"/>
    </row>
    <row r="145" spans="1:14" x14ac:dyDescent="0.35">
      <c r="A145" s="89" t="s">
        <v>2948</v>
      </c>
      <c r="B145" s="198" t="s">
        <v>937</v>
      </c>
      <c r="C145" s="165" t="s">
        <v>278</v>
      </c>
      <c r="G145" s="76"/>
      <c r="H145" s="2"/>
      <c r="I145" s="93"/>
      <c r="N145" s="76"/>
    </row>
    <row r="146" spans="1:14" x14ac:dyDescent="0.35">
      <c r="A146" s="89" t="s">
        <v>2949</v>
      </c>
      <c r="B146" s="198" t="s">
        <v>937</v>
      </c>
      <c r="C146" s="165" t="s">
        <v>278</v>
      </c>
      <c r="G146" s="76"/>
      <c r="H146" s="2"/>
      <c r="I146" s="93"/>
      <c r="N146" s="76"/>
    </row>
    <row r="147" spans="1:14" x14ac:dyDescent="0.35">
      <c r="A147" s="89" t="s">
        <v>2950</v>
      </c>
      <c r="B147" s="198" t="s">
        <v>937</v>
      </c>
      <c r="C147" s="165" t="s">
        <v>278</v>
      </c>
      <c r="G147" s="76"/>
      <c r="H147" s="2"/>
      <c r="I147" s="93"/>
      <c r="N147" s="76"/>
    </row>
    <row r="148" spans="1:14" x14ac:dyDescent="0.35">
      <c r="A148" s="89" t="s">
        <v>2951</v>
      </c>
      <c r="B148" s="198" t="s">
        <v>937</v>
      </c>
      <c r="C148" s="165" t="s">
        <v>278</v>
      </c>
      <c r="G148" s="76"/>
      <c r="H148" s="2"/>
      <c r="I148" s="93"/>
      <c r="N148" s="76"/>
    </row>
    <row r="149" spans="1:14" x14ac:dyDescent="0.35">
      <c r="A149" s="89" t="s">
        <v>2952</v>
      </c>
      <c r="B149" s="198" t="s">
        <v>937</v>
      </c>
      <c r="C149" s="165" t="s">
        <v>278</v>
      </c>
      <c r="G149" s="76"/>
      <c r="H149" s="2"/>
      <c r="I149" s="93"/>
      <c r="N149" s="76"/>
    </row>
    <row r="150" spans="1:14" x14ac:dyDescent="0.35">
      <c r="A150" s="89" t="s">
        <v>2953</v>
      </c>
      <c r="B150" s="198" t="s">
        <v>937</v>
      </c>
      <c r="C150" s="165" t="s">
        <v>278</v>
      </c>
      <c r="G150" s="76"/>
      <c r="H150" s="2"/>
      <c r="I150" s="93"/>
      <c r="N150" s="76"/>
    </row>
    <row r="151" spans="1:14" x14ac:dyDescent="0.35">
      <c r="A151" s="89" t="s">
        <v>2954</v>
      </c>
      <c r="B151" s="198" t="s">
        <v>937</v>
      </c>
      <c r="C151" s="165" t="s">
        <v>278</v>
      </c>
      <c r="G151" s="76"/>
      <c r="H151" s="2"/>
      <c r="I151" s="93"/>
      <c r="N151" s="76"/>
    </row>
    <row r="152" spans="1:14" x14ac:dyDescent="0.35">
      <c r="A152" s="89" t="s">
        <v>2955</v>
      </c>
      <c r="B152" s="198" t="s">
        <v>937</v>
      </c>
      <c r="C152" s="165" t="s">
        <v>278</v>
      </c>
      <c r="G152" s="76"/>
      <c r="H152" s="2"/>
      <c r="I152" s="93"/>
      <c r="N152" s="76"/>
    </row>
    <row r="153" spans="1:14" x14ac:dyDescent="0.35">
      <c r="A153" s="89" t="s">
        <v>2956</v>
      </c>
      <c r="B153" s="198" t="s">
        <v>937</v>
      </c>
      <c r="C153" s="165" t="s">
        <v>278</v>
      </c>
      <c r="G153" s="76"/>
      <c r="H153" s="2"/>
      <c r="I153" s="93"/>
      <c r="N153" s="76"/>
    </row>
    <row r="154" spans="1:14" x14ac:dyDescent="0.35">
      <c r="A154" s="89" t="s">
        <v>2957</v>
      </c>
      <c r="B154" s="198" t="s">
        <v>937</v>
      </c>
      <c r="C154" s="165" t="s">
        <v>278</v>
      </c>
      <c r="G154" s="76"/>
      <c r="H154" s="2"/>
      <c r="I154" s="93"/>
      <c r="N154" s="76"/>
    </row>
    <row r="155" spans="1:14" x14ac:dyDescent="0.35">
      <c r="A155" s="89" t="s">
        <v>2958</v>
      </c>
      <c r="B155" s="198" t="s">
        <v>937</v>
      </c>
      <c r="C155" s="165" t="s">
        <v>278</v>
      </c>
      <c r="G155" s="76"/>
      <c r="H155" s="2"/>
      <c r="I155" s="93"/>
      <c r="N155" s="76"/>
    </row>
    <row r="156" spans="1:14" x14ac:dyDescent="0.35">
      <c r="A156" s="89" t="s">
        <v>2959</v>
      </c>
      <c r="B156" s="198" t="s">
        <v>937</v>
      </c>
      <c r="C156" s="165" t="s">
        <v>278</v>
      </c>
      <c r="G156" s="76"/>
      <c r="H156" s="2"/>
      <c r="I156" s="93"/>
      <c r="N156" s="76"/>
    </row>
    <row r="157" spans="1:14" x14ac:dyDescent="0.35">
      <c r="A157" s="89" t="s">
        <v>2960</v>
      </c>
      <c r="B157" s="198" t="s">
        <v>937</v>
      </c>
      <c r="C157" s="165" t="s">
        <v>278</v>
      </c>
      <c r="G157" s="76"/>
      <c r="H157" s="2"/>
      <c r="I157" s="93"/>
      <c r="N157" s="76"/>
    </row>
    <row r="158" spans="1:14" x14ac:dyDescent="0.35">
      <c r="A158" s="89" t="s">
        <v>2961</v>
      </c>
      <c r="B158" s="198" t="s">
        <v>937</v>
      </c>
      <c r="C158" s="165" t="s">
        <v>278</v>
      </c>
      <c r="G158" s="76"/>
      <c r="H158" s="2"/>
      <c r="I158" s="93"/>
      <c r="N158" s="76"/>
    </row>
    <row r="159" spans="1:14" x14ac:dyDescent="0.35">
      <c r="A159" s="89" t="s">
        <v>2962</v>
      </c>
      <c r="B159" s="198" t="s">
        <v>937</v>
      </c>
      <c r="C159" s="165" t="s">
        <v>278</v>
      </c>
      <c r="G159" s="76"/>
      <c r="H159" s="2"/>
      <c r="I159" s="93"/>
      <c r="N159" s="76"/>
    </row>
    <row r="160" spans="1:14" x14ac:dyDescent="0.35">
      <c r="A160" s="89" t="s">
        <v>2963</v>
      </c>
      <c r="B160" s="198" t="s">
        <v>937</v>
      </c>
      <c r="C160" s="165" t="s">
        <v>278</v>
      </c>
      <c r="G160" s="76"/>
      <c r="H160" s="2"/>
      <c r="I160" s="93"/>
      <c r="N160" s="76"/>
    </row>
    <row r="161" spans="1:14" x14ac:dyDescent="0.35">
      <c r="A161" s="89" t="s">
        <v>2964</v>
      </c>
      <c r="B161" s="198" t="s">
        <v>937</v>
      </c>
      <c r="C161" s="165" t="s">
        <v>278</v>
      </c>
      <c r="G161" s="76"/>
      <c r="H161" s="2"/>
      <c r="I161" s="93"/>
      <c r="N161" s="76"/>
    </row>
    <row r="162" spans="1:14" x14ac:dyDescent="0.35">
      <c r="A162" s="89" t="s">
        <v>2965</v>
      </c>
      <c r="B162" s="198" t="s">
        <v>937</v>
      </c>
      <c r="C162" s="165" t="s">
        <v>278</v>
      </c>
      <c r="G162" s="76"/>
      <c r="H162" s="2"/>
      <c r="I162" s="93"/>
      <c r="N162" s="76"/>
    </row>
    <row r="163" spans="1:14" x14ac:dyDescent="0.35">
      <c r="A163" s="89" t="s">
        <v>2966</v>
      </c>
      <c r="B163" s="198" t="s">
        <v>937</v>
      </c>
      <c r="C163" s="165" t="s">
        <v>278</v>
      </c>
      <c r="G163" s="76"/>
      <c r="H163" s="2"/>
      <c r="I163" s="93"/>
      <c r="N163" s="76"/>
    </row>
    <row r="164" spans="1:14" x14ac:dyDescent="0.35">
      <c r="A164" s="89" t="s">
        <v>2967</v>
      </c>
      <c r="B164" s="198" t="s">
        <v>937</v>
      </c>
      <c r="C164" s="165" t="s">
        <v>278</v>
      </c>
      <c r="G164" s="76"/>
      <c r="H164" s="2"/>
      <c r="I164" s="93"/>
      <c r="N164" s="76"/>
    </row>
    <row r="165" spans="1:14" x14ac:dyDescent="0.35">
      <c r="A165" s="89" t="s">
        <v>2968</v>
      </c>
      <c r="B165" s="198" t="s">
        <v>937</v>
      </c>
      <c r="C165" s="165" t="s">
        <v>278</v>
      </c>
      <c r="G165" s="76"/>
      <c r="H165" s="2"/>
      <c r="I165" s="93"/>
      <c r="N165" s="76"/>
    </row>
    <row r="166" spans="1:14" x14ac:dyDescent="0.35">
      <c r="A166" s="89" t="s">
        <v>2969</v>
      </c>
      <c r="B166" s="198" t="s">
        <v>937</v>
      </c>
      <c r="C166" s="165" t="s">
        <v>278</v>
      </c>
      <c r="G166" s="76"/>
      <c r="H166" s="2"/>
      <c r="I166" s="93"/>
      <c r="N166" s="76"/>
    </row>
    <row r="167" spans="1:14" x14ac:dyDescent="0.35">
      <c r="A167" s="89" t="s">
        <v>2970</v>
      </c>
      <c r="B167" s="198" t="s">
        <v>937</v>
      </c>
      <c r="C167" s="165" t="s">
        <v>278</v>
      </c>
      <c r="G167" s="76"/>
      <c r="H167" s="2"/>
      <c r="I167" s="93"/>
      <c r="N167" s="76"/>
    </row>
    <row r="168" spans="1:14" x14ac:dyDescent="0.35">
      <c r="A168" s="89" t="s">
        <v>2971</v>
      </c>
      <c r="B168" s="198" t="s">
        <v>937</v>
      </c>
      <c r="C168" s="165" t="s">
        <v>278</v>
      </c>
      <c r="G168" s="76"/>
      <c r="H168" s="2"/>
      <c r="I168" s="93"/>
      <c r="N168" s="76"/>
    </row>
    <row r="169" spans="1:14" x14ac:dyDescent="0.35">
      <c r="A169" s="89" t="s">
        <v>2972</v>
      </c>
      <c r="B169" s="198" t="s">
        <v>937</v>
      </c>
      <c r="C169" s="95" t="s">
        <v>278</v>
      </c>
      <c r="G169" s="76"/>
      <c r="H169" s="2"/>
      <c r="I169" s="93"/>
      <c r="N169" s="76"/>
    </row>
    <row r="170" spans="1:14" x14ac:dyDescent="0.35">
      <c r="A170" s="98"/>
      <c r="B170" s="99" t="s">
        <v>986</v>
      </c>
      <c r="C170" s="98" t="s">
        <v>1549</v>
      </c>
      <c r="D170" s="98"/>
      <c r="E170" s="98"/>
      <c r="F170" s="101"/>
      <c r="G170" s="101"/>
      <c r="H170" s="2"/>
      <c r="I170" s="171"/>
      <c r="J170" s="119"/>
      <c r="K170" s="119"/>
      <c r="L170" s="119"/>
      <c r="M170" s="120"/>
      <c r="N170" s="120"/>
    </row>
    <row r="171" spans="1:14" x14ac:dyDescent="0.35">
      <c r="A171" s="89" t="s">
        <v>2973</v>
      </c>
      <c r="B171" s="89" t="s">
        <v>988</v>
      </c>
      <c r="C171" s="165" t="s">
        <v>278</v>
      </c>
      <c r="D171" s="2"/>
      <c r="E171" s="2"/>
      <c r="F171" s="2"/>
      <c r="G171" s="2"/>
      <c r="H171" s="2"/>
      <c r="K171" s="2"/>
      <c r="L171" s="2"/>
      <c r="M171" s="2"/>
      <c r="N171" s="2"/>
    </row>
    <row r="172" spans="1:14" x14ac:dyDescent="0.35">
      <c r="A172" s="89" t="s">
        <v>2974</v>
      </c>
      <c r="B172" s="89" t="s">
        <v>990</v>
      </c>
      <c r="C172" s="165" t="s">
        <v>278</v>
      </c>
      <c r="D172" s="2"/>
      <c r="E172" s="2"/>
      <c r="F172" s="2"/>
      <c r="G172" s="2"/>
      <c r="H172" s="2"/>
      <c r="K172" s="2"/>
      <c r="L172" s="2"/>
      <c r="M172" s="2"/>
      <c r="N172" s="2"/>
    </row>
    <row r="173" spans="1:14" x14ac:dyDescent="0.35">
      <c r="A173" s="89" t="s">
        <v>2975</v>
      </c>
      <c r="B173" s="89" t="s">
        <v>352</v>
      </c>
      <c r="C173" s="165" t="s">
        <v>278</v>
      </c>
      <c r="D173" s="2"/>
      <c r="E173" s="2"/>
      <c r="F173" s="2"/>
      <c r="G173" s="2"/>
      <c r="H173" s="2"/>
      <c r="K173" s="2"/>
      <c r="L173" s="2"/>
      <c r="M173" s="2"/>
      <c r="N173" s="2"/>
    </row>
    <row r="174" spans="1:14" outlineLevel="1" x14ac:dyDescent="0.35">
      <c r="A174" s="89" t="s">
        <v>2976</v>
      </c>
      <c r="C174" s="106"/>
      <c r="D174" s="2"/>
      <c r="E174" s="2"/>
      <c r="F174" s="2"/>
      <c r="G174" s="2"/>
      <c r="H174" s="2"/>
      <c r="K174" s="2"/>
      <c r="L174" s="2"/>
      <c r="M174" s="2"/>
      <c r="N174" s="2"/>
    </row>
    <row r="175" spans="1:14" outlineLevel="1" x14ac:dyDescent="0.35">
      <c r="A175" s="89" t="s">
        <v>2977</v>
      </c>
      <c r="C175" s="106"/>
      <c r="D175" s="2"/>
      <c r="E175" s="2"/>
      <c r="F175" s="2"/>
      <c r="G175" s="2"/>
      <c r="H175" s="2"/>
      <c r="K175" s="2"/>
      <c r="L175" s="2"/>
      <c r="M175" s="2"/>
      <c r="N175" s="2"/>
    </row>
    <row r="176" spans="1:14" outlineLevel="1" x14ac:dyDescent="0.35">
      <c r="A176" s="89" t="s">
        <v>2978</v>
      </c>
      <c r="C176" s="106"/>
      <c r="D176" s="2"/>
      <c r="E176" s="2"/>
      <c r="F176" s="2"/>
      <c r="G176" s="2"/>
      <c r="H176" s="2"/>
      <c r="K176" s="2"/>
      <c r="L176" s="2"/>
      <c r="M176" s="2"/>
      <c r="N176" s="2"/>
    </row>
    <row r="177" spans="1:14" outlineLevel="1" x14ac:dyDescent="0.35">
      <c r="A177" s="89" t="s">
        <v>2979</v>
      </c>
      <c r="C177" s="106"/>
      <c r="D177" s="2"/>
      <c r="E177" s="2"/>
      <c r="F177" s="2"/>
      <c r="G177" s="2"/>
      <c r="H177" s="2"/>
      <c r="K177" s="2"/>
      <c r="L177" s="2"/>
      <c r="M177" s="2"/>
      <c r="N177" s="2"/>
    </row>
    <row r="178" spans="1:14" x14ac:dyDescent="0.35">
      <c r="A178" s="98"/>
      <c r="B178" s="99" t="s">
        <v>998</v>
      </c>
      <c r="C178" s="98" t="s">
        <v>1549</v>
      </c>
      <c r="D178" s="98"/>
      <c r="E178" s="98"/>
      <c r="F178" s="101"/>
      <c r="G178" s="101"/>
      <c r="H178" s="2"/>
      <c r="I178" s="171"/>
      <c r="J178" s="119"/>
      <c r="K178" s="119"/>
      <c r="L178" s="119"/>
      <c r="M178" s="120"/>
      <c r="N178" s="120"/>
    </row>
    <row r="179" spans="1:14" x14ac:dyDescent="0.35">
      <c r="A179" s="89" t="s">
        <v>2980</v>
      </c>
      <c r="B179" s="89" t="s">
        <v>1000</v>
      </c>
      <c r="C179" s="165" t="s">
        <v>278</v>
      </c>
      <c r="D179" s="183"/>
      <c r="E179" s="183"/>
      <c r="F179" s="108"/>
      <c r="G179" s="110"/>
      <c r="H179" s="2"/>
      <c r="K179" s="183"/>
      <c r="L179" s="183"/>
      <c r="M179" s="108"/>
      <c r="N179" s="110"/>
    </row>
    <row r="180" spans="1:14" x14ac:dyDescent="0.35">
      <c r="A180" s="89" t="s">
        <v>2981</v>
      </c>
      <c r="B180" s="89" t="s">
        <v>1002</v>
      </c>
      <c r="C180" s="165" t="s">
        <v>278</v>
      </c>
      <c r="D180" s="183"/>
      <c r="E180" s="183"/>
      <c r="F180" s="108"/>
      <c r="G180" s="110"/>
      <c r="H180" s="2"/>
      <c r="K180" s="183"/>
      <c r="L180" s="183"/>
      <c r="M180" s="108"/>
      <c r="N180" s="110"/>
    </row>
    <row r="181" spans="1:14" x14ac:dyDescent="0.35">
      <c r="A181" s="89" t="s">
        <v>2982</v>
      </c>
      <c r="B181" s="89" t="s">
        <v>352</v>
      </c>
      <c r="C181" s="165" t="s">
        <v>278</v>
      </c>
      <c r="D181" s="183"/>
      <c r="E181" s="183"/>
      <c r="F181" s="108"/>
      <c r="G181" s="110"/>
      <c r="H181" s="2"/>
      <c r="K181" s="183"/>
      <c r="L181" s="183"/>
      <c r="M181" s="108"/>
      <c r="N181" s="110"/>
    </row>
    <row r="182" spans="1:14" outlineLevel="1" x14ac:dyDescent="0.35">
      <c r="A182" s="89" t="s">
        <v>2983</v>
      </c>
      <c r="C182" s="106"/>
      <c r="D182" s="183"/>
      <c r="E182" s="183"/>
      <c r="F182" s="108"/>
      <c r="G182" s="110"/>
      <c r="H182" s="2"/>
      <c r="K182" s="183"/>
      <c r="L182" s="183"/>
      <c r="M182" s="108"/>
      <c r="N182" s="110"/>
    </row>
    <row r="183" spans="1:14" outlineLevel="1" x14ac:dyDescent="0.35">
      <c r="A183" s="89" t="s">
        <v>2984</v>
      </c>
      <c r="C183" s="106"/>
      <c r="D183" s="183"/>
      <c r="E183" s="183"/>
      <c r="F183" s="108"/>
      <c r="G183" s="110"/>
      <c r="H183" s="2"/>
      <c r="K183" s="183"/>
      <c r="L183" s="183"/>
      <c r="M183" s="108"/>
      <c r="N183" s="110"/>
    </row>
    <row r="184" spans="1:14" outlineLevel="1" x14ac:dyDescent="0.35">
      <c r="A184" s="89" t="s">
        <v>2985</v>
      </c>
      <c r="C184" s="106"/>
      <c r="D184" s="183"/>
      <c r="E184" s="183"/>
      <c r="F184" s="108"/>
      <c r="G184" s="110"/>
      <c r="H184" s="2"/>
      <c r="K184" s="183"/>
      <c r="L184" s="183"/>
      <c r="M184" s="108"/>
      <c r="N184" s="110"/>
    </row>
    <row r="185" spans="1:14" outlineLevel="1" x14ac:dyDescent="0.35">
      <c r="A185" s="89" t="s">
        <v>2986</v>
      </c>
      <c r="C185" s="106"/>
      <c r="D185" s="183"/>
      <c r="E185" s="183"/>
      <c r="F185" s="108"/>
      <c r="G185" s="110"/>
      <c r="H185" s="2"/>
      <c r="K185" s="183"/>
      <c r="L185" s="183"/>
      <c r="M185" s="108"/>
      <c r="N185" s="110"/>
    </row>
    <row r="186" spans="1:14" outlineLevel="1" x14ac:dyDescent="0.35">
      <c r="A186" s="89" t="s">
        <v>2987</v>
      </c>
      <c r="C186" s="106"/>
      <c r="D186" s="183"/>
      <c r="E186" s="183"/>
      <c r="F186" s="108"/>
      <c r="G186" s="110"/>
      <c r="H186" s="2"/>
      <c r="K186" s="183"/>
      <c r="L186" s="183"/>
      <c r="M186" s="108"/>
      <c r="N186" s="110"/>
    </row>
    <row r="187" spans="1:14" outlineLevel="1" x14ac:dyDescent="0.35">
      <c r="A187" s="89" t="s">
        <v>2988</v>
      </c>
      <c r="C187" s="106"/>
      <c r="D187" s="183"/>
      <c r="E187" s="183"/>
      <c r="F187" s="108"/>
      <c r="G187" s="110"/>
      <c r="H187" s="2"/>
      <c r="K187" s="183"/>
      <c r="L187" s="183"/>
      <c r="M187" s="108"/>
      <c r="N187" s="110"/>
    </row>
    <row r="188" spans="1:14" x14ac:dyDescent="0.35">
      <c r="A188" s="98"/>
      <c r="B188" s="99" t="s">
        <v>1677</v>
      </c>
      <c r="C188" s="98" t="s">
        <v>314</v>
      </c>
      <c r="D188" s="98"/>
      <c r="E188" s="98"/>
      <c r="F188" s="98" t="s">
        <v>1549</v>
      </c>
      <c r="G188" s="101"/>
      <c r="H188" s="2"/>
      <c r="I188" s="171"/>
      <c r="J188" s="119"/>
      <c r="K188" s="119"/>
      <c r="L188" s="119"/>
      <c r="M188" s="119"/>
      <c r="N188" s="120"/>
    </row>
    <row r="189" spans="1:14" x14ac:dyDescent="0.35">
      <c r="A189" s="89" t="s">
        <v>2989</v>
      </c>
      <c r="B189" s="102" t="s">
        <v>1679</v>
      </c>
      <c r="C189" s="177" t="s">
        <v>278</v>
      </c>
      <c r="D189" s="183"/>
      <c r="E189" s="183"/>
      <c r="F189" s="111" t="str">
        <f>IF($C$193=0,"",IF(C189="[for completion]","",C189/$C$193))</f>
        <v/>
      </c>
      <c r="G189" s="110"/>
      <c r="H189" s="2"/>
      <c r="I189" s="93"/>
      <c r="K189" s="183"/>
      <c r="L189" s="183"/>
      <c r="M189" s="112"/>
      <c r="N189" s="110"/>
    </row>
    <row r="190" spans="1:14" x14ac:dyDescent="0.35">
      <c r="A190" s="89" t="s">
        <v>2990</v>
      </c>
      <c r="B190" s="102" t="s">
        <v>1681</v>
      </c>
      <c r="C190" s="177" t="s">
        <v>278</v>
      </c>
      <c r="D190" s="183"/>
      <c r="E190" s="183"/>
      <c r="F190" s="111" t="str">
        <f>IF($C$193=0,"",IF(C190="[for completion]","",C190/$C$193))</f>
        <v/>
      </c>
      <c r="G190" s="110"/>
      <c r="H190" s="2"/>
      <c r="I190" s="93"/>
      <c r="K190" s="183"/>
      <c r="L190" s="183"/>
      <c r="M190" s="112"/>
      <c r="N190" s="110"/>
    </row>
    <row r="191" spans="1:14" x14ac:dyDescent="0.35">
      <c r="A191" s="89" t="s">
        <v>2991</v>
      </c>
      <c r="B191" s="102" t="s">
        <v>1683</v>
      </c>
      <c r="C191" s="177" t="s">
        <v>278</v>
      </c>
      <c r="D191" s="183"/>
      <c r="E191" s="183"/>
      <c r="F191" s="111" t="str">
        <f>IF($C$193=0,"",IF(C191="[for completion]","",C191/$C$193))</f>
        <v/>
      </c>
      <c r="G191" s="110"/>
      <c r="H191" s="2"/>
      <c r="I191" s="93"/>
      <c r="K191" s="183"/>
      <c r="L191" s="183"/>
      <c r="M191" s="112"/>
      <c r="N191" s="110"/>
    </row>
    <row r="192" spans="1:14" ht="15" customHeight="1" x14ac:dyDescent="0.35">
      <c r="A192" s="89" t="s">
        <v>2992</v>
      </c>
      <c r="B192" s="102" t="s">
        <v>1685</v>
      </c>
      <c r="C192" s="177" t="s">
        <v>278</v>
      </c>
      <c r="D192" s="183"/>
      <c r="E192" s="183"/>
      <c r="F192" s="111" t="str">
        <f>IF($C$193=0,"",IF(C192="[for completion]","",C192/$C$193))</f>
        <v/>
      </c>
      <c r="G192" s="110"/>
      <c r="H192" s="2"/>
      <c r="I192" s="93"/>
      <c r="K192" s="183"/>
      <c r="L192" s="183"/>
      <c r="M192" s="112"/>
      <c r="N192" s="110"/>
    </row>
    <row r="193" spans="1:14" ht="15" customHeight="1" x14ac:dyDescent="0.35">
      <c r="A193" s="89" t="s">
        <v>2993</v>
      </c>
      <c r="B193" s="113" t="s">
        <v>354</v>
      </c>
      <c r="C193" s="114">
        <f>SUM(C189:C192)</f>
        <v>0</v>
      </c>
      <c r="D193" s="183"/>
      <c r="E193" s="183"/>
      <c r="F193" s="107">
        <f>SUM(F189:F192)</f>
        <v>0</v>
      </c>
      <c r="G193" s="110"/>
      <c r="H193" s="2"/>
      <c r="I193" s="93"/>
      <c r="K193" s="183"/>
      <c r="L193" s="183"/>
      <c r="M193" s="112"/>
      <c r="N193" s="110"/>
    </row>
    <row r="194" spans="1:14" ht="15" customHeight="1" outlineLevel="1" x14ac:dyDescent="0.35">
      <c r="A194" s="89" t="s">
        <v>2994</v>
      </c>
      <c r="B194" s="155" t="s">
        <v>1688</v>
      </c>
      <c r="C194" s="95"/>
      <c r="D194" s="183"/>
      <c r="E194" s="183"/>
      <c r="F194" s="156" t="str">
        <f>IF($C$193=0,"",IF(C194="[for completion]","",C194/$C$193))</f>
        <v/>
      </c>
      <c r="G194" s="110"/>
      <c r="H194" s="2"/>
      <c r="I194" s="93"/>
      <c r="K194" s="183"/>
      <c r="L194" s="183"/>
      <c r="M194" s="112"/>
      <c r="N194" s="110"/>
    </row>
    <row r="195" spans="1:14" ht="15" customHeight="1" outlineLevel="1" x14ac:dyDescent="0.35">
      <c r="A195" s="89" t="s">
        <v>2995</v>
      </c>
      <c r="B195" s="155" t="s">
        <v>1690</v>
      </c>
      <c r="C195" s="95"/>
      <c r="D195" s="183"/>
      <c r="E195" s="183"/>
      <c r="F195" s="156" t="str">
        <f t="shared" ref="F195:F200" si="2">IF($C$193=0,"",IF(C195="[for completion]","",C195/$C$193))</f>
        <v/>
      </c>
      <c r="G195" s="110"/>
      <c r="H195" s="2"/>
      <c r="I195" s="93"/>
      <c r="K195" s="183"/>
      <c r="L195" s="183"/>
      <c r="M195" s="112"/>
      <c r="N195" s="110"/>
    </row>
    <row r="196" spans="1:14" ht="15" customHeight="1" outlineLevel="1" x14ac:dyDescent="0.35">
      <c r="A196" s="89" t="s">
        <v>2996</v>
      </c>
      <c r="B196" s="155" t="s">
        <v>1692</v>
      </c>
      <c r="C196" s="95"/>
      <c r="D196" s="183"/>
      <c r="E196" s="183"/>
      <c r="F196" s="156" t="str">
        <f t="shared" si="2"/>
        <v/>
      </c>
      <c r="G196" s="110"/>
      <c r="H196" s="2"/>
      <c r="I196" s="93"/>
      <c r="K196" s="183"/>
      <c r="L196" s="183"/>
      <c r="M196" s="112"/>
      <c r="N196" s="110"/>
    </row>
    <row r="197" spans="1:14" ht="15" customHeight="1" outlineLevel="1" x14ac:dyDescent="0.35">
      <c r="A197" s="89" t="s">
        <v>2997</v>
      </c>
      <c r="B197" s="155" t="s">
        <v>1694</v>
      </c>
      <c r="C197" s="95"/>
      <c r="D197" s="183"/>
      <c r="E197" s="183"/>
      <c r="F197" s="156" t="str">
        <f t="shared" si="2"/>
        <v/>
      </c>
      <c r="G197" s="110"/>
      <c r="H197" s="2"/>
      <c r="I197" s="93"/>
      <c r="K197" s="183"/>
      <c r="L197" s="183"/>
      <c r="M197" s="112"/>
      <c r="N197" s="110"/>
    </row>
    <row r="198" spans="1:14" ht="15" customHeight="1" outlineLevel="1" x14ac:dyDescent="0.35">
      <c r="A198" s="89" t="s">
        <v>2998</v>
      </c>
      <c r="B198" s="155" t="s">
        <v>1696</v>
      </c>
      <c r="C198" s="95"/>
      <c r="D198" s="183"/>
      <c r="E198" s="183"/>
      <c r="F198" s="156" t="str">
        <f t="shared" si="2"/>
        <v/>
      </c>
      <c r="G198" s="110"/>
      <c r="H198" s="2"/>
      <c r="I198" s="93"/>
      <c r="K198" s="183"/>
      <c r="L198" s="183"/>
      <c r="M198" s="112"/>
      <c r="N198" s="110"/>
    </row>
    <row r="199" spans="1:14" ht="15" customHeight="1" outlineLevel="1" x14ac:dyDescent="0.35">
      <c r="A199" s="89" t="s">
        <v>2999</v>
      </c>
      <c r="B199" s="155" t="s">
        <v>1698</v>
      </c>
      <c r="C199" s="95"/>
      <c r="D199" s="183"/>
      <c r="E199" s="183"/>
      <c r="F199" s="156" t="str">
        <f t="shared" si="2"/>
        <v/>
      </c>
      <c r="G199" s="110"/>
      <c r="H199" s="2"/>
      <c r="I199" s="93"/>
      <c r="K199" s="183"/>
      <c r="L199" s="183"/>
      <c r="M199" s="112"/>
      <c r="N199" s="110"/>
    </row>
    <row r="200" spans="1:14" ht="15" customHeight="1" outlineLevel="1" x14ac:dyDescent="0.35">
      <c r="A200" s="89" t="s">
        <v>3000</v>
      </c>
      <c r="B200" s="155" t="s">
        <v>1700</v>
      </c>
      <c r="C200" s="95"/>
      <c r="D200" s="183"/>
      <c r="E200" s="183"/>
      <c r="F200" s="156" t="str">
        <f t="shared" si="2"/>
        <v/>
      </c>
      <c r="G200" s="110"/>
      <c r="H200" s="2"/>
      <c r="I200" s="93"/>
      <c r="K200" s="183"/>
      <c r="L200" s="183"/>
      <c r="M200" s="112"/>
      <c r="N200" s="110"/>
    </row>
    <row r="201" spans="1:14" ht="15" customHeight="1" outlineLevel="1" x14ac:dyDescent="0.35">
      <c r="A201" s="89" t="s">
        <v>3001</v>
      </c>
      <c r="B201" s="116"/>
      <c r="D201" s="183"/>
      <c r="E201" s="183"/>
      <c r="F201" s="112"/>
      <c r="G201" s="110"/>
      <c r="H201" s="2"/>
      <c r="I201" s="93"/>
      <c r="K201" s="183"/>
      <c r="L201" s="183"/>
      <c r="M201" s="112"/>
      <c r="N201" s="110"/>
    </row>
    <row r="202" spans="1:14" ht="15" customHeight="1" outlineLevel="1" x14ac:dyDescent="0.35">
      <c r="A202" s="89" t="s">
        <v>3002</v>
      </c>
      <c r="B202" s="116"/>
      <c r="D202" s="183"/>
      <c r="E202" s="183"/>
      <c r="F202" s="112"/>
      <c r="G202" s="110"/>
      <c r="H202" s="2"/>
      <c r="I202" s="93"/>
      <c r="K202" s="183"/>
      <c r="L202" s="183"/>
      <c r="M202" s="112"/>
      <c r="N202" s="110"/>
    </row>
    <row r="203" spans="1:14" ht="15" customHeight="1" outlineLevel="1" x14ac:dyDescent="0.35">
      <c r="A203" s="89" t="s">
        <v>3003</v>
      </c>
      <c r="B203" s="116"/>
      <c r="D203" s="183"/>
      <c r="E203" s="183"/>
      <c r="F203" s="112"/>
      <c r="G203" s="110"/>
      <c r="H203" s="2"/>
      <c r="I203" s="93"/>
      <c r="K203" s="183"/>
      <c r="L203" s="183"/>
      <c r="M203" s="112"/>
      <c r="N203" s="110"/>
    </row>
    <row r="204" spans="1:14" ht="15" customHeight="1" outlineLevel="1" x14ac:dyDescent="0.35">
      <c r="A204" s="89" t="s">
        <v>3004</v>
      </c>
      <c r="B204" s="116"/>
      <c r="D204" s="183"/>
      <c r="E204" s="183"/>
      <c r="F204" s="112"/>
      <c r="G204" s="110"/>
      <c r="H204" s="2"/>
      <c r="I204" s="93"/>
      <c r="K204" s="183"/>
      <c r="L204" s="183"/>
      <c r="M204" s="112"/>
      <c r="N204" s="110"/>
    </row>
    <row r="205" spans="1:14" ht="15" customHeight="1" outlineLevel="1" x14ac:dyDescent="0.35">
      <c r="A205" s="89" t="s">
        <v>3005</v>
      </c>
      <c r="B205" s="93"/>
      <c r="D205" s="183"/>
      <c r="E205" s="183"/>
      <c r="F205" s="112"/>
      <c r="G205" s="110"/>
      <c r="H205" s="2"/>
      <c r="I205" s="93"/>
      <c r="K205" s="183"/>
      <c r="L205" s="183"/>
      <c r="M205" s="112"/>
      <c r="N205" s="110"/>
    </row>
    <row r="206" spans="1:14" outlineLevel="1" x14ac:dyDescent="0.35">
      <c r="A206" s="89" t="s">
        <v>3006</v>
      </c>
      <c r="B206" s="74"/>
      <c r="C206" s="74"/>
      <c r="D206" s="74"/>
      <c r="E206" s="74"/>
      <c r="F206" s="112"/>
      <c r="G206" s="110"/>
      <c r="H206" s="2"/>
      <c r="I206" s="182"/>
      <c r="J206" s="93"/>
      <c r="K206" s="183"/>
      <c r="L206" s="183"/>
      <c r="M206" s="108"/>
      <c r="N206" s="110"/>
    </row>
    <row r="207" spans="1:14" ht="15" customHeight="1" x14ac:dyDescent="0.35">
      <c r="A207" s="98"/>
      <c r="B207" s="128" t="s">
        <v>1707</v>
      </c>
      <c r="C207" s="98" t="s">
        <v>1549</v>
      </c>
      <c r="D207" s="98"/>
      <c r="E207" s="98"/>
      <c r="F207" s="101"/>
      <c r="G207" s="101"/>
      <c r="H207" s="2"/>
      <c r="I207" s="171"/>
      <c r="J207" s="119"/>
      <c r="K207" s="119"/>
      <c r="L207" s="119"/>
      <c r="M207" s="120"/>
      <c r="N207" s="120"/>
    </row>
    <row r="208" spans="1:14" x14ac:dyDescent="0.35">
      <c r="A208" s="89" t="s">
        <v>3007</v>
      </c>
      <c r="B208" s="89" t="s">
        <v>1027</v>
      </c>
      <c r="C208" s="165" t="s">
        <v>278</v>
      </c>
      <c r="D208" s="2"/>
      <c r="E208" s="73"/>
      <c r="F208" s="73"/>
      <c r="G208" s="2"/>
      <c r="H208" s="2"/>
      <c r="K208" s="2"/>
      <c r="L208" s="73"/>
      <c r="M208" s="73"/>
      <c r="N208" s="2"/>
    </row>
    <row r="209" spans="1:14" outlineLevel="1" x14ac:dyDescent="0.35">
      <c r="A209" s="89" t="s">
        <v>3008</v>
      </c>
      <c r="B209" s="166" t="s">
        <v>1029</v>
      </c>
      <c r="C209" s="165" t="s">
        <v>278</v>
      </c>
      <c r="D209" s="2"/>
      <c r="E209" s="73"/>
      <c r="F209" s="73"/>
      <c r="G209" s="2"/>
      <c r="H209" s="2"/>
      <c r="K209" s="2"/>
      <c r="L209" s="73"/>
      <c r="M209" s="73"/>
      <c r="N209" s="2"/>
    </row>
    <row r="210" spans="1:14" outlineLevel="1" x14ac:dyDescent="0.35">
      <c r="A210" s="89" t="s">
        <v>3009</v>
      </c>
      <c r="D210" s="2"/>
      <c r="E210" s="73"/>
      <c r="F210" s="73"/>
      <c r="G210" s="2"/>
      <c r="H210" s="2"/>
      <c r="K210" s="2"/>
      <c r="L210" s="73"/>
      <c r="M210" s="73"/>
      <c r="N210" s="2"/>
    </row>
    <row r="211" spans="1:14" outlineLevel="1" x14ac:dyDescent="0.35">
      <c r="A211" s="89" t="s">
        <v>3010</v>
      </c>
      <c r="D211" s="2"/>
      <c r="E211" s="73"/>
      <c r="F211" s="73"/>
      <c r="G211" s="2"/>
      <c r="H211" s="2"/>
      <c r="K211" s="2"/>
      <c r="L211" s="73"/>
      <c r="M211" s="73"/>
      <c r="N211" s="2"/>
    </row>
    <row r="212" spans="1:14" outlineLevel="1" x14ac:dyDescent="0.35">
      <c r="A212" s="89" t="s">
        <v>3011</v>
      </c>
      <c r="D212" s="2"/>
      <c r="E212" s="73"/>
      <c r="F212" s="73"/>
      <c r="G212" s="2"/>
      <c r="H212" s="2"/>
      <c r="K212" s="2"/>
      <c r="L212" s="73"/>
      <c r="M212" s="73"/>
      <c r="N212" s="2"/>
    </row>
    <row r="213" spans="1:14" x14ac:dyDescent="0.35">
      <c r="A213" s="98"/>
      <c r="B213" s="99" t="s">
        <v>1713</v>
      </c>
      <c r="C213" s="98" t="s">
        <v>1549</v>
      </c>
      <c r="D213" s="98"/>
      <c r="E213" s="98"/>
      <c r="F213" s="101"/>
      <c r="G213" s="101"/>
      <c r="H213" s="2"/>
      <c r="I213" s="171"/>
      <c r="J213" s="119"/>
      <c r="K213" s="119"/>
      <c r="L213" s="119"/>
      <c r="M213" s="120"/>
      <c r="N213" s="120"/>
    </row>
    <row r="214" spans="1:14" ht="15" customHeight="1" x14ac:dyDescent="0.35">
      <c r="A214" s="89" t="s">
        <v>3012</v>
      </c>
      <c r="B214" s="89" t="s">
        <v>1715</v>
      </c>
      <c r="C214" s="165" t="s">
        <v>278</v>
      </c>
      <c r="D214" s="2"/>
      <c r="E214" s="2"/>
      <c r="F214" s="2"/>
      <c r="G214" s="2"/>
      <c r="H214" s="2"/>
      <c r="K214" s="2"/>
      <c r="L214" s="2"/>
      <c r="M214" s="2"/>
      <c r="N214" s="2"/>
    </row>
    <row r="215" spans="1:14" outlineLevel="1" x14ac:dyDescent="0.35">
      <c r="A215" s="89" t="s">
        <v>3013</v>
      </c>
      <c r="D215" s="2"/>
      <c r="E215" s="2"/>
      <c r="F215" s="2"/>
      <c r="G215" s="2"/>
      <c r="H215" s="2"/>
      <c r="K215" s="2"/>
      <c r="L215" s="2"/>
      <c r="M215" s="2"/>
      <c r="N215" s="2"/>
    </row>
    <row r="216" spans="1:14" outlineLevel="1" x14ac:dyDescent="0.35">
      <c r="A216" s="89" t="s">
        <v>3014</v>
      </c>
      <c r="D216" s="2"/>
      <c r="E216" s="2"/>
      <c r="F216" s="2"/>
      <c r="G216" s="2"/>
      <c r="H216" s="2"/>
      <c r="K216" s="2"/>
      <c r="L216" s="2"/>
      <c r="M216" s="2"/>
      <c r="N216" s="2"/>
    </row>
    <row r="217" spans="1:14" outlineLevel="1" x14ac:dyDescent="0.35">
      <c r="A217" s="89" t="s">
        <v>3015</v>
      </c>
      <c r="D217" s="2"/>
      <c r="E217" s="2"/>
      <c r="F217" s="2"/>
      <c r="G217" s="2"/>
      <c r="H217" s="2"/>
      <c r="K217" s="2"/>
      <c r="L217" s="2"/>
      <c r="M217" s="2"/>
      <c r="N217" s="2"/>
    </row>
    <row r="218" spans="1:14" outlineLevel="1" x14ac:dyDescent="0.35">
      <c r="A218" s="89" t="s">
        <v>3016</v>
      </c>
      <c r="D218" s="2"/>
      <c r="E218" s="2"/>
      <c r="F218" s="2"/>
      <c r="G218" s="2"/>
      <c r="H218" s="2"/>
      <c r="K218" s="2"/>
      <c r="L218" s="2"/>
      <c r="M218" s="2"/>
      <c r="N218" s="2"/>
    </row>
    <row r="219" spans="1:14" outlineLevel="1" x14ac:dyDescent="0.35">
      <c r="A219" s="89" t="s">
        <v>3017</v>
      </c>
    </row>
    <row r="220" spans="1:14" outlineLevel="1" x14ac:dyDescent="0.35">
      <c r="A220" s="89" t="s">
        <v>3018</v>
      </c>
    </row>
  </sheetData>
  <sheetProtection algorithmName="SHA-512" hashValue="ZavikzHX/InMlu8QFCkTxlqY5bJ5a5s/UPlXJz6yXnTh2sgbnlqahki8aHEVGQ/jKBTZuMexDJBmMBvJNdxYqg==" saltValue="WrybNaHcpVutETJHIpj4ZQ==" spinCount="100000" sheet="1" formatColumns="0" formatRows="0" insertRows="0" sort="0" autoFilter="0" pivotTables="0"/>
  <protectedRanges>
    <protectedRange sqref="C3 C51 B52:C58 C60:D60 F60:G60 B63:D77 C80:C82 F80:F82 B84:C88 F84:F88 B119:C121 B194:C206 B145:C169 C171:C177 B174:B177 C179:C187 B182:B187 C189:C192 B123:C143 B91:C117" name="Public Sector Assets_1"/>
    <protectedRange sqref="C208 B210:C212" name="NPLs_1"/>
    <protectedRange sqref="C214:C220 B215:B220" name="Concentration Risks_1"/>
    <protectedRange sqref="B209:C209" name="Mortgage Assets II_1"/>
  </protectedRanges>
  <mergeCells count="1">
    <mergeCell ref="B9:C9"/>
  </mergeCells>
  <hyperlinks>
    <hyperlink ref="B7" location="'F2. Sustainable PS data'!B48" display="2. Sustainable Public Sector Assets" xr:uid="{B3A30C3F-6D54-44E6-B668-B3EBD5913AA8}"/>
    <hyperlink ref="B170" location="'2. Harmonised Glossary'!A9" display="Breakdown by Interest Rate" xr:uid="{BBEDE3D7-FF28-4226-815E-83C9299DE0FA}"/>
    <hyperlink ref="B207" location="'C. HTT Harmonised Glossary'!B19" display="9. Non-Performing Loans" xr:uid="{4828BAF1-AA54-460A-BB5D-DAB33C948D2E}"/>
    <hyperlink ref="B6" location="'F2. Sustainable PS data'!B9" display="1. Share of sustainable Public Sector Assets" xr:uid="{ECFC6D59-FF42-45C3-B43A-EC2FE1217DA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22097-939B-4604-AEFE-1B2B46FBE20B}">
  <sheetPr codeName="Ark14"/>
  <dimension ref="A1"/>
  <sheetViews>
    <sheetView workbookViewId="0">
      <selection activeCell="G9" sqref="G9"/>
    </sheetView>
  </sheetViews>
  <sheetFormatPr defaultRowHeight="14.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7F41-CAD2-4E1C-BBD1-1FFD2A7FA9C1}">
  <sheetPr codeName="Ark2">
    <tabColor rgb="FF847A75"/>
  </sheetPr>
  <dimension ref="B1:J43"/>
  <sheetViews>
    <sheetView tabSelected="1" zoomScale="75" zoomScaleNormal="75" workbookViewId="0">
      <selection activeCell="AC10" sqref="AC10"/>
    </sheetView>
  </sheetViews>
  <sheetFormatPr defaultColWidth="8.81640625" defaultRowHeight="14.5" x14ac:dyDescent="0.35"/>
  <cols>
    <col min="1" max="1" width="8.81640625" style="2"/>
    <col min="2" max="10" width="12.26953125" style="2" customWidth="1"/>
    <col min="11" max="16384" width="8.81640625" style="2"/>
  </cols>
  <sheetData>
    <row r="1" spans="2:10" ht="15" thickBot="1" x14ac:dyDescent="0.4"/>
    <row r="2" spans="2:10" x14ac:dyDescent="0.35">
      <c r="B2" s="14"/>
      <c r="C2" s="15"/>
      <c r="D2" s="15"/>
      <c r="E2" s="15"/>
      <c r="F2" s="15"/>
      <c r="G2" s="15"/>
      <c r="H2" s="15"/>
      <c r="I2" s="15"/>
      <c r="J2" s="16"/>
    </row>
    <row r="3" spans="2:10" x14ac:dyDescent="0.35">
      <c r="B3" s="17"/>
      <c r="C3" s="18"/>
      <c r="D3" s="18"/>
      <c r="E3" s="18"/>
      <c r="F3" s="18"/>
      <c r="G3" s="18"/>
      <c r="H3" s="18"/>
      <c r="I3" s="18"/>
      <c r="J3" s="19"/>
    </row>
    <row r="4" spans="2:10" x14ac:dyDescent="0.35">
      <c r="B4" s="17"/>
      <c r="C4" s="18"/>
      <c r="D4" s="18"/>
      <c r="E4" s="18"/>
      <c r="F4" s="18"/>
      <c r="G4" s="18"/>
      <c r="H4" s="18"/>
      <c r="I4" s="18"/>
      <c r="J4" s="19"/>
    </row>
    <row r="5" spans="2:10" ht="31" x14ac:dyDescent="0.45">
      <c r="B5" s="17"/>
      <c r="C5" s="18"/>
      <c r="D5" s="18"/>
      <c r="E5" s="20"/>
      <c r="F5" s="21" t="s">
        <v>161</v>
      </c>
      <c r="G5" s="18"/>
      <c r="H5" s="18"/>
      <c r="I5" s="18"/>
      <c r="J5" s="19"/>
    </row>
    <row r="6" spans="2:10" ht="41.25" customHeight="1" x14ac:dyDescent="0.35">
      <c r="B6" s="17"/>
      <c r="C6" s="18"/>
      <c r="D6" s="509" t="s">
        <v>162</v>
      </c>
      <c r="E6" s="509"/>
      <c r="F6" s="509"/>
      <c r="G6" s="509"/>
      <c r="H6" s="509"/>
      <c r="I6" s="18"/>
      <c r="J6" s="19"/>
    </row>
    <row r="7" spans="2:10" ht="26" x14ac:dyDescent="0.35">
      <c r="B7" s="17"/>
      <c r="C7" s="18"/>
      <c r="D7" s="18"/>
      <c r="E7" s="18"/>
      <c r="F7" s="232" t="s">
        <v>864</v>
      </c>
      <c r="G7" s="18"/>
      <c r="H7" s="18"/>
      <c r="I7" s="18"/>
      <c r="J7" s="19"/>
    </row>
    <row r="8" spans="2:10" ht="26" x14ac:dyDescent="0.35">
      <c r="B8" s="17"/>
      <c r="C8" s="18"/>
      <c r="D8" s="18"/>
      <c r="E8" s="18"/>
      <c r="F8" s="232" t="s">
        <v>3594</v>
      </c>
      <c r="G8" s="18"/>
      <c r="H8" s="18"/>
      <c r="I8" s="18"/>
      <c r="J8" s="19"/>
    </row>
    <row r="9" spans="2:10" ht="21" x14ac:dyDescent="0.35">
      <c r="B9" s="17"/>
      <c r="C9" s="18"/>
      <c r="D9" s="18"/>
      <c r="E9" s="18"/>
      <c r="F9" s="233" t="s">
        <v>3595</v>
      </c>
      <c r="G9" s="18"/>
      <c r="H9" s="18"/>
      <c r="I9" s="18"/>
      <c r="J9" s="19"/>
    </row>
    <row r="10" spans="2:10" ht="21" x14ac:dyDescent="0.35">
      <c r="B10" s="17"/>
      <c r="C10" s="18"/>
      <c r="D10" s="18"/>
      <c r="E10" s="18"/>
      <c r="F10" s="233" t="s">
        <v>3596</v>
      </c>
      <c r="G10" s="18"/>
      <c r="H10" s="18"/>
      <c r="I10" s="18"/>
      <c r="J10" s="19"/>
    </row>
    <row r="11" spans="2:10" ht="21" x14ac:dyDescent="0.35">
      <c r="B11" s="17"/>
      <c r="C11" s="18"/>
      <c r="D11" s="18"/>
      <c r="E11" s="18"/>
      <c r="F11" s="24"/>
      <c r="G11" s="18"/>
      <c r="H11" s="18"/>
      <c r="I11" s="18"/>
      <c r="J11" s="19"/>
    </row>
    <row r="12" spans="2:10" x14ac:dyDescent="0.35">
      <c r="B12" s="17"/>
      <c r="C12" s="18"/>
      <c r="D12" s="18"/>
      <c r="E12" s="18"/>
      <c r="F12" s="18"/>
      <c r="G12" s="18"/>
      <c r="H12" s="18"/>
      <c r="I12" s="18"/>
      <c r="J12" s="19"/>
    </row>
    <row r="13" spans="2:10" x14ac:dyDescent="0.35">
      <c r="B13" s="17"/>
      <c r="C13" s="18"/>
      <c r="D13" s="18"/>
      <c r="E13" s="18"/>
      <c r="F13" s="18"/>
      <c r="G13" s="18"/>
      <c r="H13" s="18"/>
      <c r="I13" s="18"/>
      <c r="J13" s="19"/>
    </row>
    <row r="14" spans="2:10" x14ac:dyDescent="0.35">
      <c r="B14" s="17"/>
      <c r="C14" s="18"/>
      <c r="D14" s="18"/>
      <c r="E14" s="18"/>
      <c r="F14" s="18"/>
      <c r="G14" s="18"/>
      <c r="H14" s="18"/>
      <c r="I14" s="18"/>
      <c r="J14" s="19"/>
    </row>
    <row r="15" spans="2:10" x14ac:dyDescent="0.35">
      <c r="B15" s="17"/>
      <c r="C15" s="18"/>
      <c r="D15" s="18"/>
      <c r="E15" s="18"/>
      <c r="F15" s="18"/>
      <c r="G15" s="18"/>
      <c r="H15" s="18"/>
      <c r="I15" s="18"/>
      <c r="J15" s="19"/>
    </row>
    <row r="16" spans="2:10" x14ac:dyDescent="0.35">
      <c r="B16" s="17"/>
      <c r="C16" s="18"/>
      <c r="D16" s="18"/>
      <c r="E16" s="18"/>
      <c r="F16" s="18"/>
      <c r="G16" s="18"/>
      <c r="H16" s="18"/>
      <c r="I16" s="18"/>
      <c r="J16" s="19"/>
    </row>
    <row r="17" spans="2:10" x14ac:dyDescent="0.35">
      <c r="B17" s="17"/>
      <c r="C17" s="18"/>
      <c r="D17" s="18"/>
      <c r="E17" s="18"/>
      <c r="F17" s="18"/>
      <c r="G17" s="18"/>
      <c r="H17" s="18"/>
      <c r="I17" s="18"/>
      <c r="J17" s="19"/>
    </row>
    <row r="18" spans="2:10" x14ac:dyDescent="0.35">
      <c r="B18" s="17"/>
      <c r="C18" s="18"/>
      <c r="D18" s="18"/>
      <c r="E18" s="18"/>
      <c r="F18" s="18"/>
      <c r="G18" s="18"/>
      <c r="H18" s="18"/>
      <c r="I18" s="18"/>
      <c r="J18" s="19"/>
    </row>
    <row r="19" spans="2:10" x14ac:dyDescent="0.35">
      <c r="B19" s="17"/>
      <c r="C19" s="18"/>
      <c r="D19" s="18"/>
      <c r="E19" s="18"/>
      <c r="F19" s="18"/>
      <c r="G19" s="18"/>
      <c r="H19" s="18"/>
      <c r="I19" s="18"/>
      <c r="J19" s="19"/>
    </row>
    <row r="20" spans="2:10" x14ac:dyDescent="0.35">
      <c r="B20" s="17"/>
      <c r="C20" s="18"/>
      <c r="D20" s="18"/>
      <c r="E20" s="18"/>
      <c r="F20" s="18"/>
      <c r="G20" s="18"/>
      <c r="H20" s="18"/>
      <c r="I20" s="18"/>
      <c r="J20" s="19"/>
    </row>
    <row r="21" spans="2:10" x14ac:dyDescent="0.35">
      <c r="B21" s="17"/>
      <c r="C21" s="18"/>
      <c r="D21" s="18"/>
      <c r="E21" s="18"/>
      <c r="F21" s="18"/>
      <c r="G21" s="18"/>
      <c r="H21" s="18"/>
      <c r="I21" s="18"/>
      <c r="J21" s="19"/>
    </row>
    <row r="22" spans="2:10" x14ac:dyDescent="0.35">
      <c r="B22" s="17"/>
      <c r="C22" s="18"/>
      <c r="D22" s="18"/>
      <c r="E22" s="18"/>
      <c r="F22" s="25" t="s">
        <v>163</v>
      </c>
      <c r="G22" s="18"/>
      <c r="H22" s="18"/>
      <c r="I22" s="18"/>
      <c r="J22" s="19"/>
    </row>
    <row r="23" spans="2:10" x14ac:dyDescent="0.35">
      <c r="B23" s="17"/>
      <c r="C23" s="18"/>
      <c r="D23" s="18"/>
      <c r="E23" s="18"/>
      <c r="F23" s="26"/>
      <c r="G23" s="18"/>
      <c r="H23" s="18"/>
      <c r="I23" s="18"/>
      <c r="J23" s="19"/>
    </row>
    <row r="24" spans="2:10" s="195" customFormat="1" x14ac:dyDescent="0.35">
      <c r="B24" s="255"/>
      <c r="C24" s="256"/>
      <c r="D24" s="505" t="s">
        <v>164</v>
      </c>
      <c r="E24" s="506" t="s">
        <v>165</v>
      </c>
      <c r="F24" s="506"/>
      <c r="G24" s="506"/>
      <c r="H24" s="506"/>
      <c r="I24" s="256"/>
      <c r="J24" s="257"/>
    </row>
    <row r="25" spans="2:10" s="195" customFormat="1" x14ac:dyDescent="0.35">
      <c r="B25" s="255"/>
      <c r="C25" s="256"/>
      <c r="D25" s="256"/>
      <c r="H25" s="256"/>
      <c r="I25" s="256"/>
      <c r="J25" s="257"/>
    </row>
    <row r="26" spans="2:10" s="195" customFormat="1" x14ac:dyDescent="0.35">
      <c r="B26" s="255"/>
      <c r="C26" s="256"/>
      <c r="D26" s="505" t="s">
        <v>166</v>
      </c>
      <c r="E26" s="506"/>
      <c r="F26" s="506"/>
      <c r="G26" s="506"/>
      <c r="H26" s="506"/>
      <c r="I26" s="256"/>
      <c r="J26" s="257"/>
    </row>
    <row r="27" spans="2:10" s="195" customFormat="1" x14ac:dyDescent="0.35">
      <c r="B27" s="255"/>
      <c r="C27" s="256"/>
      <c r="D27" s="254"/>
      <c r="E27" s="254"/>
      <c r="F27" s="254"/>
      <c r="G27" s="254"/>
      <c r="H27" s="254"/>
      <c r="I27" s="256"/>
      <c r="J27" s="257"/>
    </row>
    <row r="28" spans="2:10" s="195" customFormat="1" x14ac:dyDescent="0.35">
      <c r="B28" s="255"/>
      <c r="C28" s="256"/>
      <c r="D28" s="505" t="s">
        <v>167</v>
      </c>
      <c r="E28" s="506" t="s">
        <v>165</v>
      </c>
      <c r="F28" s="506"/>
      <c r="G28" s="506"/>
      <c r="H28" s="506"/>
      <c r="I28" s="256"/>
      <c r="J28" s="257"/>
    </row>
    <row r="29" spans="2:10" s="195" customFormat="1" x14ac:dyDescent="0.35">
      <c r="B29" s="255"/>
      <c r="C29" s="256"/>
      <c r="D29" s="254"/>
      <c r="E29" s="254"/>
      <c r="F29" s="254"/>
      <c r="G29" s="254"/>
      <c r="H29" s="254"/>
      <c r="I29" s="256"/>
      <c r="J29" s="257"/>
    </row>
    <row r="30" spans="2:10" s="195" customFormat="1" x14ac:dyDescent="0.35">
      <c r="B30" s="255"/>
      <c r="C30" s="256"/>
      <c r="D30" s="505" t="s">
        <v>168</v>
      </c>
      <c r="E30" s="506" t="s">
        <v>165</v>
      </c>
      <c r="F30" s="506"/>
      <c r="G30" s="506"/>
      <c r="H30" s="506"/>
      <c r="I30" s="256"/>
      <c r="J30" s="257"/>
    </row>
    <row r="31" spans="2:10" s="195" customFormat="1" x14ac:dyDescent="0.35">
      <c r="B31" s="255"/>
      <c r="C31" s="256"/>
      <c r="D31" s="254"/>
      <c r="E31" s="254"/>
      <c r="F31" s="254"/>
      <c r="G31" s="254"/>
      <c r="H31" s="254"/>
      <c r="I31" s="256"/>
      <c r="J31" s="257"/>
    </row>
    <row r="32" spans="2:10" s="195" customFormat="1" x14ac:dyDescent="0.35">
      <c r="B32" s="255"/>
      <c r="C32" s="256"/>
      <c r="D32" s="505" t="s">
        <v>169</v>
      </c>
      <c r="E32" s="506" t="s">
        <v>165</v>
      </c>
      <c r="F32" s="506"/>
      <c r="G32" s="506"/>
      <c r="H32" s="506"/>
      <c r="I32" s="256"/>
      <c r="J32" s="257"/>
    </row>
    <row r="33" spans="2:10" s="195" customFormat="1" x14ac:dyDescent="0.35">
      <c r="B33" s="255"/>
      <c r="C33" s="256"/>
      <c r="I33" s="256"/>
      <c r="J33" s="257"/>
    </row>
    <row r="34" spans="2:10" s="195" customFormat="1" x14ac:dyDescent="0.35">
      <c r="B34" s="255"/>
      <c r="C34" s="256"/>
      <c r="D34" s="505" t="s">
        <v>170</v>
      </c>
      <c r="E34" s="506" t="s">
        <v>165</v>
      </c>
      <c r="F34" s="506"/>
      <c r="G34" s="506"/>
      <c r="H34" s="506"/>
      <c r="I34" s="256"/>
      <c r="J34" s="257"/>
    </row>
    <row r="35" spans="2:10" s="195" customFormat="1" x14ac:dyDescent="0.35">
      <c r="B35" s="255"/>
      <c r="C35" s="256"/>
      <c r="D35" s="256"/>
      <c r="E35" s="256"/>
      <c r="F35" s="256"/>
      <c r="G35" s="256"/>
      <c r="H35" s="256"/>
      <c r="I35" s="256"/>
      <c r="J35" s="257"/>
    </row>
    <row r="36" spans="2:10" s="195" customFormat="1" x14ac:dyDescent="0.35">
      <c r="B36" s="255"/>
      <c r="C36" s="256"/>
      <c r="D36" s="507" t="s">
        <v>171</v>
      </c>
      <c r="E36" s="508"/>
      <c r="F36" s="508"/>
      <c r="G36" s="508"/>
      <c r="H36" s="508"/>
      <c r="I36" s="256"/>
      <c r="J36" s="257"/>
    </row>
    <row r="37" spans="2:10" s="195" customFormat="1" x14ac:dyDescent="0.35">
      <c r="B37" s="255"/>
      <c r="C37" s="256"/>
      <c r="D37" s="256"/>
      <c r="E37" s="256"/>
      <c r="F37" s="258"/>
      <c r="G37" s="256"/>
      <c r="H37" s="256"/>
      <c r="I37" s="256"/>
      <c r="J37" s="257"/>
    </row>
    <row r="38" spans="2:10" s="195" customFormat="1" x14ac:dyDescent="0.35">
      <c r="B38" s="255"/>
      <c r="C38" s="256"/>
      <c r="D38" s="507" t="s">
        <v>172</v>
      </c>
      <c r="E38" s="508"/>
      <c r="F38" s="508"/>
      <c r="G38" s="508"/>
      <c r="H38" s="508"/>
      <c r="I38" s="256"/>
      <c r="J38" s="257"/>
    </row>
    <row r="39" spans="2:10" s="195" customFormat="1" x14ac:dyDescent="0.35">
      <c r="B39" s="255"/>
      <c r="C39" s="256"/>
      <c r="I39" s="256"/>
      <c r="J39" s="257"/>
    </row>
    <row r="40" spans="2:10" s="195" customFormat="1" x14ac:dyDescent="0.35">
      <c r="B40" s="255"/>
      <c r="C40" s="256"/>
      <c r="D40" s="507" t="s">
        <v>173</v>
      </c>
      <c r="E40" s="508" t="s">
        <v>165</v>
      </c>
      <c r="F40" s="508"/>
      <c r="G40" s="508"/>
      <c r="H40" s="508"/>
      <c r="I40" s="256"/>
      <c r="J40" s="257"/>
    </row>
    <row r="41" spans="2:10" x14ac:dyDescent="0.35">
      <c r="B41" s="17"/>
      <c r="I41" s="18"/>
      <c r="J41" s="19"/>
    </row>
    <row r="42" spans="2:10" x14ac:dyDescent="0.35">
      <c r="B42" s="17"/>
      <c r="I42" s="18"/>
      <c r="J42" s="19"/>
    </row>
    <row r="43" spans="2:10" ht="15" thickBot="1" x14ac:dyDescent="0.4">
      <c r="B43" s="27"/>
      <c r="C43" s="28"/>
      <c r="D43" s="28"/>
      <c r="E43" s="28"/>
      <c r="F43" s="28"/>
      <c r="G43" s="28"/>
      <c r="H43" s="28"/>
      <c r="I43" s="28"/>
      <c r="J43" s="29"/>
    </row>
  </sheetData>
  <sheetProtection algorithmName="SHA-512" hashValue="KmuFZx4P/gPUrT7rkWj0duJ22moo/tPYysmhfYjiHAyWPklr6vfTn2UbL52XJGD19J/rZVBVrkLT9KJGcPuWZA==" saltValue="RNo/4+kcYsCw7dTa/Bd2NA==" spinCount="100000" sheet="1" scenarios="1" formatColumns="0" formatRows="0" insertHyperlinks="0" sort="0" autoFilter="0" pivotTables="0"/>
  <mergeCells count="10">
    <mergeCell ref="D34:H34"/>
    <mergeCell ref="D36:H36"/>
    <mergeCell ref="D38:H38"/>
    <mergeCell ref="D40:H40"/>
    <mergeCell ref="D6:H6"/>
    <mergeCell ref="D24:H24"/>
    <mergeCell ref="D26:H26"/>
    <mergeCell ref="D28:H28"/>
    <mergeCell ref="D30:H30"/>
    <mergeCell ref="D32:H32"/>
  </mergeCells>
  <hyperlinks>
    <hyperlink ref="D24:H24" location="'A. HTT General'!A1" display="Tab A: HTT General" xr:uid="{3F211068-116A-4D38-96B8-DCEB2D4223B2}"/>
    <hyperlink ref="D26:H26" location="'B1. HTT Mortgage Assets'!A1" display="Worksheet B1: HTT Mortgage Assets" xr:uid="{8D950E8F-C7E9-4726-8793-D904905247D1}"/>
    <hyperlink ref="D28:H28" location="'B2. HTT Public Sector Assets'!A1" display="Worksheet C: HTT Public Sector Assets" xr:uid="{7DF53792-A091-409D-99A0-A6C4D23E4DDA}"/>
    <hyperlink ref="D32:H32" location="'C. HTT Harmonised Glossary'!A1" display="Worksheet C: HTT Harmonised Glossary" xr:uid="{21BFCD8A-91A6-476A-AEB3-81CB98055862}"/>
    <hyperlink ref="D30:H30" location="'B3. HTT Shipping Assets'!A1" display="Worksheet B3: HTT Shipping Assets" xr:uid="{8335F172-61A8-45F8-8EE0-060D531BA307}"/>
    <hyperlink ref="D34:H34" location="Disclaimer!A1" display="Disclaimer" xr:uid="{E62F01AA-EE4C-4E2E-8FE8-A365CBB7FB54}"/>
    <hyperlink ref="D40:H40" location="'F1. Sustainable M data'!A1" display="Worksheet F1: Sustainable M data" xr:uid="{E91015A2-ADC7-499C-A596-C4FA1BC8EA05}"/>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61DD-32CC-409F-8FE1-E9B3DCCCEAFD}">
  <sheetPr codeName="Ark15"/>
  <dimension ref="A1"/>
  <sheetViews>
    <sheetView zoomScale="75" zoomScaleNormal="75" workbookViewId="0">
      <selection activeCell="J14" sqref="J14"/>
    </sheetView>
  </sheetViews>
  <sheetFormatPr defaultRowHeight="14.5" x14ac:dyDescent="0.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5B2DC-C307-47BA-9807-A8F708D666F5}">
  <sheetPr codeName="Ark3">
    <tabColor rgb="FF847A75"/>
  </sheetPr>
  <dimension ref="A1:N104"/>
  <sheetViews>
    <sheetView zoomScale="75" zoomScaleNormal="75" workbookViewId="0">
      <selection activeCell="C76" sqref="C76:C94"/>
    </sheetView>
  </sheetViews>
  <sheetFormatPr defaultColWidth="8.81640625" defaultRowHeight="14.5" x14ac:dyDescent="0.35"/>
  <cols>
    <col min="1" max="1" width="8.81640625" style="2"/>
    <col min="2" max="10" width="28" style="2" customWidth="1"/>
    <col min="11" max="16384" width="8.81640625" style="2"/>
  </cols>
  <sheetData>
    <row r="1" spans="1:14" ht="15" thickBot="1" x14ac:dyDescent="0.4">
      <c r="A1" s="30"/>
    </row>
    <row r="2" spans="1:14" x14ac:dyDescent="0.35">
      <c r="B2" s="14"/>
      <c r="C2" s="15"/>
      <c r="D2" s="15"/>
      <c r="E2" s="15"/>
      <c r="F2" s="15"/>
      <c r="G2" s="15"/>
      <c r="H2" s="15"/>
      <c r="I2" s="15"/>
      <c r="J2" s="16"/>
    </row>
    <row r="3" spans="1:14" x14ac:dyDescent="0.35">
      <c r="B3" s="17"/>
      <c r="C3" s="18"/>
      <c r="D3" s="18"/>
      <c r="E3" s="18"/>
      <c r="F3" s="18"/>
      <c r="G3" s="18"/>
      <c r="H3" s="18"/>
      <c r="I3" s="18"/>
      <c r="J3" s="19"/>
    </row>
    <row r="4" spans="1:14" x14ac:dyDescent="0.35">
      <c r="B4" s="17"/>
      <c r="C4" s="18"/>
      <c r="D4" s="18"/>
      <c r="E4" s="18"/>
      <c r="F4" s="18"/>
      <c r="G4" s="18"/>
      <c r="H4" s="18"/>
      <c r="I4" s="18"/>
      <c r="J4" s="19"/>
    </row>
    <row r="5" spans="1:14" ht="31" x14ac:dyDescent="0.35">
      <c r="B5" s="17"/>
      <c r="C5" s="18"/>
      <c r="D5" s="18"/>
      <c r="E5" s="21"/>
      <c r="F5" s="21" t="s">
        <v>174</v>
      </c>
      <c r="G5" s="21"/>
      <c r="I5" s="21"/>
      <c r="J5" s="19"/>
    </row>
    <row r="6" spans="1:14" x14ac:dyDescent="0.35">
      <c r="B6" s="17"/>
      <c r="C6" s="18"/>
      <c r="D6" s="18"/>
      <c r="E6" s="31"/>
      <c r="F6" s="31"/>
      <c r="G6" s="31"/>
      <c r="I6" s="31"/>
      <c r="J6" s="19"/>
    </row>
    <row r="7" spans="1:14" ht="26" x14ac:dyDescent="0.35">
      <c r="B7" s="17"/>
      <c r="C7" s="18"/>
      <c r="D7" s="18"/>
      <c r="E7" s="23"/>
      <c r="F7" s="23" t="s">
        <v>175</v>
      </c>
      <c r="G7" s="23"/>
      <c r="I7" s="23"/>
      <c r="J7" s="19"/>
    </row>
    <row r="8" spans="1:14" ht="26" x14ac:dyDescent="0.35">
      <c r="B8" s="17"/>
      <c r="C8" s="18"/>
      <c r="D8" s="18"/>
      <c r="E8" s="18"/>
      <c r="F8" s="23"/>
      <c r="G8" s="23"/>
      <c r="H8" s="23"/>
      <c r="I8" s="23"/>
      <c r="J8" s="19"/>
    </row>
    <row r="9" spans="1:14" x14ac:dyDescent="0.35">
      <c r="B9" s="17"/>
      <c r="C9" s="2" t="s">
        <v>176</v>
      </c>
      <c r="D9" s="18"/>
      <c r="E9" s="18"/>
      <c r="F9" s="18"/>
      <c r="G9" s="18"/>
      <c r="H9" s="18"/>
      <c r="I9" s="18"/>
      <c r="J9" s="19"/>
      <c r="N9" s="18"/>
    </row>
    <row r="10" spans="1:14" x14ac:dyDescent="0.35">
      <c r="B10" s="17"/>
      <c r="C10" s="2" t="s">
        <v>207</v>
      </c>
      <c r="F10" s="18"/>
      <c r="G10" s="18"/>
      <c r="H10" s="18"/>
      <c r="I10" s="18"/>
      <c r="J10" s="19"/>
      <c r="N10" s="18"/>
    </row>
    <row r="11" spans="1:14" x14ac:dyDescent="0.35">
      <c r="B11" s="17"/>
      <c r="C11" s="2" t="s">
        <v>177</v>
      </c>
      <c r="D11" s="18"/>
      <c r="E11" s="18"/>
      <c r="F11" s="18"/>
      <c r="G11" s="18"/>
      <c r="H11" s="18"/>
      <c r="I11" s="18"/>
      <c r="J11" s="19"/>
    </row>
    <row r="12" spans="1:14" x14ac:dyDescent="0.35">
      <c r="B12" s="17"/>
      <c r="D12" s="2" t="s">
        <v>178</v>
      </c>
      <c r="E12" s="18"/>
      <c r="F12" s="18"/>
      <c r="G12" s="18"/>
      <c r="H12" s="18"/>
      <c r="I12" s="18"/>
      <c r="J12" s="19"/>
    </row>
    <row r="13" spans="1:14" x14ac:dyDescent="0.35">
      <c r="B13" s="17"/>
      <c r="D13" s="2" t="s">
        <v>179</v>
      </c>
      <c r="E13" s="18"/>
      <c r="F13" s="18"/>
      <c r="G13" s="18"/>
      <c r="H13" s="18"/>
      <c r="I13" s="18"/>
      <c r="J13" s="19"/>
    </row>
    <row r="14" spans="1:14" x14ac:dyDescent="0.35">
      <c r="B14" s="17"/>
      <c r="D14" s="2" t="s">
        <v>180</v>
      </c>
      <c r="E14" s="18"/>
      <c r="F14" s="18"/>
      <c r="G14" s="18"/>
      <c r="H14" s="18"/>
      <c r="I14" s="18"/>
      <c r="J14" s="19"/>
    </row>
    <row r="15" spans="1:14" x14ac:dyDescent="0.35">
      <c r="B15" s="17"/>
      <c r="D15" s="2" t="s">
        <v>181</v>
      </c>
      <c r="E15" s="18"/>
      <c r="F15" s="18"/>
      <c r="G15" s="18"/>
      <c r="H15" s="18"/>
      <c r="I15" s="18"/>
      <c r="J15" s="19"/>
    </row>
    <row r="16" spans="1:14" x14ac:dyDescent="0.35">
      <c r="B16" s="32"/>
      <c r="D16" s="2" t="s">
        <v>182</v>
      </c>
      <c r="E16" s="18"/>
      <c r="J16" s="33"/>
    </row>
    <row r="17" spans="2:14" x14ac:dyDescent="0.35">
      <c r="B17" s="32"/>
      <c r="D17" s="2" t="s">
        <v>183</v>
      </c>
      <c r="E17" s="18"/>
      <c r="J17" s="33"/>
    </row>
    <row r="18" spans="2:14" x14ac:dyDescent="0.35">
      <c r="B18" s="17"/>
      <c r="C18" s="2" t="s">
        <v>184</v>
      </c>
      <c r="F18" s="26"/>
      <c r="G18" s="26"/>
      <c r="H18" s="26"/>
      <c r="I18" s="26"/>
      <c r="J18" s="19"/>
    </row>
    <row r="19" spans="2:14" x14ac:dyDescent="0.35">
      <c r="B19" s="17"/>
      <c r="C19" s="2" t="s">
        <v>185</v>
      </c>
      <c r="E19" s="18"/>
      <c r="F19" s="26"/>
      <c r="G19" s="26"/>
      <c r="H19" s="26"/>
      <c r="I19" s="26"/>
      <c r="J19" s="19"/>
    </row>
    <row r="20" spans="2:14" x14ac:dyDescent="0.35">
      <c r="B20" s="17"/>
      <c r="C20" s="2" t="s">
        <v>186</v>
      </c>
      <c r="E20" s="18"/>
      <c r="F20" s="26"/>
      <c r="G20" s="26"/>
      <c r="H20" s="26"/>
      <c r="I20" s="26"/>
      <c r="J20" s="19"/>
    </row>
    <row r="21" spans="2:14" x14ac:dyDescent="0.35">
      <c r="B21" s="17"/>
      <c r="D21" s="2" t="s">
        <v>187</v>
      </c>
      <c r="E21" s="18"/>
      <c r="F21" s="25"/>
      <c r="G21" s="25"/>
      <c r="H21" s="25"/>
      <c r="I21" s="25"/>
      <c r="J21" s="19"/>
      <c r="N21" s="18"/>
    </row>
    <row r="22" spans="2:14" x14ac:dyDescent="0.35">
      <c r="B22" s="17"/>
      <c r="D22" s="2" t="s">
        <v>188</v>
      </c>
      <c r="E22" s="18"/>
      <c r="F22" s="25"/>
      <c r="G22" s="25"/>
      <c r="H22" s="25"/>
      <c r="I22" s="25"/>
      <c r="J22" s="19"/>
    </row>
    <row r="23" spans="2:14" x14ac:dyDescent="0.35">
      <c r="B23" s="17"/>
      <c r="C23" s="2" t="s">
        <v>189</v>
      </c>
      <c r="D23" s="18"/>
      <c r="E23" s="18"/>
      <c r="F23" s="25"/>
      <c r="G23" s="25"/>
      <c r="H23" s="25"/>
      <c r="I23" s="25"/>
      <c r="J23" s="19"/>
    </row>
    <row r="24" spans="2:14" x14ac:dyDescent="0.35">
      <c r="B24" s="17"/>
      <c r="D24" s="2" t="s">
        <v>190</v>
      </c>
      <c r="F24" s="25"/>
      <c r="G24" s="25"/>
      <c r="H24" s="25"/>
      <c r="I24" s="25"/>
      <c r="J24" s="19"/>
    </row>
    <row r="25" spans="2:14" x14ac:dyDescent="0.35">
      <c r="B25" s="17"/>
      <c r="C25" s="2" t="s">
        <v>191</v>
      </c>
      <c r="F25" s="25"/>
      <c r="G25" s="25"/>
      <c r="H25" s="25"/>
      <c r="I25" s="25"/>
      <c r="J25" s="19"/>
    </row>
    <row r="26" spans="2:14" ht="15" customHeight="1" x14ac:dyDescent="0.35">
      <c r="B26" s="17"/>
      <c r="C26" s="510" t="s">
        <v>192</v>
      </c>
      <c r="D26" s="510"/>
      <c r="E26" s="510"/>
      <c r="F26" s="510"/>
      <c r="G26" s="510"/>
      <c r="H26" s="510"/>
      <c r="I26" s="25"/>
      <c r="J26" s="19"/>
    </row>
    <row r="27" spans="2:14" x14ac:dyDescent="0.35">
      <c r="B27" s="17"/>
      <c r="C27" s="510"/>
      <c r="D27" s="510"/>
      <c r="E27" s="510"/>
      <c r="F27" s="510"/>
      <c r="G27" s="510"/>
      <c r="H27" s="510"/>
      <c r="I27" s="25"/>
      <c r="J27" s="19"/>
    </row>
    <row r="28" spans="2:14" x14ac:dyDescent="0.35">
      <c r="B28" s="17"/>
      <c r="C28" s="510" t="s">
        <v>193</v>
      </c>
      <c r="D28" s="510"/>
      <c r="E28" s="510"/>
      <c r="F28" s="510"/>
      <c r="G28" s="510"/>
      <c r="H28" s="510"/>
      <c r="I28" s="25"/>
      <c r="J28" s="19"/>
    </row>
    <row r="29" spans="2:14" x14ac:dyDescent="0.35">
      <c r="B29" s="17"/>
      <c r="C29" s="510"/>
      <c r="D29" s="510"/>
      <c r="E29" s="510"/>
      <c r="F29" s="510"/>
      <c r="G29" s="510"/>
      <c r="H29" s="510"/>
      <c r="I29" s="25"/>
      <c r="J29" s="19"/>
    </row>
    <row r="30" spans="2:14" x14ac:dyDescent="0.35">
      <c r="B30" s="17"/>
      <c r="C30" s="510" t="s">
        <v>194</v>
      </c>
      <c r="D30" s="510"/>
      <c r="E30" s="510"/>
      <c r="F30" s="510"/>
      <c r="G30" s="510"/>
      <c r="H30" s="510"/>
      <c r="I30" s="25"/>
      <c r="J30" s="19"/>
    </row>
    <row r="31" spans="2:14" x14ac:dyDescent="0.35">
      <c r="B31" s="17"/>
      <c r="C31" s="510"/>
      <c r="D31" s="510"/>
      <c r="E31" s="510"/>
      <c r="F31" s="510"/>
      <c r="G31" s="510"/>
      <c r="H31" s="510"/>
      <c r="I31" s="25"/>
      <c r="J31" s="19"/>
    </row>
    <row r="32" spans="2:14" x14ac:dyDescent="0.35">
      <c r="B32" s="17"/>
      <c r="C32" s="35" t="s">
        <v>195</v>
      </c>
      <c r="D32" s="34"/>
      <c r="E32" s="34"/>
      <c r="F32" s="34"/>
      <c r="G32" s="34"/>
      <c r="H32" s="34"/>
      <c r="I32" s="25"/>
      <c r="J32" s="19"/>
    </row>
    <row r="33" spans="2:10" x14ac:dyDescent="0.35">
      <c r="B33" s="17"/>
      <c r="C33" s="2" t="s">
        <v>196</v>
      </c>
      <c r="F33" s="25"/>
      <c r="G33" s="25"/>
      <c r="H33" s="25"/>
      <c r="I33" s="25"/>
      <c r="J33" s="19"/>
    </row>
    <row r="34" spans="2:10" x14ac:dyDescent="0.35">
      <c r="B34" s="17"/>
      <c r="D34" s="2" t="s">
        <v>197</v>
      </c>
      <c r="F34" s="25"/>
      <c r="G34" s="25"/>
      <c r="H34" s="25"/>
      <c r="I34" s="25"/>
      <c r="J34" s="19"/>
    </row>
    <row r="35" spans="2:10" x14ac:dyDescent="0.35">
      <c r="B35" s="17"/>
      <c r="D35" s="2" t="s">
        <v>198</v>
      </c>
      <c r="F35" s="25"/>
      <c r="G35" s="25"/>
      <c r="H35" s="25"/>
      <c r="I35" s="25"/>
      <c r="J35" s="19"/>
    </row>
    <row r="36" spans="2:10" x14ac:dyDescent="0.35">
      <c r="B36" s="17"/>
      <c r="D36" s="2" t="s">
        <v>199</v>
      </c>
      <c r="F36" s="25"/>
      <c r="G36" s="25"/>
      <c r="H36" s="25"/>
      <c r="I36" s="25"/>
      <c r="J36" s="19"/>
    </row>
    <row r="37" spans="2:10" x14ac:dyDescent="0.35">
      <c r="B37" s="17"/>
      <c r="F37" s="25"/>
      <c r="G37" s="25"/>
      <c r="H37" s="25"/>
      <c r="I37" s="25"/>
      <c r="J37" s="19"/>
    </row>
    <row r="38" spans="2:10" x14ac:dyDescent="0.35">
      <c r="B38" s="17"/>
      <c r="F38" s="25"/>
      <c r="G38" s="25"/>
      <c r="H38" s="25"/>
      <c r="I38" s="25"/>
      <c r="J38" s="19"/>
    </row>
    <row r="39" spans="2:10" x14ac:dyDescent="0.35">
      <c r="B39" s="17"/>
      <c r="F39" s="25"/>
      <c r="G39" s="25"/>
      <c r="H39" s="25"/>
      <c r="I39" s="25"/>
      <c r="J39" s="19"/>
    </row>
    <row r="40" spans="2:10" x14ac:dyDescent="0.35">
      <c r="B40" s="17"/>
      <c r="F40" s="25"/>
      <c r="G40" s="25"/>
      <c r="H40" s="25"/>
      <c r="I40" s="25"/>
      <c r="J40" s="19"/>
    </row>
    <row r="41" spans="2:10" ht="15" thickBot="1" x14ac:dyDescent="0.4">
      <c r="B41" s="27"/>
      <c r="C41" s="36"/>
      <c r="D41" s="36"/>
      <c r="E41" s="28"/>
      <c r="F41" s="28"/>
      <c r="G41" s="28"/>
      <c r="H41" s="28"/>
      <c r="I41" s="28"/>
      <c r="J41" s="29"/>
    </row>
    <row r="42" spans="2:10" ht="15" thickBot="1" x14ac:dyDescent="0.4"/>
    <row r="43" spans="2:10" x14ac:dyDescent="0.35">
      <c r="B43" s="14"/>
      <c r="C43" s="15"/>
      <c r="D43" s="15"/>
      <c r="E43" s="15"/>
      <c r="F43" s="15"/>
      <c r="G43" s="15"/>
      <c r="H43" s="15"/>
      <c r="I43" s="15"/>
      <c r="J43" s="16"/>
    </row>
    <row r="44" spans="2:10" x14ac:dyDescent="0.35">
      <c r="B44" s="17"/>
      <c r="C44" s="18"/>
      <c r="D44" s="18"/>
      <c r="E44" s="18"/>
      <c r="F44" s="18"/>
      <c r="G44" s="18"/>
      <c r="H44" s="18"/>
      <c r="I44" s="18"/>
      <c r="J44" s="19"/>
    </row>
    <row r="45" spans="2:10" x14ac:dyDescent="0.35">
      <c r="B45" s="17"/>
      <c r="C45" s="18"/>
      <c r="D45" s="18"/>
      <c r="E45" s="18"/>
      <c r="F45" s="18"/>
      <c r="G45" s="18"/>
      <c r="H45" s="18"/>
      <c r="I45" s="18"/>
      <c r="J45" s="19"/>
    </row>
    <row r="46" spans="2:10" x14ac:dyDescent="0.35">
      <c r="B46" s="17"/>
      <c r="C46" s="18"/>
      <c r="D46" s="18"/>
      <c r="E46" s="18"/>
      <c r="F46" s="18"/>
      <c r="G46" s="18"/>
      <c r="H46" s="18"/>
      <c r="I46" s="18"/>
      <c r="J46" s="19"/>
    </row>
    <row r="47" spans="2:10" x14ac:dyDescent="0.35">
      <c r="B47" s="17"/>
      <c r="C47" s="37" t="s">
        <v>200</v>
      </c>
      <c r="D47" s="18"/>
      <c r="E47" s="18"/>
      <c r="F47" s="38"/>
      <c r="G47" s="18"/>
      <c r="H47" s="18"/>
      <c r="I47" s="18"/>
      <c r="J47" s="19"/>
    </row>
    <row r="48" spans="2:10" x14ac:dyDescent="0.35">
      <c r="B48" s="17"/>
      <c r="C48" s="18"/>
      <c r="D48" s="18"/>
      <c r="E48" s="18"/>
      <c r="G48" s="18"/>
      <c r="H48" s="18"/>
      <c r="I48" s="18"/>
      <c r="J48" s="19"/>
    </row>
    <row r="49" spans="2:10" x14ac:dyDescent="0.35">
      <c r="B49" s="17"/>
      <c r="C49" s="18" t="s">
        <v>201</v>
      </c>
      <c r="D49" s="18"/>
      <c r="E49" s="18"/>
      <c r="F49" s="31"/>
      <c r="G49" s="18" t="s">
        <v>202</v>
      </c>
      <c r="H49" s="31"/>
      <c r="I49" s="31"/>
      <c r="J49" s="19"/>
    </row>
    <row r="50" spans="2:10" x14ac:dyDescent="0.35">
      <c r="B50" s="17"/>
      <c r="C50" s="18" t="s">
        <v>203</v>
      </c>
      <c r="D50" s="18"/>
      <c r="E50" s="18"/>
      <c r="F50" s="31"/>
      <c r="G50" s="18" t="s">
        <v>204</v>
      </c>
      <c r="H50" s="31"/>
      <c r="I50" s="31"/>
      <c r="J50" s="19"/>
    </row>
    <row r="51" spans="2:10" x14ac:dyDescent="0.35">
      <c r="B51" s="17"/>
      <c r="C51" s="18">
        <v>3</v>
      </c>
      <c r="D51" s="18"/>
      <c r="E51" s="18"/>
      <c r="F51" s="31"/>
      <c r="G51" s="18" t="s">
        <v>205</v>
      </c>
      <c r="H51" s="31"/>
      <c r="I51" s="31"/>
      <c r="J51" s="19"/>
    </row>
    <row r="52" spans="2:10" ht="26" x14ac:dyDescent="0.35">
      <c r="B52" s="17"/>
      <c r="C52" s="18"/>
      <c r="D52" s="18"/>
      <c r="E52" s="18"/>
      <c r="F52" s="23"/>
      <c r="G52" s="23"/>
      <c r="H52" s="23"/>
      <c r="I52" s="23"/>
      <c r="J52" s="19"/>
    </row>
    <row r="53" spans="2:10" x14ac:dyDescent="0.35">
      <c r="B53" s="17"/>
      <c r="D53" s="18"/>
      <c r="E53" s="18"/>
      <c r="F53" s="18"/>
      <c r="G53" s="18"/>
      <c r="H53" s="18"/>
      <c r="I53" s="18"/>
      <c r="J53" s="19"/>
    </row>
    <row r="54" spans="2:10" x14ac:dyDescent="0.35">
      <c r="B54" s="17"/>
      <c r="D54" s="18"/>
      <c r="E54" s="18"/>
      <c r="F54" s="18"/>
      <c r="G54" s="18"/>
      <c r="H54" s="18"/>
      <c r="I54" s="18"/>
      <c r="J54" s="19"/>
    </row>
    <row r="55" spans="2:10" x14ac:dyDescent="0.35">
      <c r="B55" s="17"/>
      <c r="E55" s="18"/>
      <c r="F55" s="38"/>
      <c r="G55" s="18"/>
      <c r="H55" s="18"/>
      <c r="I55" s="18"/>
      <c r="J55" s="19"/>
    </row>
    <row r="56" spans="2:10" x14ac:dyDescent="0.35">
      <c r="B56" s="17"/>
      <c r="E56" s="18"/>
      <c r="F56" s="18"/>
      <c r="G56" s="18"/>
      <c r="H56" s="18"/>
      <c r="I56" s="18"/>
      <c r="J56" s="19"/>
    </row>
    <row r="57" spans="2:10" x14ac:dyDescent="0.35">
      <c r="B57" s="17"/>
      <c r="E57" s="18"/>
      <c r="F57" s="18"/>
      <c r="G57" s="18"/>
      <c r="H57" s="18"/>
      <c r="I57" s="18"/>
      <c r="J57" s="19"/>
    </row>
    <row r="58" spans="2:10" x14ac:dyDescent="0.35">
      <c r="B58" s="17"/>
      <c r="E58" s="18"/>
      <c r="F58" s="18"/>
      <c r="G58" s="18"/>
      <c r="H58" s="18"/>
      <c r="I58" s="18"/>
      <c r="J58" s="19"/>
    </row>
    <row r="59" spans="2:10" x14ac:dyDescent="0.35">
      <c r="B59" s="17"/>
      <c r="E59" s="18"/>
      <c r="F59" s="18"/>
      <c r="G59" s="18"/>
      <c r="H59" s="18"/>
      <c r="I59" s="18"/>
      <c r="J59" s="19"/>
    </row>
    <row r="60" spans="2:10" x14ac:dyDescent="0.35">
      <c r="B60" s="32"/>
      <c r="J60" s="33"/>
    </row>
    <row r="61" spans="2:10" x14ac:dyDescent="0.35">
      <c r="B61" s="17"/>
      <c r="D61" s="18"/>
      <c r="E61" s="18"/>
      <c r="F61" s="18"/>
      <c r="G61" s="18"/>
      <c r="H61" s="18"/>
      <c r="I61" s="18"/>
      <c r="J61" s="19"/>
    </row>
    <row r="62" spans="2:10" x14ac:dyDescent="0.35">
      <c r="B62" s="17"/>
      <c r="E62" s="18"/>
      <c r="F62" s="26"/>
      <c r="G62" s="26"/>
      <c r="H62" s="26"/>
      <c r="I62" s="26"/>
      <c r="J62" s="19"/>
    </row>
    <row r="63" spans="2:10" x14ac:dyDescent="0.35">
      <c r="B63" s="17"/>
      <c r="E63" s="18"/>
      <c r="F63" s="26"/>
      <c r="G63" s="26"/>
      <c r="H63" s="26"/>
      <c r="I63" s="26"/>
      <c r="J63" s="19"/>
    </row>
    <row r="64" spans="2:10" x14ac:dyDescent="0.35">
      <c r="B64" s="17"/>
      <c r="D64" s="18"/>
      <c r="E64" s="18"/>
      <c r="F64" s="25"/>
      <c r="G64" s="25"/>
      <c r="H64" s="25"/>
      <c r="I64" s="25"/>
      <c r="J64" s="19"/>
    </row>
    <row r="65" spans="2:10" x14ac:dyDescent="0.35">
      <c r="B65" s="17"/>
      <c r="D65" s="18"/>
      <c r="E65" s="18"/>
      <c r="F65" s="25"/>
      <c r="G65" s="25"/>
      <c r="H65" s="25"/>
      <c r="I65" s="25"/>
      <c r="J65" s="19"/>
    </row>
    <row r="66" spans="2:10" x14ac:dyDescent="0.35">
      <c r="B66" s="17"/>
      <c r="D66" s="18"/>
      <c r="E66" s="18"/>
      <c r="F66" s="25"/>
      <c r="G66" s="25"/>
      <c r="H66" s="25"/>
      <c r="I66" s="25"/>
      <c r="J66" s="19"/>
    </row>
    <row r="67" spans="2:10" x14ac:dyDescent="0.35">
      <c r="B67" s="17"/>
      <c r="D67" s="18"/>
      <c r="E67" s="18"/>
      <c r="F67" s="25"/>
      <c r="G67" s="25"/>
      <c r="H67" s="25"/>
      <c r="I67" s="25"/>
      <c r="J67" s="19"/>
    </row>
    <row r="68" spans="2:10" x14ac:dyDescent="0.35">
      <c r="B68" s="17"/>
      <c r="D68" s="18"/>
      <c r="E68" s="18"/>
      <c r="F68" s="25"/>
      <c r="G68" s="25"/>
      <c r="H68" s="25"/>
      <c r="I68" s="25"/>
      <c r="J68" s="19"/>
    </row>
    <row r="69" spans="2:10" x14ac:dyDescent="0.35">
      <c r="B69" s="17"/>
      <c r="D69" s="18"/>
      <c r="E69" s="18"/>
      <c r="F69" s="25"/>
      <c r="G69" s="25"/>
      <c r="H69" s="25"/>
      <c r="I69" s="25"/>
      <c r="J69" s="19"/>
    </row>
    <row r="70" spans="2:10" x14ac:dyDescent="0.35">
      <c r="B70" s="17"/>
      <c r="D70" s="18"/>
      <c r="E70" s="18"/>
      <c r="F70" s="25"/>
      <c r="G70" s="25"/>
      <c r="H70" s="25"/>
      <c r="I70" s="25"/>
      <c r="J70" s="19"/>
    </row>
    <row r="71" spans="2:10" x14ac:dyDescent="0.35">
      <c r="B71" s="17"/>
      <c r="E71" s="18"/>
      <c r="F71" s="25"/>
      <c r="G71" s="25"/>
      <c r="H71" s="25"/>
      <c r="I71" s="25"/>
      <c r="J71" s="19"/>
    </row>
    <row r="72" spans="2:10" ht="15" thickBot="1" x14ac:dyDescent="0.4">
      <c r="B72" s="27"/>
      <c r="C72" s="36"/>
      <c r="D72" s="36"/>
      <c r="E72" s="36"/>
      <c r="F72" s="39"/>
      <c r="G72" s="39"/>
      <c r="H72" s="39"/>
      <c r="I72" s="39"/>
      <c r="J72" s="29"/>
    </row>
    <row r="73" spans="2:10" ht="15" thickBot="1" x14ac:dyDescent="0.4"/>
    <row r="74" spans="2:10" x14ac:dyDescent="0.35">
      <c r="B74" s="40"/>
      <c r="C74" s="41"/>
      <c r="D74" s="41"/>
      <c r="E74" s="41"/>
      <c r="F74" s="41"/>
      <c r="G74" s="41"/>
      <c r="H74" s="41"/>
      <c r="I74" s="41"/>
      <c r="J74" s="42"/>
    </row>
    <row r="75" spans="2:10" ht="18.5" x14ac:dyDescent="0.45">
      <c r="B75" s="32"/>
      <c r="C75" s="43" t="s">
        <v>206</v>
      </c>
      <c r="J75" s="33"/>
    </row>
    <row r="76" spans="2:10" ht="15" customHeight="1" x14ac:dyDescent="0.45">
      <c r="B76" s="32"/>
      <c r="C76" s="44" t="s">
        <v>208</v>
      </c>
      <c r="D76" s="45"/>
      <c r="E76" s="45"/>
      <c r="F76" s="45"/>
      <c r="G76" s="45"/>
      <c r="H76" s="45"/>
      <c r="I76" s="45"/>
      <c r="J76" s="33"/>
    </row>
    <row r="77" spans="2:10" x14ac:dyDescent="0.35">
      <c r="B77" s="32"/>
      <c r="C77" s="44" t="s">
        <v>209</v>
      </c>
      <c r="J77" s="33"/>
    </row>
    <row r="78" spans="2:10" x14ac:dyDescent="0.35">
      <c r="B78" s="32"/>
      <c r="C78" s="44" t="s">
        <v>210</v>
      </c>
      <c r="J78" s="33"/>
    </row>
    <row r="79" spans="2:10" x14ac:dyDescent="0.35">
      <c r="B79" s="32"/>
      <c r="C79" s="44" t="s">
        <v>211</v>
      </c>
      <c r="J79" s="33"/>
    </row>
    <row r="80" spans="2:10" x14ac:dyDescent="0.35">
      <c r="B80" s="32"/>
      <c r="C80" s="44" t="s">
        <v>212</v>
      </c>
      <c r="J80" s="33"/>
    </row>
    <row r="81" spans="2:10" x14ac:dyDescent="0.35">
      <c r="B81" s="32"/>
      <c r="C81" s="44" t="s">
        <v>213</v>
      </c>
      <c r="J81" s="33"/>
    </row>
    <row r="82" spans="2:10" x14ac:dyDescent="0.35">
      <c r="B82" s="32"/>
      <c r="C82" s="44" t="s">
        <v>3019</v>
      </c>
      <c r="D82" s="46"/>
      <c r="E82" s="46"/>
      <c r="F82" s="46"/>
      <c r="G82" s="46"/>
      <c r="H82" s="46"/>
      <c r="I82" s="46"/>
      <c r="J82" s="33"/>
    </row>
    <row r="83" spans="2:10" x14ac:dyDescent="0.35">
      <c r="B83" s="32"/>
      <c r="C83" s="44" t="s">
        <v>3020</v>
      </c>
      <c r="J83" s="33"/>
    </row>
    <row r="84" spans="2:10" x14ac:dyDescent="0.35">
      <c r="B84" s="32"/>
      <c r="C84" s="44" t="s">
        <v>3021</v>
      </c>
      <c r="J84" s="33"/>
    </row>
    <row r="85" spans="2:10" x14ac:dyDescent="0.35">
      <c r="B85" s="32"/>
      <c r="C85" s="44" t="s">
        <v>3022</v>
      </c>
      <c r="J85" s="33"/>
    </row>
    <row r="86" spans="2:10" x14ac:dyDescent="0.35">
      <c r="B86" s="32"/>
      <c r="C86" s="44" t="s">
        <v>3023</v>
      </c>
      <c r="J86" s="33"/>
    </row>
    <row r="87" spans="2:10" x14ac:dyDescent="0.35">
      <c r="B87" s="32"/>
      <c r="C87" s="44" t="s">
        <v>3024</v>
      </c>
      <c r="J87" s="33"/>
    </row>
    <row r="88" spans="2:10" x14ac:dyDescent="0.35">
      <c r="B88" s="32"/>
      <c r="C88" s="44" t="s">
        <v>3025</v>
      </c>
      <c r="J88" s="33"/>
    </row>
    <row r="89" spans="2:10" x14ac:dyDescent="0.35">
      <c r="B89" s="32"/>
      <c r="C89" s="44" t="s">
        <v>3026</v>
      </c>
      <c r="J89" s="33"/>
    </row>
    <row r="90" spans="2:10" x14ac:dyDescent="0.35">
      <c r="B90" s="32"/>
      <c r="C90" s="44" t="s">
        <v>3027</v>
      </c>
      <c r="J90" s="33"/>
    </row>
    <row r="91" spans="2:10" x14ac:dyDescent="0.35">
      <c r="B91" s="32"/>
      <c r="C91" s="44" t="s">
        <v>3028</v>
      </c>
      <c r="J91" s="33"/>
    </row>
    <row r="92" spans="2:10" x14ac:dyDescent="0.35">
      <c r="B92" s="32"/>
      <c r="C92" s="44" t="s">
        <v>3029</v>
      </c>
      <c r="J92" s="33"/>
    </row>
    <row r="93" spans="2:10" x14ac:dyDescent="0.35">
      <c r="B93" s="32"/>
      <c r="C93" s="44" t="s">
        <v>3030</v>
      </c>
      <c r="J93" s="33"/>
    </row>
    <row r="94" spans="2:10" x14ac:dyDescent="0.35">
      <c r="B94" s="32"/>
      <c r="C94" s="44" t="s">
        <v>3031</v>
      </c>
      <c r="J94" s="33"/>
    </row>
    <row r="95" spans="2:10" x14ac:dyDescent="0.35">
      <c r="B95" s="32"/>
      <c r="J95" s="33"/>
    </row>
    <row r="96" spans="2:10" x14ac:dyDescent="0.35">
      <c r="B96" s="32"/>
      <c r="J96" s="33"/>
    </row>
    <row r="97" spans="2:10" x14ac:dyDescent="0.35">
      <c r="B97" s="32"/>
      <c r="J97" s="33"/>
    </row>
    <row r="98" spans="2:10" x14ac:dyDescent="0.35">
      <c r="B98" s="32"/>
      <c r="J98" s="33"/>
    </row>
    <row r="99" spans="2:10" x14ac:dyDescent="0.35">
      <c r="B99" s="32"/>
      <c r="J99" s="33"/>
    </row>
    <row r="100" spans="2:10" x14ac:dyDescent="0.35">
      <c r="B100" s="32"/>
      <c r="J100" s="33"/>
    </row>
    <row r="101" spans="2:10" x14ac:dyDescent="0.35">
      <c r="B101" s="32"/>
      <c r="C101" s="47"/>
      <c r="J101" s="33"/>
    </row>
    <row r="102" spans="2:10" x14ac:dyDescent="0.35">
      <c r="B102" s="32"/>
      <c r="C102" s="47"/>
      <c r="J102" s="33"/>
    </row>
    <row r="103" spans="2:10" x14ac:dyDescent="0.35">
      <c r="B103" s="32"/>
      <c r="C103" s="47"/>
      <c r="J103" s="33"/>
    </row>
    <row r="104" spans="2:10" ht="15" thickBot="1" x14ac:dyDescent="0.4">
      <c r="B104" s="48"/>
      <c r="C104" s="36"/>
      <c r="D104" s="36"/>
      <c r="E104" s="36"/>
      <c r="F104" s="36"/>
      <c r="G104" s="36"/>
      <c r="H104" s="36"/>
      <c r="I104" s="36"/>
      <c r="J104" s="49"/>
    </row>
  </sheetData>
  <sheetProtection formatColumns="0" formatRows="0" insertHyperlinks="0" sort="0" autoFilter="0" pivotTables="0"/>
  <mergeCells count="3">
    <mergeCell ref="C26:H27"/>
    <mergeCell ref="C28:H29"/>
    <mergeCell ref="C30:H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ABE5B-0945-45CD-8BFA-027ABAD60A7B}">
  <sheetPr codeName="Ark4">
    <tabColor rgb="FF847A75"/>
  </sheetPr>
  <dimension ref="A1:AE36"/>
  <sheetViews>
    <sheetView zoomScale="75" zoomScaleNormal="75" workbookViewId="0">
      <selection activeCell="E8" sqref="E8"/>
    </sheetView>
  </sheetViews>
  <sheetFormatPr defaultRowHeight="14.5" x14ac:dyDescent="0.35"/>
  <cols>
    <col min="1" max="1" width="4.7265625" style="70" customWidth="1"/>
    <col min="2" max="2" width="16.81640625" style="53" bestFit="1" customWidth="1"/>
    <col min="3" max="3" width="162.26953125" style="54" customWidth="1"/>
    <col min="4" max="31" width="9" style="51" customWidth="1"/>
    <col min="32" max="246" width="8.81640625" style="2"/>
    <col min="247" max="247" width="4.7265625" style="2" customWidth="1"/>
    <col min="248" max="248" width="16.81640625" style="2" bestFit="1" customWidth="1"/>
    <col min="249" max="249" width="127.54296875" style="2" customWidth="1"/>
    <col min="250" max="250" width="46.7265625" style="2" customWidth="1"/>
    <col min="251" max="287" width="9" style="2" customWidth="1"/>
    <col min="288" max="502" width="8.81640625" style="2"/>
    <col min="503" max="503" width="4.7265625" style="2" customWidth="1"/>
    <col min="504" max="504" width="16.81640625" style="2" bestFit="1" customWidth="1"/>
    <col min="505" max="505" width="127.54296875" style="2" customWidth="1"/>
    <col min="506" max="506" width="46.7265625" style="2" customWidth="1"/>
    <col min="507" max="543" width="9" style="2" customWidth="1"/>
    <col min="544" max="758" width="8.81640625" style="2"/>
    <col min="759" max="759" width="4.7265625" style="2" customWidth="1"/>
    <col min="760" max="760" width="16.81640625" style="2" bestFit="1" customWidth="1"/>
    <col min="761" max="761" width="127.54296875" style="2" customWidth="1"/>
    <col min="762" max="762" width="46.7265625" style="2" customWidth="1"/>
    <col min="763" max="799" width="9" style="2" customWidth="1"/>
    <col min="800" max="1014" width="8.81640625" style="2"/>
    <col min="1015" max="1015" width="4.7265625" style="2" customWidth="1"/>
    <col min="1016" max="1016" width="16.81640625" style="2" bestFit="1" customWidth="1"/>
    <col min="1017" max="1017" width="127.54296875" style="2" customWidth="1"/>
    <col min="1018" max="1018" width="46.7265625" style="2" customWidth="1"/>
    <col min="1019" max="1055" width="9" style="2" customWidth="1"/>
    <col min="1056" max="1270" width="8.81640625" style="2"/>
    <col min="1271" max="1271" width="4.7265625" style="2" customWidth="1"/>
    <col min="1272" max="1272" width="16.81640625" style="2" bestFit="1" customWidth="1"/>
    <col min="1273" max="1273" width="127.54296875" style="2" customWidth="1"/>
    <col min="1274" max="1274" width="46.7265625" style="2" customWidth="1"/>
    <col min="1275" max="1311" width="9" style="2" customWidth="1"/>
    <col min="1312" max="1526" width="8.81640625" style="2"/>
    <col min="1527" max="1527" width="4.7265625" style="2" customWidth="1"/>
    <col min="1528" max="1528" width="16.81640625" style="2" bestFit="1" customWidth="1"/>
    <col min="1529" max="1529" width="127.54296875" style="2" customWidth="1"/>
    <col min="1530" max="1530" width="46.7265625" style="2" customWidth="1"/>
    <col min="1531" max="1567" width="9" style="2" customWidth="1"/>
    <col min="1568" max="1782" width="8.81640625" style="2"/>
    <col min="1783" max="1783" width="4.7265625" style="2" customWidth="1"/>
    <col min="1784" max="1784" width="16.81640625" style="2" bestFit="1" customWidth="1"/>
    <col min="1785" max="1785" width="127.54296875" style="2" customWidth="1"/>
    <col min="1786" max="1786" width="46.7265625" style="2" customWidth="1"/>
    <col min="1787" max="1823" width="9" style="2" customWidth="1"/>
    <col min="1824" max="2038" width="8.81640625" style="2"/>
    <col min="2039" max="2039" width="4.7265625" style="2" customWidth="1"/>
    <col min="2040" max="2040" width="16.81640625" style="2" bestFit="1" customWidth="1"/>
    <col min="2041" max="2041" width="127.54296875" style="2" customWidth="1"/>
    <col min="2042" max="2042" width="46.7265625" style="2" customWidth="1"/>
    <col min="2043" max="2079" width="9" style="2" customWidth="1"/>
    <col min="2080" max="2294" width="8.81640625" style="2"/>
    <col min="2295" max="2295" width="4.7265625" style="2" customWidth="1"/>
    <col min="2296" max="2296" width="16.81640625" style="2" bestFit="1" customWidth="1"/>
    <col min="2297" max="2297" width="127.54296875" style="2" customWidth="1"/>
    <col min="2298" max="2298" width="46.7265625" style="2" customWidth="1"/>
    <col min="2299" max="2335" width="9" style="2" customWidth="1"/>
    <col min="2336" max="2550" width="8.81640625" style="2"/>
    <col min="2551" max="2551" width="4.7265625" style="2" customWidth="1"/>
    <col min="2552" max="2552" width="16.81640625" style="2" bestFit="1" customWidth="1"/>
    <col min="2553" max="2553" width="127.54296875" style="2" customWidth="1"/>
    <col min="2554" max="2554" width="46.7265625" style="2" customWidth="1"/>
    <col min="2555" max="2591" width="9" style="2" customWidth="1"/>
    <col min="2592" max="2806" width="8.81640625" style="2"/>
    <col min="2807" max="2807" width="4.7265625" style="2" customWidth="1"/>
    <col min="2808" max="2808" width="16.81640625" style="2" bestFit="1" customWidth="1"/>
    <col min="2809" max="2809" width="127.54296875" style="2" customWidth="1"/>
    <col min="2810" max="2810" width="46.7265625" style="2" customWidth="1"/>
    <col min="2811" max="2847" width="9" style="2" customWidth="1"/>
    <col min="2848" max="3062" width="8.81640625" style="2"/>
    <col min="3063" max="3063" width="4.7265625" style="2" customWidth="1"/>
    <col min="3064" max="3064" width="16.81640625" style="2" bestFit="1" customWidth="1"/>
    <col min="3065" max="3065" width="127.54296875" style="2" customWidth="1"/>
    <col min="3066" max="3066" width="46.7265625" style="2" customWidth="1"/>
    <col min="3067" max="3103" width="9" style="2" customWidth="1"/>
    <col min="3104" max="3318" width="8.81640625" style="2"/>
    <col min="3319" max="3319" width="4.7265625" style="2" customWidth="1"/>
    <col min="3320" max="3320" width="16.81640625" style="2" bestFit="1" customWidth="1"/>
    <col min="3321" max="3321" width="127.54296875" style="2" customWidth="1"/>
    <col min="3322" max="3322" width="46.7265625" style="2" customWidth="1"/>
    <col min="3323" max="3359" width="9" style="2" customWidth="1"/>
    <col min="3360" max="3574" width="8.81640625" style="2"/>
    <col min="3575" max="3575" width="4.7265625" style="2" customWidth="1"/>
    <col min="3576" max="3576" width="16.81640625" style="2" bestFit="1" customWidth="1"/>
    <col min="3577" max="3577" width="127.54296875" style="2" customWidth="1"/>
    <col min="3578" max="3578" width="46.7265625" style="2" customWidth="1"/>
    <col min="3579" max="3615" width="9" style="2" customWidth="1"/>
    <col min="3616" max="3830" width="8.81640625" style="2"/>
    <col min="3831" max="3831" width="4.7265625" style="2" customWidth="1"/>
    <col min="3832" max="3832" width="16.81640625" style="2" bestFit="1" customWidth="1"/>
    <col min="3833" max="3833" width="127.54296875" style="2" customWidth="1"/>
    <col min="3834" max="3834" width="46.7265625" style="2" customWidth="1"/>
    <col min="3835" max="3871" width="9" style="2" customWidth="1"/>
    <col min="3872" max="4086" width="8.81640625" style="2"/>
    <col min="4087" max="4087" width="4.7265625" style="2" customWidth="1"/>
    <col min="4088" max="4088" width="16.81640625" style="2" bestFit="1" customWidth="1"/>
    <col min="4089" max="4089" width="127.54296875" style="2" customWidth="1"/>
    <col min="4090" max="4090" width="46.7265625" style="2" customWidth="1"/>
    <col min="4091" max="4127" width="9" style="2" customWidth="1"/>
    <col min="4128" max="4342" width="8.81640625" style="2"/>
    <col min="4343" max="4343" width="4.7265625" style="2" customWidth="1"/>
    <col min="4344" max="4344" width="16.81640625" style="2" bestFit="1" customWidth="1"/>
    <col min="4345" max="4345" width="127.54296875" style="2" customWidth="1"/>
    <col min="4346" max="4346" width="46.7265625" style="2" customWidth="1"/>
    <col min="4347" max="4383" width="9" style="2" customWidth="1"/>
    <col min="4384" max="4598" width="8.81640625" style="2"/>
    <col min="4599" max="4599" width="4.7265625" style="2" customWidth="1"/>
    <col min="4600" max="4600" width="16.81640625" style="2" bestFit="1" customWidth="1"/>
    <col min="4601" max="4601" width="127.54296875" style="2" customWidth="1"/>
    <col min="4602" max="4602" width="46.7265625" style="2" customWidth="1"/>
    <col min="4603" max="4639" width="9" style="2" customWidth="1"/>
    <col min="4640" max="4854" width="8.81640625" style="2"/>
    <col min="4855" max="4855" width="4.7265625" style="2" customWidth="1"/>
    <col min="4856" max="4856" width="16.81640625" style="2" bestFit="1" customWidth="1"/>
    <col min="4857" max="4857" width="127.54296875" style="2" customWidth="1"/>
    <col min="4858" max="4858" width="46.7265625" style="2" customWidth="1"/>
    <col min="4859" max="4895" width="9" style="2" customWidth="1"/>
    <col min="4896" max="5110" width="8.81640625" style="2"/>
    <col min="5111" max="5111" width="4.7265625" style="2" customWidth="1"/>
    <col min="5112" max="5112" width="16.81640625" style="2" bestFit="1" customWidth="1"/>
    <col min="5113" max="5113" width="127.54296875" style="2" customWidth="1"/>
    <col min="5114" max="5114" width="46.7265625" style="2" customWidth="1"/>
    <col min="5115" max="5151" width="9" style="2" customWidth="1"/>
    <col min="5152" max="5366" width="8.81640625" style="2"/>
    <col min="5367" max="5367" width="4.7265625" style="2" customWidth="1"/>
    <col min="5368" max="5368" width="16.81640625" style="2" bestFit="1" customWidth="1"/>
    <col min="5369" max="5369" width="127.54296875" style="2" customWidth="1"/>
    <col min="5370" max="5370" width="46.7265625" style="2" customWidth="1"/>
    <col min="5371" max="5407" width="9" style="2" customWidth="1"/>
    <col min="5408" max="5622" width="8.81640625" style="2"/>
    <col min="5623" max="5623" width="4.7265625" style="2" customWidth="1"/>
    <col min="5624" max="5624" width="16.81640625" style="2" bestFit="1" customWidth="1"/>
    <col min="5625" max="5625" width="127.54296875" style="2" customWidth="1"/>
    <col min="5626" max="5626" width="46.7265625" style="2" customWidth="1"/>
    <col min="5627" max="5663" width="9" style="2" customWidth="1"/>
    <col min="5664" max="5878" width="8.81640625" style="2"/>
    <col min="5879" max="5879" width="4.7265625" style="2" customWidth="1"/>
    <col min="5880" max="5880" width="16.81640625" style="2" bestFit="1" customWidth="1"/>
    <col min="5881" max="5881" width="127.54296875" style="2" customWidth="1"/>
    <col min="5882" max="5882" width="46.7265625" style="2" customWidth="1"/>
    <col min="5883" max="5919" width="9" style="2" customWidth="1"/>
    <col min="5920" max="6134" width="8.81640625" style="2"/>
    <col min="6135" max="6135" width="4.7265625" style="2" customWidth="1"/>
    <col min="6136" max="6136" width="16.81640625" style="2" bestFit="1" customWidth="1"/>
    <col min="6137" max="6137" width="127.54296875" style="2" customWidth="1"/>
    <col min="6138" max="6138" width="46.7265625" style="2" customWidth="1"/>
    <col min="6139" max="6175" width="9" style="2" customWidth="1"/>
    <col min="6176" max="6390" width="8.81640625" style="2"/>
    <col min="6391" max="6391" width="4.7265625" style="2" customWidth="1"/>
    <col min="6392" max="6392" width="16.81640625" style="2" bestFit="1" customWidth="1"/>
    <col min="6393" max="6393" width="127.54296875" style="2" customWidth="1"/>
    <col min="6394" max="6394" width="46.7265625" style="2" customWidth="1"/>
    <col min="6395" max="6431" width="9" style="2" customWidth="1"/>
    <col min="6432" max="6646" width="8.81640625" style="2"/>
    <col min="6647" max="6647" width="4.7265625" style="2" customWidth="1"/>
    <col min="6648" max="6648" width="16.81640625" style="2" bestFit="1" customWidth="1"/>
    <col min="6649" max="6649" width="127.54296875" style="2" customWidth="1"/>
    <col min="6650" max="6650" width="46.7265625" style="2" customWidth="1"/>
    <col min="6651" max="6687" width="9" style="2" customWidth="1"/>
    <col min="6688" max="6902" width="8.81640625" style="2"/>
    <col min="6903" max="6903" width="4.7265625" style="2" customWidth="1"/>
    <col min="6904" max="6904" width="16.81640625" style="2" bestFit="1" customWidth="1"/>
    <col min="6905" max="6905" width="127.54296875" style="2" customWidth="1"/>
    <col min="6906" max="6906" width="46.7265625" style="2" customWidth="1"/>
    <col min="6907" max="6943" width="9" style="2" customWidth="1"/>
    <col min="6944" max="7158" width="8.81640625" style="2"/>
    <col min="7159" max="7159" width="4.7265625" style="2" customWidth="1"/>
    <col min="7160" max="7160" width="16.81640625" style="2" bestFit="1" customWidth="1"/>
    <col min="7161" max="7161" width="127.54296875" style="2" customWidth="1"/>
    <col min="7162" max="7162" width="46.7265625" style="2" customWidth="1"/>
    <col min="7163" max="7199" width="9" style="2" customWidth="1"/>
    <col min="7200" max="7414" width="8.81640625" style="2"/>
    <col min="7415" max="7415" width="4.7265625" style="2" customWidth="1"/>
    <col min="7416" max="7416" width="16.81640625" style="2" bestFit="1" customWidth="1"/>
    <col min="7417" max="7417" width="127.54296875" style="2" customWidth="1"/>
    <col min="7418" max="7418" width="46.7265625" style="2" customWidth="1"/>
    <col min="7419" max="7455" width="9" style="2" customWidth="1"/>
    <col min="7456" max="7670" width="8.81640625" style="2"/>
    <col min="7671" max="7671" width="4.7265625" style="2" customWidth="1"/>
    <col min="7672" max="7672" width="16.81640625" style="2" bestFit="1" customWidth="1"/>
    <col min="7673" max="7673" width="127.54296875" style="2" customWidth="1"/>
    <col min="7674" max="7674" width="46.7265625" style="2" customWidth="1"/>
    <col min="7675" max="7711" width="9" style="2" customWidth="1"/>
    <col min="7712" max="7926" width="8.81640625" style="2"/>
    <col min="7927" max="7927" width="4.7265625" style="2" customWidth="1"/>
    <col min="7928" max="7928" width="16.81640625" style="2" bestFit="1" customWidth="1"/>
    <col min="7929" max="7929" width="127.54296875" style="2" customWidth="1"/>
    <col min="7930" max="7930" width="46.7265625" style="2" customWidth="1"/>
    <col min="7931" max="7967" width="9" style="2" customWidth="1"/>
    <col min="7968" max="8182" width="8.81640625" style="2"/>
    <col min="8183" max="8183" width="4.7265625" style="2" customWidth="1"/>
    <col min="8184" max="8184" width="16.81640625" style="2" bestFit="1" customWidth="1"/>
    <col min="8185" max="8185" width="127.54296875" style="2" customWidth="1"/>
    <col min="8186" max="8186" width="46.7265625" style="2" customWidth="1"/>
    <col min="8187" max="8223" width="9" style="2" customWidth="1"/>
    <col min="8224" max="8438" width="8.81640625" style="2"/>
    <col min="8439" max="8439" width="4.7265625" style="2" customWidth="1"/>
    <col min="8440" max="8440" width="16.81640625" style="2" bestFit="1" customWidth="1"/>
    <col min="8441" max="8441" width="127.54296875" style="2" customWidth="1"/>
    <col min="8442" max="8442" width="46.7265625" style="2" customWidth="1"/>
    <col min="8443" max="8479" width="9" style="2" customWidth="1"/>
    <col min="8480" max="8694" width="8.81640625" style="2"/>
    <col min="8695" max="8695" width="4.7265625" style="2" customWidth="1"/>
    <col min="8696" max="8696" width="16.81640625" style="2" bestFit="1" customWidth="1"/>
    <col min="8697" max="8697" width="127.54296875" style="2" customWidth="1"/>
    <col min="8698" max="8698" width="46.7265625" style="2" customWidth="1"/>
    <col min="8699" max="8735" width="9" style="2" customWidth="1"/>
    <col min="8736" max="8950" width="8.81640625" style="2"/>
    <col min="8951" max="8951" width="4.7265625" style="2" customWidth="1"/>
    <col min="8952" max="8952" width="16.81640625" style="2" bestFit="1" customWidth="1"/>
    <col min="8953" max="8953" width="127.54296875" style="2" customWidth="1"/>
    <col min="8954" max="8954" width="46.7265625" style="2" customWidth="1"/>
    <col min="8955" max="8991" width="9" style="2" customWidth="1"/>
    <col min="8992" max="9206" width="8.81640625" style="2"/>
    <col min="9207" max="9207" width="4.7265625" style="2" customWidth="1"/>
    <col min="9208" max="9208" width="16.81640625" style="2" bestFit="1" customWidth="1"/>
    <col min="9209" max="9209" width="127.54296875" style="2" customWidth="1"/>
    <col min="9210" max="9210" width="46.7265625" style="2" customWidth="1"/>
    <col min="9211" max="9247" width="9" style="2" customWidth="1"/>
    <col min="9248" max="9462" width="8.81640625" style="2"/>
    <col min="9463" max="9463" width="4.7265625" style="2" customWidth="1"/>
    <col min="9464" max="9464" width="16.81640625" style="2" bestFit="1" customWidth="1"/>
    <col min="9465" max="9465" width="127.54296875" style="2" customWidth="1"/>
    <col min="9466" max="9466" width="46.7265625" style="2" customWidth="1"/>
    <col min="9467" max="9503" width="9" style="2" customWidth="1"/>
    <col min="9504" max="9718" width="8.81640625" style="2"/>
    <col min="9719" max="9719" width="4.7265625" style="2" customWidth="1"/>
    <col min="9720" max="9720" width="16.81640625" style="2" bestFit="1" customWidth="1"/>
    <col min="9721" max="9721" width="127.54296875" style="2" customWidth="1"/>
    <col min="9722" max="9722" width="46.7265625" style="2" customWidth="1"/>
    <col min="9723" max="9759" width="9" style="2" customWidth="1"/>
    <col min="9760" max="9974" width="8.81640625" style="2"/>
    <col min="9975" max="9975" width="4.7265625" style="2" customWidth="1"/>
    <col min="9976" max="9976" width="16.81640625" style="2" bestFit="1" customWidth="1"/>
    <col min="9977" max="9977" width="127.54296875" style="2" customWidth="1"/>
    <col min="9978" max="9978" width="46.7265625" style="2" customWidth="1"/>
    <col min="9979" max="10015" width="9" style="2" customWidth="1"/>
    <col min="10016" max="10230" width="8.81640625" style="2"/>
    <col min="10231" max="10231" width="4.7265625" style="2" customWidth="1"/>
    <col min="10232" max="10232" width="16.81640625" style="2" bestFit="1" customWidth="1"/>
    <col min="10233" max="10233" width="127.54296875" style="2" customWidth="1"/>
    <col min="10234" max="10234" width="46.7265625" style="2" customWidth="1"/>
    <col min="10235" max="10271" width="9" style="2" customWidth="1"/>
    <col min="10272" max="10486" width="8.81640625" style="2"/>
    <col min="10487" max="10487" width="4.7265625" style="2" customWidth="1"/>
    <col min="10488" max="10488" width="16.81640625" style="2" bestFit="1" customWidth="1"/>
    <col min="10489" max="10489" width="127.54296875" style="2" customWidth="1"/>
    <col min="10490" max="10490" width="46.7265625" style="2" customWidth="1"/>
    <col min="10491" max="10527" width="9" style="2" customWidth="1"/>
    <col min="10528" max="10742" width="8.81640625" style="2"/>
    <col min="10743" max="10743" width="4.7265625" style="2" customWidth="1"/>
    <col min="10744" max="10744" width="16.81640625" style="2" bestFit="1" customWidth="1"/>
    <col min="10745" max="10745" width="127.54296875" style="2" customWidth="1"/>
    <col min="10746" max="10746" width="46.7265625" style="2" customWidth="1"/>
    <col min="10747" max="10783" width="9" style="2" customWidth="1"/>
    <col min="10784" max="10998" width="8.81640625" style="2"/>
    <col min="10999" max="10999" width="4.7265625" style="2" customWidth="1"/>
    <col min="11000" max="11000" width="16.81640625" style="2" bestFit="1" customWidth="1"/>
    <col min="11001" max="11001" width="127.54296875" style="2" customWidth="1"/>
    <col min="11002" max="11002" width="46.7265625" style="2" customWidth="1"/>
    <col min="11003" max="11039" width="9" style="2" customWidth="1"/>
    <col min="11040" max="11254" width="8.81640625" style="2"/>
    <col min="11255" max="11255" width="4.7265625" style="2" customWidth="1"/>
    <col min="11256" max="11256" width="16.81640625" style="2" bestFit="1" customWidth="1"/>
    <col min="11257" max="11257" width="127.54296875" style="2" customWidth="1"/>
    <col min="11258" max="11258" width="46.7265625" style="2" customWidth="1"/>
    <col min="11259" max="11295" width="9" style="2" customWidth="1"/>
    <col min="11296" max="11510" width="8.81640625" style="2"/>
    <col min="11511" max="11511" width="4.7265625" style="2" customWidth="1"/>
    <col min="11512" max="11512" width="16.81640625" style="2" bestFit="1" customWidth="1"/>
    <col min="11513" max="11513" width="127.54296875" style="2" customWidth="1"/>
    <col min="11514" max="11514" width="46.7265625" style="2" customWidth="1"/>
    <col min="11515" max="11551" width="9" style="2" customWidth="1"/>
    <col min="11552" max="11766" width="8.81640625" style="2"/>
    <col min="11767" max="11767" width="4.7265625" style="2" customWidth="1"/>
    <col min="11768" max="11768" width="16.81640625" style="2" bestFit="1" customWidth="1"/>
    <col min="11769" max="11769" width="127.54296875" style="2" customWidth="1"/>
    <col min="11770" max="11770" width="46.7265625" style="2" customWidth="1"/>
    <col min="11771" max="11807" width="9" style="2" customWidth="1"/>
    <col min="11808" max="12022" width="8.81640625" style="2"/>
    <col min="12023" max="12023" width="4.7265625" style="2" customWidth="1"/>
    <col min="12024" max="12024" width="16.81640625" style="2" bestFit="1" customWidth="1"/>
    <col min="12025" max="12025" width="127.54296875" style="2" customWidth="1"/>
    <col min="12026" max="12026" width="46.7265625" style="2" customWidth="1"/>
    <col min="12027" max="12063" width="9" style="2" customWidth="1"/>
    <col min="12064" max="12278" width="8.81640625" style="2"/>
    <col min="12279" max="12279" width="4.7265625" style="2" customWidth="1"/>
    <col min="12280" max="12280" width="16.81640625" style="2" bestFit="1" customWidth="1"/>
    <col min="12281" max="12281" width="127.54296875" style="2" customWidth="1"/>
    <col min="12282" max="12282" width="46.7265625" style="2" customWidth="1"/>
    <col min="12283" max="12319" width="9" style="2" customWidth="1"/>
    <col min="12320" max="12534" width="8.81640625" style="2"/>
    <col min="12535" max="12535" width="4.7265625" style="2" customWidth="1"/>
    <col min="12536" max="12536" width="16.81640625" style="2" bestFit="1" customWidth="1"/>
    <col min="12537" max="12537" width="127.54296875" style="2" customWidth="1"/>
    <col min="12538" max="12538" width="46.7265625" style="2" customWidth="1"/>
    <col min="12539" max="12575" width="9" style="2" customWidth="1"/>
    <col min="12576" max="12790" width="8.81640625" style="2"/>
    <col min="12791" max="12791" width="4.7265625" style="2" customWidth="1"/>
    <col min="12792" max="12792" width="16.81640625" style="2" bestFit="1" customWidth="1"/>
    <col min="12793" max="12793" width="127.54296875" style="2" customWidth="1"/>
    <col min="12794" max="12794" width="46.7265625" style="2" customWidth="1"/>
    <col min="12795" max="12831" width="9" style="2" customWidth="1"/>
    <col min="12832" max="13046" width="8.81640625" style="2"/>
    <col min="13047" max="13047" width="4.7265625" style="2" customWidth="1"/>
    <col min="13048" max="13048" width="16.81640625" style="2" bestFit="1" customWidth="1"/>
    <col min="13049" max="13049" width="127.54296875" style="2" customWidth="1"/>
    <col min="13050" max="13050" width="46.7265625" style="2" customWidth="1"/>
    <col min="13051" max="13087" width="9" style="2" customWidth="1"/>
    <col min="13088" max="13302" width="8.81640625" style="2"/>
    <col min="13303" max="13303" width="4.7265625" style="2" customWidth="1"/>
    <col min="13304" max="13304" width="16.81640625" style="2" bestFit="1" customWidth="1"/>
    <col min="13305" max="13305" width="127.54296875" style="2" customWidth="1"/>
    <col min="13306" max="13306" width="46.7265625" style="2" customWidth="1"/>
    <col min="13307" max="13343" width="9" style="2" customWidth="1"/>
    <col min="13344" max="13558" width="8.81640625" style="2"/>
    <col min="13559" max="13559" width="4.7265625" style="2" customWidth="1"/>
    <col min="13560" max="13560" width="16.81640625" style="2" bestFit="1" customWidth="1"/>
    <col min="13561" max="13561" width="127.54296875" style="2" customWidth="1"/>
    <col min="13562" max="13562" width="46.7265625" style="2" customWidth="1"/>
    <col min="13563" max="13599" width="9" style="2" customWidth="1"/>
    <col min="13600" max="13814" width="8.81640625" style="2"/>
    <col min="13815" max="13815" width="4.7265625" style="2" customWidth="1"/>
    <col min="13816" max="13816" width="16.81640625" style="2" bestFit="1" customWidth="1"/>
    <col min="13817" max="13817" width="127.54296875" style="2" customWidth="1"/>
    <col min="13818" max="13818" width="46.7265625" style="2" customWidth="1"/>
    <col min="13819" max="13855" width="9" style="2" customWidth="1"/>
    <col min="13856" max="14070" width="8.81640625" style="2"/>
    <col min="14071" max="14071" width="4.7265625" style="2" customWidth="1"/>
    <col min="14072" max="14072" width="16.81640625" style="2" bestFit="1" customWidth="1"/>
    <col min="14073" max="14073" width="127.54296875" style="2" customWidth="1"/>
    <col min="14074" max="14074" width="46.7265625" style="2" customWidth="1"/>
    <col min="14075" max="14111" width="9" style="2" customWidth="1"/>
    <col min="14112" max="14326" width="8.81640625" style="2"/>
    <col min="14327" max="14327" width="4.7265625" style="2" customWidth="1"/>
    <col min="14328" max="14328" width="16.81640625" style="2" bestFit="1" customWidth="1"/>
    <col min="14329" max="14329" width="127.54296875" style="2" customWidth="1"/>
    <col min="14330" max="14330" width="46.7265625" style="2" customWidth="1"/>
    <col min="14331" max="14367" width="9" style="2" customWidth="1"/>
    <col min="14368" max="14582" width="8.81640625" style="2"/>
    <col min="14583" max="14583" width="4.7265625" style="2" customWidth="1"/>
    <col min="14584" max="14584" width="16.81640625" style="2" bestFit="1" customWidth="1"/>
    <col min="14585" max="14585" width="127.54296875" style="2" customWidth="1"/>
    <col min="14586" max="14586" width="46.7265625" style="2" customWidth="1"/>
    <col min="14587" max="14623" width="9" style="2" customWidth="1"/>
    <col min="14624" max="14838" width="8.81640625" style="2"/>
    <col min="14839" max="14839" width="4.7265625" style="2" customWidth="1"/>
    <col min="14840" max="14840" width="16.81640625" style="2" bestFit="1" customWidth="1"/>
    <col min="14841" max="14841" width="127.54296875" style="2" customWidth="1"/>
    <col min="14842" max="14842" width="46.7265625" style="2" customWidth="1"/>
    <col min="14843" max="14879" width="9" style="2" customWidth="1"/>
    <col min="14880" max="15094" width="8.81640625" style="2"/>
    <col min="15095" max="15095" width="4.7265625" style="2" customWidth="1"/>
    <col min="15096" max="15096" width="16.81640625" style="2" bestFit="1" customWidth="1"/>
    <col min="15097" max="15097" width="127.54296875" style="2" customWidth="1"/>
    <col min="15098" max="15098" width="46.7265625" style="2" customWidth="1"/>
    <col min="15099" max="15135" width="9" style="2" customWidth="1"/>
    <col min="15136" max="15350" width="8.81640625" style="2"/>
    <col min="15351" max="15351" width="4.7265625" style="2" customWidth="1"/>
    <col min="15352" max="15352" width="16.81640625" style="2" bestFit="1" customWidth="1"/>
    <col min="15353" max="15353" width="127.54296875" style="2" customWidth="1"/>
    <col min="15354" max="15354" width="46.7265625" style="2" customWidth="1"/>
    <col min="15355" max="15391" width="9" style="2" customWidth="1"/>
    <col min="15392" max="15606" width="8.81640625" style="2"/>
    <col min="15607" max="15607" width="4.7265625" style="2" customWidth="1"/>
    <col min="15608" max="15608" width="16.81640625" style="2" bestFit="1" customWidth="1"/>
    <col min="15609" max="15609" width="127.54296875" style="2" customWidth="1"/>
    <col min="15610" max="15610" width="46.7265625" style="2" customWidth="1"/>
    <col min="15611" max="15647" width="9" style="2" customWidth="1"/>
    <col min="15648" max="15862" width="8.81640625" style="2"/>
    <col min="15863" max="15863" width="4.7265625" style="2" customWidth="1"/>
    <col min="15864" max="15864" width="16.81640625" style="2" bestFit="1" customWidth="1"/>
    <col min="15865" max="15865" width="127.54296875" style="2" customWidth="1"/>
    <col min="15866" max="15866" width="46.7265625" style="2" customWidth="1"/>
    <col min="15867" max="15903" width="9" style="2" customWidth="1"/>
    <col min="15904" max="16118" width="8.81640625" style="2"/>
    <col min="16119" max="16119" width="4.7265625" style="2" customWidth="1"/>
    <col min="16120" max="16120" width="16.81640625" style="2" bestFit="1" customWidth="1"/>
    <col min="16121" max="16121" width="127.54296875" style="2" customWidth="1"/>
    <col min="16122" max="16122" width="46.7265625" style="2" customWidth="1"/>
    <col min="16123" max="16159" width="9" style="2" customWidth="1"/>
    <col min="16160" max="16384" width="8.81640625" style="2"/>
  </cols>
  <sheetData>
    <row r="1" spans="1:31" ht="31" x14ac:dyDescent="0.7">
      <c r="A1" s="511" t="s">
        <v>214</v>
      </c>
      <c r="B1" s="512"/>
      <c r="C1" s="512"/>
    </row>
    <row r="2" spans="1:31" ht="31" x14ac:dyDescent="0.7">
      <c r="A2" s="52" t="s">
        <v>175</v>
      </c>
      <c r="B2" s="50"/>
      <c r="C2" s="50"/>
    </row>
    <row r="3" spans="1:31" x14ac:dyDescent="0.35">
      <c r="A3" s="30"/>
    </row>
    <row r="4" spans="1:31" s="37" customFormat="1" ht="18.5" x14ac:dyDescent="0.35">
      <c r="A4" s="55"/>
      <c r="B4" s="56"/>
      <c r="C4" s="57" t="s">
        <v>215</v>
      </c>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row>
    <row r="5" spans="1:31" ht="18.5" x14ac:dyDescent="0.35">
      <c r="A5" s="59" t="s">
        <v>216</v>
      </c>
      <c r="B5" s="60"/>
      <c r="C5" s="61"/>
    </row>
    <row r="6" spans="1:31" ht="14.5" customHeight="1" x14ac:dyDescent="0.35">
      <c r="A6" s="62" t="s">
        <v>217</v>
      </c>
      <c r="B6" s="62"/>
      <c r="C6" s="63"/>
    </row>
    <row r="7" spans="1:31" ht="58" x14ac:dyDescent="0.35">
      <c r="A7" s="64"/>
      <c r="B7" s="65" t="s">
        <v>218</v>
      </c>
      <c r="C7" s="66" t="s">
        <v>219</v>
      </c>
    </row>
    <row r="8" spans="1:31" ht="14.5" customHeight="1" x14ac:dyDescent="0.35">
      <c r="A8" s="62" t="s">
        <v>220</v>
      </c>
      <c r="B8" s="62"/>
      <c r="C8" s="63"/>
    </row>
    <row r="9" spans="1:31" ht="23.25" customHeight="1" x14ac:dyDescent="0.35">
      <c r="A9" s="67"/>
      <c r="B9" s="65" t="s">
        <v>221</v>
      </c>
      <c r="C9" s="68" t="s">
        <v>222</v>
      </c>
    </row>
    <row r="10" spans="1:31" ht="14.5" customHeight="1" x14ac:dyDescent="0.35">
      <c r="A10" s="62" t="s">
        <v>223</v>
      </c>
      <c r="B10" s="62"/>
      <c r="C10" s="63"/>
    </row>
    <row r="11" spans="1:31" ht="23.25" customHeight="1" x14ac:dyDescent="0.35">
      <c r="A11" s="67"/>
      <c r="B11" s="65" t="s">
        <v>224</v>
      </c>
      <c r="C11" s="68" t="s">
        <v>225</v>
      </c>
    </row>
    <row r="12" spans="1:31" ht="14.5" customHeight="1" x14ac:dyDescent="0.35">
      <c r="A12" s="62" t="s">
        <v>226</v>
      </c>
      <c r="B12" s="62"/>
      <c r="C12" s="63"/>
    </row>
    <row r="13" spans="1:31" x14ac:dyDescent="0.35">
      <c r="A13" s="64"/>
      <c r="B13" s="65" t="s">
        <v>227</v>
      </c>
      <c r="C13" s="66" t="s">
        <v>262</v>
      </c>
    </row>
    <row r="14" spans="1:31" ht="14.5" customHeight="1" x14ac:dyDescent="0.35">
      <c r="A14" s="62" t="s">
        <v>228</v>
      </c>
      <c r="B14" s="62"/>
      <c r="C14" s="63"/>
    </row>
    <row r="15" spans="1:31" ht="38.25" customHeight="1" x14ac:dyDescent="0.35">
      <c r="A15" s="64"/>
      <c r="B15" s="65" t="s">
        <v>229</v>
      </c>
      <c r="C15" s="68" t="s">
        <v>230</v>
      </c>
    </row>
    <row r="16" spans="1:31" ht="14.5" customHeight="1" x14ac:dyDescent="0.35">
      <c r="A16" s="62" t="s">
        <v>231</v>
      </c>
      <c r="B16" s="62"/>
      <c r="C16" s="63"/>
    </row>
    <row r="17" spans="1:3" ht="26.25" customHeight="1" x14ac:dyDescent="0.35">
      <c r="A17" s="64"/>
      <c r="B17" s="65" t="s">
        <v>232</v>
      </c>
      <c r="C17" s="68" t="s">
        <v>233</v>
      </c>
    </row>
    <row r="18" spans="1:3" ht="14.5" customHeight="1" x14ac:dyDescent="0.35">
      <c r="A18" s="62" t="s">
        <v>234</v>
      </c>
      <c r="B18" s="62"/>
      <c r="C18" s="63"/>
    </row>
    <row r="19" spans="1:3" ht="40.5" customHeight="1" x14ac:dyDescent="0.35">
      <c r="A19" s="64"/>
      <c r="B19" s="65" t="s">
        <v>235</v>
      </c>
      <c r="C19" s="66" t="s">
        <v>236</v>
      </c>
    </row>
    <row r="20" spans="1:3" ht="18.5" x14ac:dyDescent="0.35">
      <c r="A20" s="59" t="s">
        <v>237</v>
      </c>
      <c r="B20" s="60"/>
      <c r="C20" s="69"/>
    </row>
    <row r="21" spans="1:3" ht="14.5" customHeight="1" x14ac:dyDescent="0.35">
      <c r="A21" s="62" t="s">
        <v>238</v>
      </c>
      <c r="B21" s="62"/>
      <c r="C21" s="63"/>
    </row>
    <row r="22" spans="1:3" ht="42.75" customHeight="1" x14ac:dyDescent="0.35">
      <c r="A22" s="67"/>
      <c r="B22" s="65" t="s">
        <v>239</v>
      </c>
      <c r="C22" s="66" t="s">
        <v>240</v>
      </c>
    </row>
    <row r="23" spans="1:3" ht="14.5" customHeight="1" x14ac:dyDescent="0.35">
      <c r="A23" s="62" t="s">
        <v>241</v>
      </c>
      <c r="B23" s="62"/>
      <c r="C23" s="63"/>
    </row>
    <row r="24" spans="1:3" x14ac:dyDescent="0.35">
      <c r="A24" s="64"/>
      <c r="B24" s="65" t="s">
        <v>242</v>
      </c>
      <c r="C24" s="68" t="s">
        <v>243</v>
      </c>
    </row>
    <row r="25" spans="1:3" ht="14.5" customHeight="1" x14ac:dyDescent="0.35">
      <c r="A25" s="62" t="s">
        <v>244</v>
      </c>
      <c r="B25" s="62"/>
      <c r="C25" s="63"/>
    </row>
    <row r="26" spans="1:3" ht="38.25" customHeight="1" x14ac:dyDescent="0.35">
      <c r="A26" s="64"/>
      <c r="B26" s="65" t="s">
        <v>245</v>
      </c>
      <c r="C26" s="68" t="s">
        <v>246</v>
      </c>
    </row>
    <row r="27" spans="1:3" ht="14.5" customHeight="1" x14ac:dyDescent="0.35">
      <c r="A27" s="62" t="s">
        <v>247</v>
      </c>
      <c r="B27" s="62"/>
      <c r="C27" s="63"/>
    </row>
    <row r="28" spans="1:3" ht="34.5" customHeight="1" x14ac:dyDescent="0.35">
      <c r="A28" s="64"/>
      <c r="B28" s="65" t="s">
        <v>248</v>
      </c>
      <c r="C28" s="68" t="s">
        <v>249</v>
      </c>
    </row>
    <row r="29" spans="1:3" x14ac:dyDescent="0.35">
      <c r="A29" s="62" t="s">
        <v>250</v>
      </c>
      <c r="B29" s="62"/>
      <c r="C29" s="63"/>
    </row>
    <row r="30" spans="1:3" ht="58" x14ac:dyDescent="0.35">
      <c r="A30" s="64"/>
      <c r="B30" s="65" t="s">
        <v>251</v>
      </c>
      <c r="C30" s="68" t="s">
        <v>252</v>
      </c>
    </row>
    <row r="31" spans="1:3" x14ac:dyDescent="0.35">
      <c r="A31" s="62" t="s">
        <v>253</v>
      </c>
      <c r="B31" s="62"/>
      <c r="C31" s="63"/>
    </row>
    <row r="32" spans="1:3" ht="29" x14ac:dyDescent="0.35">
      <c r="A32" s="64"/>
      <c r="B32" s="65" t="s">
        <v>254</v>
      </c>
      <c r="C32" s="68" t="s">
        <v>255</v>
      </c>
    </row>
    <row r="33" spans="1:3" x14ac:dyDescent="0.35">
      <c r="A33" s="62" t="s">
        <v>256</v>
      </c>
      <c r="B33" s="62"/>
      <c r="C33" s="63"/>
    </row>
    <row r="34" spans="1:3" x14ac:dyDescent="0.35">
      <c r="A34" s="64"/>
      <c r="B34" s="65" t="s">
        <v>257</v>
      </c>
      <c r="C34" s="68" t="s">
        <v>258</v>
      </c>
    </row>
    <row r="35" spans="1:3" x14ac:dyDescent="0.35">
      <c r="A35" s="513" t="s">
        <v>259</v>
      </c>
      <c r="B35" s="514"/>
      <c r="C35" s="515"/>
    </row>
    <row r="36" spans="1:3" ht="43.5" x14ac:dyDescent="0.35">
      <c r="B36" s="65" t="s">
        <v>260</v>
      </c>
      <c r="C36" s="68" t="s">
        <v>261</v>
      </c>
    </row>
  </sheetData>
  <sheetProtection sheet="1" formatColumns="0" formatRows="0" insertHyperlinks="0" sort="0" autoFilter="0" pivotTables="0"/>
  <mergeCells count="2">
    <mergeCell ref="A1:C1"/>
    <mergeCell ref="A35:C3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96289-4C47-439E-BE54-E457BF106DF3}">
  <sheetPr codeName="Ark5">
    <tabColor rgb="FFE36E00"/>
  </sheetPr>
  <dimension ref="A1:W413"/>
  <sheetViews>
    <sheetView topLeftCell="A194" zoomScale="75" zoomScaleNormal="75" workbookViewId="0">
      <selection activeCell="C193" sqref="C193:C207"/>
    </sheetView>
  </sheetViews>
  <sheetFormatPr defaultColWidth="8.81640625" defaultRowHeight="14.5" outlineLevelRow="1" x14ac:dyDescent="0.35"/>
  <cols>
    <col min="1" max="1" width="13.26953125" style="76" customWidth="1"/>
    <col min="2" max="2" width="60.7265625" style="76" customWidth="1"/>
    <col min="3" max="3" width="39" style="76" bestFit="1" customWidth="1"/>
    <col min="4" max="4" width="35" style="76" bestFit="1" customWidth="1"/>
    <col min="5" max="5" width="6.7265625" style="76" customWidth="1"/>
    <col min="6" max="6" width="41.7265625" style="76" customWidth="1"/>
    <col min="7" max="7" width="41.7265625" style="73" customWidth="1"/>
    <col min="8" max="8" width="7.26953125" style="76" customWidth="1"/>
    <col min="9" max="10" width="38" style="76" customWidth="1"/>
    <col min="11" max="11" width="47.7265625" style="76" customWidth="1"/>
    <col min="12" max="12" width="7.26953125" style="76" customWidth="1"/>
    <col min="13" max="13" width="37" style="76" bestFit="1" customWidth="1"/>
    <col min="14" max="14" width="25.7265625" style="73" customWidth="1"/>
    <col min="15" max="16384" width="8.81640625" style="74"/>
  </cols>
  <sheetData>
    <row r="1" spans="1:13" ht="31" x14ac:dyDescent="0.35">
      <c r="A1" s="1" t="s">
        <v>263</v>
      </c>
      <c r="B1" s="1"/>
      <c r="C1" s="73"/>
      <c r="D1" s="73"/>
      <c r="E1" s="73"/>
      <c r="F1" s="22" t="s">
        <v>264</v>
      </c>
      <c r="H1" s="73"/>
      <c r="I1" s="1"/>
      <c r="J1" s="73"/>
      <c r="K1" s="73"/>
      <c r="L1" s="73"/>
      <c r="M1" s="73"/>
    </row>
    <row r="2" spans="1:13" ht="15" thickBot="1" x14ac:dyDescent="0.4">
      <c r="A2" s="73"/>
      <c r="B2" s="75"/>
      <c r="C2" s="75"/>
      <c r="D2" s="73"/>
      <c r="E2" s="73"/>
      <c r="F2" s="73"/>
      <c r="H2" s="73"/>
      <c r="L2" s="73"/>
      <c r="M2" s="73"/>
    </row>
    <row r="3" spans="1:13" ht="19" thickBot="1" x14ac:dyDescent="0.4">
      <c r="A3" s="77"/>
      <c r="B3" s="78" t="s">
        <v>265</v>
      </c>
      <c r="C3" s="148" t="s">
        <v>447</v>
      </c>
      <c r="D3" s="77"/>
      <c r="E3" s="77"/>
      <c r="F3" s="73"/>
      <c r="G3" s="77"/>
      <c r="H3" s="73"/>
      <c r="L3" s="73"/>
      <c r="M3" s="73"/>
    </row>
    <row r="4" spans="1:13" ht="15" thickBot="1" x14ac:dyDescent="0.4">
      <c r="H4" s="73"/>
      <c r="L4" s="73"/>
      <c r="M4" s="73"/>
    </row>
    <row r="5" spans="1:13" ht="18.5" x14ac:dyDescent="0.35">
      <c r="A5" s="79"/>
      <c r="B5" s="80" t="s">
        <v>267</v>
      </c>
      <c r="C5" s="79"/>
      <c r="E5" s="81"/>
      <c r="F5" s="81"/>
      <c r="H5" s="73"/>
      <c r="L5" s="73"/>
      <c r="M5" s="73"/>
    </row>
    <row r="6" spans="1:13" x14ac:dyDescent="0.35">
      <c r="B6" s="82" t="s">
        <v>268</v>
      </c>
      <c r="C6" s="81"/>
      <c r="D6" s="81"/>
      <c r="H6" s="73"/>
      <c r="L6" s="73"/>
      <c r="M6" s="73"/>
    </row>
    <row r="7" spans="1:13" x14ac:dyDescent="0.35">
      <c r="B7" s="83" t="s">
        <v>269</v>
      </c>
      <c r="C7" s="81"/>
      <c r="D7" s="81"/>
      <c r="H7" s="73"/>
      <c r="L7" s="73"/>
      <c r="M7" s="73"/>
    </row>
    <row r="8" spans="1:13" x14ac:dyDescent="0.35">
      <c r="B8" s="83" t="s">
        <v>270</v>
      </c>
      <c r="C8" s="81"/>
      <c r="D8" s="81"/>
      <c r="F8" s="76" t="s">
        <v>271</v>
      </c>
      <c r="H8" s="73"/>
      <c r="L8" s="73"/>
      <c r="M8" s="73"/>
    </row>
    <row r="9" spans="1:13" x14ac:dyDescent="0.35">
      <c r="B9" s="82" t="s">
        <v>272</v>
      </c>
      <c r="H9" s="73"/>
      <c r="L9" s="73"/>
      <c r="M9" s="73"/>
    </row>
    <row r="10" spans="1:13" x14ac:dyDescent="0.35">
      <c r="B10" s="82" t="s">
        <v>273</v>
      </c>
      <c r="H10" s="73"/>
      <c r="L10" s="73"/>
      <c r="M10" s="73"/>
    </row>
    <row r="11" spans="1:13" ht="15" thickBot="1" x14ac:dyDescent="0.4">
      <c r="B11" s="84" t="s">
        <v>274</v>
      </c>
      <c r="H11" s="73"/>
      <c r="L11" s="73"/>
      <c r="M11" s="73"/>
    </row>
    <row r="12" spans="1:13" x14ac:dyDescent="0.35">
      <c r="B12" s="85"/>
      <c r="H12" s="73"/>
      <c r="L12" s="73"/>
      <c r="M12" s="73"/>
    </row>
    <row r="13" spans="1:13" ht="37" x14ac:dyDescent="0.35">
      <c r="A13" s="86" t="s">
        <v>275</v>
      </c>
      <c r="B13" s="86" t="s">
        <v>268</v>
      </c>
      <c r="C13" s="87"/>
      <c r="D13" s="87"/>
      <c r="E13" s="87"/>
      <c r="F13" s="87"/>
      <c r="G13" s="88"/>
      <c r="H13" s="73"/>
      <c r="L13" s="73"/>
      <c r="M13" s="73"/>
    </row>
    <row r="14" spans="1:13" x14ac:dyDescent="0.35">
      <c r="A14" s="89" t="s">
        <v>276</v>
      </c>
      <c r="B14" s="90" t="s">
        <v>277</v>
      </c>
      <c r="C14" s="95" t="s">
        <v>864</v>
      </c>
      <c r="E14" s="81"/>
      <c r="F14" s="81"/>
      <c r="H14" s="73"/>
      <c r="L14" s="73"/>
      <c r="M14" s="73"/>
    </row>
    <row r="15" spans="1:13" x14ac:dyDescent="0.35">
      <c r="A15" s="89" t="s">
        <v>279</v>
      </c>
      <c r="B15" s="90" t="s">
        <v>280</v>
      </c>
      <c r="C15" s="95" t="s">
        <v>3032</v>
      </c>
      <c r="E15" s="81"/>
      <c r="F15" s="81"/>
      <c r="H15" s="73"/>
      <c r="L15" s="73"/>
      <c r="M15" s="73"/>
    </row>
    <row r="16" spans="1:13" x14ac:dyDescent="0.35">
      <c r="A16" s="89" t="s">
        <v>281</v>
      </c>
      <c r="B16" s="90" t="s">
        <v>282</v>
      </c>
      <c r="C16" s="95" t="str" cm="1">
        <f t="array" ref="C16">"Capital Cener "&amp;Table1[Kapitalcenter]</f>
        <v>Capital Cener I</v>
      </c>
      <c r="E16" s="81"/>
      <c r="F16" s="81"/>
      <c r="H16" s="73"/>
      <c r="L16" s="73"/>
      <c r="M16" s="73"/>
    </row>
    <row r="17" spans="1:23" x14ac:dyDescent="0.35">
      <c r="A17" s="89" t="s">
        <v>283</v>
      </c>
      <c r="B17" s="90" t="s">
        <v>284</v>
      </c>
      <c r="C17" s="95" t="s">
        <v>3033</v>
      </c>
      <c r="E17" s="81"/>
      <c r="F17" s="81"/>
      <c r="H17" s="73"/>
      <c r="L17" s="73"/>
      <c r="M17" s="73"/>
    </row>
    <row r="18" spans="1:23" outlineLevel="1" x14ac:dyDescent="0.35">
      <c r="A18" s="89" t="s">
        <v>285</v>
      </c>
      <c r="B18" s="90" t="s">
        <v>286</v>
      </c>
      <c r="C18" s="502" t="str" cm="1">
        <f t="array" ref="C18">Table1[Cut-off date]</f>
        <v>31/12/25</v>
      </c>
      <c r="E18" s="81"/>
      <c r="F18" s="81"/>
      <c r="H18" s="73"/>
      <c r="L18" s="73"/>
      <c r="M18" s="73"/>
    </row>
    <row r="19" spans="1:23" outlineLevel="1" x14ac:dyDescent="0.35">
      <c r="A19" s="89" t="s">
        <v>287</v>
      </c>
      <c r="B19" s="90" t="s">
        <v>288</v>
      </c>
      <c r="C19" s="95" t="s">
        <v>278</v>
      </c>
      <c r="E19" s="81"/>
      <c r="F19" s="81"/>
      <c r="H19" s="73"/>
      <c r="L19" s="73"/>
      <c r="M19" s="73"/>
    </row>
    <row r="20" spans="1:23" outlineLevel="1" x14ac:dyDescent="0.35">
      <c r="A20" s="89" t="s">
        <v>289</v>
      </c>
      <c r="B20" s="91" t="s">
        <v>290</v>
      </c>
      <c r="C20" s="95"/>
      <c r="E20" s="81"/>
      <c r="F20" s="81"/>
      <c r="H20" s="73"/>
      <c r="L20" s="73"/>
      <c r="M20" s="73"/>
    </row>
    <row r="21" spans="1:23" outlineLevel="1" x14ac:dyDescent="0.35">
      <c r="A21" s="89" t="s">
        <v>291</v>
      </c>
      <c r="B21" s="91" t="s">
        <v>292</v>
      </c>
      <c r="C21" s="95"/>
      <c r="E21" s="81"/>
      <c r="F21" s="81"/>
      <c r="H21" s="73"/>
      <c r="L21" s="73"/>
      <c r="M21" s="73"/>
    </row>
    <row r="22" spans="1:23" outlineLevel="1" x14ac:dyDescent="0.35">
      <c r="A22" s="89" t="s">
        <v>293</v>
      </c>
      <c r="B22" s="91"/>
      <c r="E22" s="81"/>
      <c r="F22" s="81"/>
      <c r="H22" s="73"/>
      <c r="L22" s="73"/>
      <c r="M22" s="73"/>
    </row>
    <row r="23" spans="1:23" outlineLevel="1" x14ac:dyDescent="0.35">
      <c r="A23" s="89" t="s">
        <v>294</v>
      </c>
      <c r="B23" s="91"/>
      <c r="E23" s="81"/>
      <c r="F23" s="81"/>
      <c r="H23" s="73"/>
      <c r="L23" s="73"/>
      <c r="M23" s="73"/>
    </row>
    <row r="24" spans="1:23" outlineLevel="1" x14ac:dyDescent="0.35">
      <c r="A24" s="89" t="s">
        <v>295</v>
      </c>
      <c r="B24" s="91"/>
      <c r="E24" s="81"/>
      <c r="F24" s="81"/>
      <c r="H24" s="73"/>
      <c r="L24" s="73"/>
      <c r="M24" s="73"/>
    </row>
    <row r="25" spans="1:23" outlineLevel="1" x14ac:dyDescent="0.35">
      <c r="A25" s="89" t="s">
        <v>296</v>
      </c>
      <c r="B25" s="91"/>
      <c r="E25" s="81"/>
      <c r="F25" s="81"/>
      <c r="H25" s="73"/>
      <c r="L25" s="73"/>
      <c r="M25" s="73"/>
    </row>
    <row r="26" spans="1:23" ht="18.5" x14ac:dyDescent="0.35">
      <c r="A26" s="87"/>
      <c r="B26" s="86" t="s">
        <v>269</v>
      </c>
      <c r="C26" s="87"/>
      <c r="D26" s="87"/>
      <c r="E26" s="87"/>
      <c r="F26" s="87"/>
      <c r="G26" s="88"/>
      <c r="H26" s="73"/>
      <c r="L26" s="73"/>
      <c r="M26" s="73"/>
    </row>
    <row r="27" spans="1:23" x14ac:dyDescent="0.35">
      <c r="A27" s="89" t="s">
        <v>297</v>
      </c>
      <c r="B27" s="92" t="s">
        <v>298</v>
      </c>
      <c r="C27" s="95" t="s">
        <v>3034</v>
      </c>
      <c r="D27" s="93"/>
      <c r="E27" s="93"/>
      <c r="F27" s="93"/>
      <c r="H27" s="73"/>
      <c r="L27" s="73"/>
      <c r="M27" s="73"/>
    </row>
    <row r="28" spans="1:23" x14ac:dyDescent="0.35">
      <c r="A28" s="89" t="s">
        <v>299</v>
      </c>
      <c r="B28" s="94" t="s">
        <v>300</v>
      </c>
      <c r="C28" s="95" t="s">
        <v>3034</v>
      </c>
      <c r="E28" s="93"/>
      <c r="F28" s="93"/>
      <c r="H28" s="73"/>
      <c r="L28" s="73"/>
      <c r="W28" s="93" t="s">
        <v>301</v>
      </c>
    </row>
    <row r="29" spans="1:23" x14ac:dyDescent="0.35">
      <c r="A29" s="89" t="s">
        <v>302</v>
      </c>
      <c r="B29" s="92" t="s">
        <v>303</v>
      </c>
      <c r="C29" s="95" t="s">
        <v>3034</v>
      </c>
      <c r="E29" s="93"/>
      <c r="F29" s="93"/>
      <c r="H29" s="73"/>
      <c r="L29" s="73"/>
      <c r="W29" s="76" t="s">
        <v>304</v>
      </c>
    </row>
    <row r="30" spans="1:23" ht="39.65" customHeight="1" outlineLevel="1" x14ac:dyDescent="0.35">
      <c r="A30" s="89" t="s">
        <v>305</v>
      </c>
      <c r="B30" s="92" t="s">
        <v>306</v>
      </c>
      <c r="C30" s="95" t="s">
        <v>3035</v>
      </c>
      <c r="E30" s="93"/>
      <c r="F30" s="93"/>
      <c r="H30" s="73"/>
      <c r="L30" s="73"/>
      <c r="W30" s="95" t="s">
        <v>307</v>
      </c>
    </row>
    <row r="31" spans="1:23" outlineLevel="1" x14ac:dyDescent="0.35">
      <c r="A31" s="89" t="s">
        <v>308</v>
      </c>
      <c r="B31" s="96"/>
      <c r="E31" s="93"/>
      <c r="F31" s="93"/>
      <c r="H31" s="73"/>
      <c r="L31" s="73"/>
      <c r="M31" s="73"/>
    </row>
    <row r="32" spans="1:23" outlineLevel="1" x14ac:dyDescent="0.35">
      <c r="A32" s="89" t="s">
        <v>309</v>
      </c>
      <c r="B32" s="96"/>
      <c r="E32" s="93"/>
      <c r="F32" s="93"/>
      <c r="H32" s="73"/>
      <c r="L32" s="73"/>
      <c r="M32" s="73"/>
    </row>
    <row r="33" spans="1:14" outlineLevel="1" x14ac:dyDescent="0.35">
      <c r="A33" s="89" t="s">
        <v>310</v>
      </c>
      <c r="B33" s="96"/>
      <c r="E33" s="93"/>
      <c r="F33" s="93"/>
      <c r="H33" s="73"/>
      <c r="L33" s="73"/>
      <c r="M33" s="73"/>
    </row>
    <row r="34" spans="1:14" outlineLevel="1" x14ac:dyDescent="0.35">
      <c r="A34" s="89" t="s">
        <v>311</v>
      </c>
      <c r="B34" s="96"/>
      <c r="E34" s="93"/>
      <c r="F34" s="93"/>
      <c r="H34" s="73"/>
      <c r="L34" s="73"/>
      <c r="M34" s="73"/>
    </row>
    <row r="35" spans="1:14" outlineLevel="1" x14ac:dyDescent="0.35">
      <c r="A35" s="89" t="s">
        <v>312</v>
      </c>
      <c r="B35" s="97"/>
      <c r="E35" s="93"/>
      <c r="F35" s="93"/>
      <c r="H35" s="73"/>
      <c r="L35" s="73"/>
      <c r="M35" s="73"/>
    </row>
    <row r="36" spans="1:14" ht="18.5" x14ac:dyDescent="0.35">
      <c r="A36" s="86"/>
      <c r="B36" s="86" t="s">
        <v>270</v>
      </c>
      <c r="C36" s="86"/>
      <c r="D36" s="87"/>
      <c r="E36" s="87"/>
      <c r="F36" s="87"/>
      <c r="G36" s="88"/>
      <c r="H36" s="73"/>
      <c r="L36" s="73"/>
      <c r="M36" s="73"/>
    </row>
    <row r="37" spans="1:14" ht="15" customHeight="1" x14ac:dyDescent="0.35">
      <c r="A37" s="98"/>
      <c r="B37" s="99" t="s">
        <v>313</v>
      </c>
      <c r="C37" s="98" t="s">
        <v>314</v>
      </c>
      <c r="D37" s="100"/>
      <c r="E37" s="100"/>
      <c r="F37" s="100"/>
      <c r="G37" s="101"/>
      <c r="H37" s="73"/>
      <c r="L37" s="73"/>
      <c r="M37" s="73"/>
    </row>
    <row r="38" spans="1:14" x14ac:dyDescent="0.35">
      <c r="A38" s="89" t="s">
        <v>315</v>
      </c>
      <c r="B38" s="102" t="s">
        <v>316</v>
      </c>
      <c r="C38" s="177">
        <f>C39+C56</f>
        <v>5735.9436196570932</v>
      </c>
      <c r="F38" s="93"/>
      <c r="H38" s="73"/>
      <c r="L38" s="73"/>
      <c r="M38" s="73"/>
    </row>
    <row r="39" spans="1:14" x14ac:dyDescent="0.35">
      <c r="A39" s="89" t="s">
        <v>317</v>
      </c>
      <c r="B39" s="102" t="s">
        <v>318</v>
      </c>
      <c r="C39" s="177">
        <f>C77</f>
        <v>3046.3695606200022</v>
      </c>
      <c r="F39" s="93"/>
      <c r="H39" s="73"/>
      <c r="L39" s="73"/>
      <c r="M39" s="73"/>
      <c r="N39" s="74"/>
    </row>
    <row r="40" spans="1:14" outlineLevel="1" x14ac:dyDescent="0.35">
      <c r="A40" s="89" t="s">
        <v>319</v>
      </c>
      <c r="B40" s="103" t="s">
        <v>320</v>
      </c>
      <c r="C40" s="177" t="s">
        <v>2040</v>
      </c>
      <c r="F40" s="93"/>
      <c r="H40" s="73"/>
      <c r="L40" s="73"/>
      <c r="M40" s="73"/>
      <c r="N40" s="74"/>
    </row>
    <row r="41" spans="1:14" outlineLevel="1" x14ac:dyDescent="0.35">
      <c r="A41" s="89" t="s">
        <v>321</v>
      </c>
      <c r="B41" s="103" t="s">
        <v>322</v>
      </c>
      <c r="C41" s="177" t="s">
        <v>2040</v>
      </c>
      <c r="F41" s="93"/>
      <c r="H41" s="73"/>
      <c r="L41" s="73"/>
      <c r="M41" s="73"/>
      <c r="N41" s="74"/>
    </row>
    <row r="42" spans="1:14" outlineLevel="1" x14ac:dyDescent="0.35">
      <c r="A42" s="89" t="s">
        <v>323</v>
      </c>
      <c r="B42" s="104"/>
      <c r="C42" s="71"/>
      <c r="F42" s="93"/>
      <c r="H42" s="73"/>
      <c r="L42" s="73"/>
      <c r="M42" s="73"/>
      <c r="N42" s="74"/>
    </row>
    <row r="43" spans="1:14" outlineLevel="1" x14ac:dyDescent="0.35">
      <c r="A43" s="105" t="s">
        <v>324</v>
      </c>
      <c r="B43" s="93"/>
      <c r="F43" s="93"/>
      <c r="H43" s="73"/>
      <c r="L43" s="73"/>
      <c r="M43" s="73"/>
      <c r="N43" s="74"/>
    </row>
    <row r="44" spans="1:14" ht="15" customHeight="1" x14ac:dyDescent="0.35">
      <c r="A44" s="98"/>
      <c r="B44" s="98" t="s">
        <v>325</v>
      </c>
      <c r="C44" s="98" t="s">
        <v>326</v>
      </c>
      <c r="D44" s="98" t="s">
        <v>327</v>
      </c>
      <c r="E44" s="98"/>
      <c r="F44" s="98" t="s">
        <v>328</v>
      </c>
      <c r="G44" s="98" t="s">
        <v>329</v>
      </c>
      <c r="I44" s="73"/>
      <c r="J44" s="73"/>
      <c r="K44" s="74"/>
      <c r="L44" s="74"/>
      <c r="M44" s="74"/>
      <c r="N44" s="74"/>
    </row>
    <row r="45" spans="1:14" x14ac:dyDescent="0.35">
      <c r="A45" s="89" t="s">
        <v>330</v>
      </c>
      <c r="B45" s="102" t="s">
        <v>331</v>
      </c>
      <c r="C45" s="165">
        <v>0.02</v>
      </c>
      <c r="D45" s="107">
        <f>IF(OR(C38="[For completion]",C39="[For completion]"),"Please complete G.3.1.1 and G.3.1.2",(C38/C39-1-MAX(C45,F45)))</f>
        <v>0.86287845762537896</v>
      </c>
      <c r="E45" s="106"/>
      <c r="F45" s="165" t="s">
        <v>278</v>
      </c>
      <c r="G45" s="95" t="s">
        <v>2040</v>
      </c>
      <c r="H45" s="73"/>
      <c r="L45" s="73"/>
      <c r="M45" s="73"/>
      <c r="N45" s="74"/>
    </row>
    <row r="46" spans="1:14" outlineLevel="1" x14ac:dyDescent="0.35">
      <c r="A46" s="89"/>
      <c r="B46" s="89"/>
      <c r="C46" s="165"/>
      <c r="D46" s="106"/>
      <c r="E46" s="106"/>
      <c r="F46" s="165"/>
      <c r="G46" s="234"/>
      <c r="H46" s="73"/>
      <c r="L46" s="73"/>
      <c r="M46" s="73"/>
      <c r="N46" s="74"/>
    </row>
    <row r="47" spans="1:14" outlineLevel="1" x14ac:dyDescent="0.35">
      <c r="A47" s="89" t="s">
        <v>332</v>
      </c>
      <c r="B47" s="89" t="s">
        <v>333</v>
      </c>
      <c r="C47" s="177">
        <f>IF(OR(C38="[For completion]",C39="[For completion]"),"", C38-C39)</f>
        <v>2689.574059037091</v>
      </c>
      <c r="D47" s="106"/>
      <c r="E47" s="106"/>
      <c r="F47" s="165"/>
      <c r="G47" s="234"/>
      <c r="H47" s="73"/>
      <c r="L47" s="73"/>
      <c r="M47" s="73"/>
      <c r="N47" s="74"/>
    </row>
    <row r="48" spans="1:14" outlineLevel="1" x14ac:dyDescent="0.35">
      <c r="A48" s="89" t="s">
        <v>334</v>
      </c>
      <c r="B48" s="89"/>
      <c r="C48" s="234"/>
      <c r="D48" s="108"/>
      <c r="E48" s="108"/>
      <c r="F48" s="234"/>
      <c r="G48" s="234"/>
      <c r="H48" s="73"/>
      <c r="L48" s="73"/>
      <c r="M48" s="73"/>
      <c r="N48" s="74"/>
    </row>
    <row r="49" spans="1:14" outlineLevel="1" x14ac:dyDescent="0.35">
      <c r="A49" s="89" t="s">
        <v>335</v>
      </c>
      <c r="B49" s="109" t="s">
        <v>336</v>
      </c>
      <c r="C49" s="165"/>
      <c r="D49" s="106"/>
      <c r="E49" s="106"/>
      <c r="F49" s="165"/>
      <c r="G49" s="165"/>
      <c r="H49" s="73"/>
      <c r="L49" s="73"/>
      <c r="M49" s="73"/>
      <c r="N49" s="74"/>
    </row>
    <row r="50" spans="1:14" outlineLevel="1" x14ac:dyDescent="0.35">
      <c r="A50" s="89" t="s">
        <v>337</v>
      </c>
      <c r="B50" s="109" t="s">
        <v>338</v>
      </c>
      <c r="C50" s="165"/>
      <c r="D50" s="106"/>
      <c r="E50" s="106"/>
      <c r="F50" s="165"/>
      <c r="G50" s="165"/>
      <c r="H50" s="73"/>
      <c r="L50" s="73"/>
      <c r="M50" s="73"/>
      <c r="N50" s="74"/>
    </row>
    <row r="51" spans="1:14" outlineLevel="1" x14ac:dyDescent="0.35">
      <c r="A51" s="89" t="s">
        <v>339</v>
      </c>
      <c r="B51" s="109" t="s">
        <v>340</v>
      </c>
      <c r="C51" s="165"/>
      <c r="D51" s="106"/>
      <c r="E51" s="106"/>
      <c r="F51" s="165"/>
      <c r="G51" s="165"/>
      <c r="H51" s="73"/>
      <c r="L51" s="73"/>
      <c r="M51" s="73"/>
      <c r="N51" s="74"/>
    </row>
    <row r="52" spans="1:14" ht="15" customHeight="1" x14ac:dyDescent="0.35">
      <c r="A52" s="98"/>
      <c r="B52" s="99" t="s">
        <v>341</v>
      </c>
      <c r="C52" s="98" t="s">
        <v>314</v>
      </c>
      <c r="D52" s="98"/>
      <c r="E52" s="100"/>
      <c r="F52" s="101" t="s">
        <v>342</v>
      </c>
      <c r="G52" s="101"/>
      <c r="H52" s="73"/>
      <c r="L52" s="73"/>
      <c r="M52" s="73"/>
      <c r="N52" s="74"/>
    </row>
    <row r="53" spans="1:14" x14ac:dyDescent="0.35">
      <c r="A53" s="89" t="s">
        <v>343</v>
      </c>
      <c r="B53" s="102" t="s">
        <v>344</v>
      </c>
      <c r="C53" s="235">
        <f>C39</f>
        <v>3046.3695606200022</v>
      </c>
      <c r="E53" s="110"/>
      <c r="F53" s="111">
        <f>IF($C$58=0,"",IF(C53="[for completion]","",C53/$C$58))</f>
        <v>0.53110172669411992</v>
      </c>
      <c r="G53" s="236"/>
      <c r="H53" s="73"/>
      <c r="L53" s="73"/>
      <c r="M53" s="73"/>
      <c r="N53" s="74"/>
    </row>
    <row r="54" spans="1:14" x14ac:dyDescent="0.35">
      <c r="A54" s="89" t="s">
        <v>345</v>
      </c>
      <c r="B54" s="102" t="s">
        <v>346</v>
      </c>
      <c r="C54" s="235">
        <v>0</v>
      </c>
      <c r="E54" s="110"/>
      <c r="F54" s="111">
        <f>IF($C$58=0,"",IF(C54="[for completion]","",C54/$C$58))</f>
        <v>0</v>
      </c>
      <c r="G54" s="236"/>
      <c r="H54" s="73"/>
      <c r="L54" s="73"/>
      <c r="M54" s="73"/>
      <c r="N54" s="74"/>
    </row>
    <row r="55" spans="1:14" x14ac:dyDescent="0.35">
      <c r="A55" s="89" t="s">
        <v>347</v>
      </c>
      <c r="B55" s="102" t="s">
        <v>348</v>
      </c>
      <c r="C55" s="235">
        <v>0</v>
      </c>
      <c r="E55" s="110"/>
      <c r="F55" s="111">
        <f>IF($C$58=0,"",IF(C55="[for completion]","",C55/$C$58))</f>
        <v>0</v>
      </c>
      <c r="G55" s="236"/>
      <c r="H55" s="73"/>
      <c r="L55" s="73"/>
      <c r="M55" s="73"/>
      <c r="N55" s="74"/>
    </row>
    <row r="56" spans="1:14" x14ac:dyDescent="0.35">
      <c r="A56" s="89" t="s">
        <v>349</v>
      </c>
      <c r="B56" s="102" t="s">
        <v>350</v>
      </c>
      <c r="C56" s="235">
        <f>C179</f>
        <v>2689.5740590370906</v>
      </c>
      <c r="E56" s="110"/>
      <c r="F56" s="111">
        <f>IF($C$58=0,"",IF(C56="[for completion]","",C56/$C$58))</f>
        <v>0.46889827330588008</v>
      </c>
      <c r="G56" s="236"/>
      <c r="H56" s="73"/>
      <c r="L56" s="73"/>
      <c r="M56" s="73"/>
      <c r="N56" s="74"/>
    </row>
    <row r="57" spans="1:14" x14ac:dyDescent="0.35">
      <c r="A57" s="89" t="s">
        <v>351</v>
      </c>
      <c r="B57" s="89" t="s">
        <v>352</v>
      </c>
      <c r="C57" s="235">
        <v>0</v>
      </c>
      <c r="E57" s="110"/>
      <c r="F57" s="111">
        <f>IF($C$58=0,"",IF(C57="[for completion]","",C57/$C$58))</f>
        <v>0</v>
      </c>
      <c r="G57" s="236"/>
      <c r="H57" s="73"/>
      <c r="L57" s="73"/>
      <c r="M57" s="73"/>
      <c r="N57" s="74"/>
    </row>
    <row r="58" spans="1:14" x14ac:dyDescent="0.35">
      <c r="A58" s="89" t="s">
        <v>353</v>
      </c>
      <c r="B58" s="113" t="s">
        <v>354</v>
      </c>
      <c r="C58" s="114">
        <f>IF(COUNT(C53:C57)=0, 0, IF(SUM(C53:C57)=C38, SUM(C53:C57), "The total should equal the Total Cover Assets reported in C38"))</f>
        <v>5735.9436196570932</v>
      </c>
      <c r="D58" s="110"/>
      <c r="E58" s="110"/>
      <c r="F58" s="115">
        <f>SUM(F53:F57)</f>
        <v>1</v>
      </c>
      <c r="G58" s="236"/>
      <c r="H58" s="73"/>
      <c r="L58" s="73"/>
      <c r="M58" s="73"/>
      <c r="N58" s="74"/>
    </row>
    <row r="59" spans="1:14" outlineLevel="1" x14ac:dyDescent="0.35">
      <c r="A59" s="89" t="s">
        <v>355</v>
      </c>
      <c r="B59" s="116" t="s">
        <v>356</v>
      </c>
      <c r="C59" s="177"/>
      <c r="E59" s="110"/>
      <c r="F59" s="111">
        <f t="shared" ref="F59:F64" si="0">IF($C$58=0,"",IF(C59="[for completion]","",C59/$C$58))</f>
        <v>0</v>
      </c>
      <c r="G59" s="236"/>
      <c r="H59" s="73"/>
      <c r="L59" s="73"/>
      <c r="M59" s="73"/>
      <c r="N59" s="74"/>
    </row>
    <row r="60" spans="1:14" outlineLevel="1" x14ac:dyDescent="0.35">
      <c r="A60" s="89" t="s">
        <v>357</v>
      </c>
      <c r="B60" s="116" t="s">
        <v>356</v>
      </c>
      <c r="C60" s="177"/>
      <c r="E60" s="110"/>
      <c r="F60" s="111">
        <f t="shared" si="0"/>
        <v>0</v>
      </c>
      <c r="G60" s="236"/>
      <c r="H60" s="73"/>
      <c r="L60" s="73"/>
      <c r="M60" s="73"/>
      <c r="N60" s="74"/>
    </row>
    <row r="61" spans="1:14" outlineLevel="1" x14ac:dyDescent="0.35">
      <c r="A61" s="89" t="s">
        <v>358</v>
      </c>
      <c r="B61" s="116" t="s">
        <v>356</v>
      </c>
      <c r="C61" s="177"/>
      <c r="E61" s="110"/>
      <c r="F61" s="111">
        <f t="shared" si="0"/>
        <v>0</v>
      </c>
      <c r="G61" s="236"/>
      <c r="H61" s="73"/>
      <c r="L61" s="73"/>
      <c r="M61" s="73"/>
      <c r="N61" s="74"/>
    </row>
    <row r="62" spans="1:14" outlineLevel="1" x14ac:dyDescent="0.35">
      <c r="A62" s="89" t="s">
        <v>359</v>
      </c>
      <c r="B62" s="116" t="s">
        <v>356</v>
      </c>
      <c r="C62" s="177"/>
      <c r="E62" s="110"/>
      <c r="F62" s="111">
        <f t="shared" si="0"/>
        <v>0</v>
      </c>
      <c r="G62" s="236"/>
      <c r="H62" s="73"/>
      <c r="L62" s="73"/>
      <c r="M62" s="73"/>
      <c r="N62" s="74"/>
    </row>
    <row r="63" spans="1:14" outlineLevel="1" x14ac:dyDescent="0.35">
      <c r="A63" s="89" t="s">
        <v>360</v>
      </c>
      <c r="B63" s="116" t="s">
        <v>356</v>
      </c>
      <c r="C63" s="177"/>
      <c r="E63" s="110"/>
      <c r="F63" s="111">
        <f t="shared" si="0"/>
        <v>0</v>
      </c>
      <c r="G63" s="236"/>
      <c r="H63" s="73"/>
      <c r="L63" s="73"/>
      <c r="M63" s="73"/>
      <c r="N63" s="74"/>
    </row>
    <row r="64" spans="1:14" outlineLevel="1" x14ac:dyDescent="0.35">
      <c r="A64" s="89" t="s">
        <v>361</v>
      </c>
      <c r="B64" s="116" t="s">
        <v>356</v>
      </c>
      <c r="C64" s="214"/>
      <c r="D64" s="74"/>
      <c r="E64" s="74"/>
      <c r="F64" s="111">
        <f t="shared" si="0"/>
        <v>0</v>
      </c>
      <c r="G64" s="237"/>
      <c r="H64" s="73"/>
      <c r="L64" s="73"/>
      <c r="M64" s="73"/>
      <c r="N64" s="74"/>
    </row>
    <row r="65" spans="1:14" ht="15" customHeight="1" x14ac:dyDescent="0.35">
      <c r="A65" s="98"/>
      <c r="B65" s="99" t="s">
        <v>362</v>
      </c>
      <c r="C65" s="118" t="s">
        <v>363</v>
      </c>
      <c r="D65" s="118" t="s">
        <v>364</v>
      </c>
      <c r="E65" s="100"/>
      <c r="F65" s="101" t="s">
        <v>365</v>
      </c>
      <c r="G65" s="101" t="s">
        <v>366</v>
      </c>
      <c r="H65" s="73"/>
      <c r="L65" s="73"/>
      <c r="M65" s="73"/>
      <c r="N65" s="74"/>
    </row>
    <row r="66" spans="1:14" x14ac:dyDescent="0.35">
      <c r="A66" s="89" t="s">
        <v>367</v>
      </c>
      <c r="B66" s="102" t="s">
        <v>368</v>
      </c>
      <c r="C66" s="235">
        <v>27.839918514895828</v>
      </c>
      <c r="D66" s="235" t="s">
        <v>2040</v>
      </c>
      <c r="E66" s="119"/>
      <c r="F66" s="239"/>
      <c r="G66" s="240"/>
      <c r="H66" s="73"/>
      <c r="L66" s="73"/>
      <c r="M66" s="73"/>
      <c r="N66" s="74"/>
    </row>
    <row r="67" spans="1:14" x14ac:dyDescent="0.35">
      <c r="A67" s="89"/>
      <c r="B67" s="102"/>
      <c r="C67" s="95"/>
      <c r="D67" s="95"/>
      <c r="E67" s="119"/>
      <c r="F67" s="239"/>
      <c r="G67" s="240"/>
      <c r="H67" s="73"/>
      <c r="L67" s="73"/>
      <c r="M67" s="73"/>
      <c r="N67" s="74"/>
    </row>
    <row r="68" spans="1:14" x14ac:dyDescent="0.35">
      <c r="A68" s="89"/>
      <c r="B68" s="102" t="s">
        <v>369</v>
      </c>
      <c r="C68" s="238"/>
      <c r="D68" s="238"/>
      <c r="E68" s="119"/>
      <c r="F68" s="240"/>
      <c r="G68" s="240"/>
      <c r="H68" s="73"/>
      <c r="L68" s="73"/>
      <c r="M68" s="73"/>
      <c r="N68" s="74"/>
    </row>
    <row r="69" spans="1:14" x14ac:dyDescent="0.35">
      <c r="A69" s="89"/>
      <c r="B69" s="102" t="s">
        <v>370</v>
      </c>
      <c r="C69" s="95"/>
      <c r="D69" s="95"/>
      <c r="E69" s="119"/>
      <c r="F69" s="240"/>
      <c r="G69" s="240"/>
      <c r="H69" s="73"/>
      <c r="L69" s="73"/>
      <c r="M69" s="73"/>
      <c r="N69" s="74"/>
    </row>
    <row r="70" spans="1:14" x14ac:dyDescent="0.35">
      <c r="A70" s="89" t="s">
        <v>371</v>
      </c>
      <c r="B70" s="121" t="s">
        <v>372</v>
      </c>
      <c r="C70" s="177">
        <v>0</v>
      </c>
      <c r="D70" s="177" t="s">
        <v>2040</v>
      </c>
      <c r="E70" s="122"/>
      <c r="F70" s="111">
        <f t="shared" ref="F70:F76" si="1">IF($C$77=0,"",IF(C70="[for completion]","",C70/$C$77))</f>
        <v>0</v>
      </c>
      <c r="G70" s="111" t="str">
        <f>IF($D$77=0,"",IF(D70="[Mark as ND1 if not relevant]","",D70/$D$77))</f>
        <v/>
      </c>
      <c r="H70" s="73"/>
      <c r="L70" s="73"/>
      <c r="M70" s="73"/>
      <c r="N70" s="74"/>
    </row>
    <row r="71" spans="1:14" x14ac:dyDescent="0.35">
      <c r="A71" s="89" t="s">
        <v>373</v>
      </c>
      <c r="B71" s="121" t="s">
        <v>374</v>
      </c>
      <c r="C71" s="177">
        <v>0</v>
      </c>
      <c r="D71" s="177" t="s">
        <v>2040</v>
      </c>
      <c r="E71" s="122"/>
      <c r="F71" s="111">
        <f t="shared" si="1"/>
        <v>0</v>
      </c>
      <c r="G71" s="111" t="str">
        <f t="shared" ref="G71:G76" si="2">IF($D$77=0,"",IF(D71="[Mark as ND1 if not relevant]","",D71/$D$77))</f>
        <v/>
      </c>
      <c r="H71" s="73"/>
      <c r="L71" s="73"/>
      <c r="M71" s="73"/>
      <c r="N71" s="74"/>
    </row>
    <row r="72" spans="1:14" x14ac:dyDescent="0.35">
      <c r="A72" s="89" t="s">
        <v>375</v>
      </c>
      <c r="B72" s="121" t="s">
        <v>376</v>
      </c>
      <c r="C72" s="177">
        <v>0</v>
      </c>
      <c r="D72" s="177" t="s">
        <v>2040</v>
      </c>
      <c r="E72" s="122"/>
      <c r="F72" s="111">
        <f t="shared" si="1"/>
        <v>0</v>
      </c>
      <c r="G72" s="111" t="str">
        <f t="shared" si="2"/>
        <v/>
      </c>
      <c r="H72" s="73"/>
      <c r="L72" s="73"/>
      <c r="M72" s="73"/>
      <c r="N72" s="74"/>
    </row>
    <row r="73" spans="1:14" x14ac:dyDescent="0.35">
      <c r="A73" s="89" t="s">
        <v>377</v>
      </c>
      <c r="B73" s="121" t="s">
        <v>378</v>
      </c>
      <c r="C73" s="177">
        <v>0</v>
      </c>
      <c r="D73" s="177" t="s">
        <v>2040</v>
      </c>
      <c r="E73" s="122"/>
      <c r="F73" s="111">
        <f t="shared" si="1"/>
        <v>0</v>
      </c>
      <c r="G73" s="111" t="str">
        <f t="shared" si="2"/>
        <v/>
      </c>
      <c r="H73" s="73"/>
      <c r="L73" s="73"/>
      <c r="M73" s="73"/>
      <c r="N73" s="74"/>
    </row>
    <row r="74" spans="1:14" x14ac:dyDescent="0.35">
      <c r="A74" s="89" t="s">
        <v>379</v>
      </c>
      <c r="B74" s="121" t="s">
        <v>380</v>
      </c>
      <c r="C74" s="177">
        <v>0</v>
      </c>
      <c r="D74" s="177" t="s">
        <v>2040</v>
      </c>
      <c r="E74" s="122"/>
      <c r="F74" s="111">
        <f t="shared" si="1"/>
        <v>0</v>
      </c>
      <c r="G74" s="111" t="str">
        <f t="shared" si="2"/>
        <v/>
      </c>
      <c r="H74" s="73"/>
      <c r="L74" s="73"/>
      <c r="M74" s="73"/>
      <c r="N74" s="74"/>
    </row>
    <row r="75" spans="1:14" x14ac:dyDescent="0.35">
      <c r="A75" s="89" t="s">
        <v>381</v>
      </c>
      <c r="B75" s="121" t="s">
        <v>382</v>
      </c>
      <c r="C75" s="177">
        <v>0</v>
      </c>
      <c r="D75" s="177" t="s">
        <v>2040</v>
      </c>
      <c r="E75" s="122"/>
      <c r="F75" s="111">
        <f t="shared" si="1"/>
        <v>0</v>
      </c>
      <c r="G75" s="111" t="str">
        <f t="shared" si="2"/>
        <v/>
      </c>
      <c r="H75" s="73"/>
      <c r="L75" s="73"/>
      <c r="M75" s="73"/>
      <c r="N75" s="74"/>
    </row>
    <row r="76" spans="1:14" x14ac:dyDescent="0.35">
      <c r="A76" s="89" t="s">
        <v>383</v>
      </c>
      <c r="B76" s="121" t="s">
        <v>384</v>
      </c>
      <c r="C76" s="177">
        <v>3046.3695606200022</v>
      </c>
      <c r="D76" s="177" t="s">
        <v>2040</v>
      </c>
      <c r="E76" s="122"/>
      <c r="F76" s="111">
        <f t="shared" si="1"/>
        <v>1</v>
      </c>
      <c r="G76" s="111" t="str">
        <f t="shared" si="2"/>
        <v/>
      </c>
      <c r="H76" s="73"/>
      <c r="L76" s="73"/>
      <c r="M76" s="73"/>
      <c r="N76" s="74"/>
    </row>
    <row r="77" spans="1:14" x14ac:dyDescent="0.35">
      <c r="A77" s="89" t="s">
        <v>385</v>
      </c>
      <c r="B77" s="123" t="s">
        <v>354</v>
      </c>
      <c r="C77" s="114">
        <f>SUM(C70:C76)</f>
        <v>3046.3695606200022</v>
      </c>
      <c r="D77" s="114">
        <f>SUM(D70:D76)</f>
        <v>0</v>
      </c>
      <c r="E77" s="93"/>
      <c r="F77" s="115">
        <f>SUM(F70:F76)</f>
        <v>1</v>
      </c>
      <c r="G77" s="115">
        <f>SUM(G70:G76)</f>
        <v>0</v>
      </c>
      <c r="H77" s="73"/>
      <c r="L77" s="73"/>
      <c r="M77" s="73"/>
      <c r="N77" s="74"/>
    </row>
    <row r="78" spans="1:14" outlineLevel="1" x14ac:dyDescent="0.35">
      <c r="A78" s="89" t="s">
        <v>386</v>
      </c>
      <c r="B78" s="124" t="s">
        <v>387</v>
      </c>
      <c r="C78" s="210"/>
      <c r="D78" s="210"/>
      <c r="E78" s="93"/>
      <c r="F78" s="111">
        <f>IF($C$77=0,"",IF(C78="[for completion]","",C78/$C$77))</f>
        <v>0</v>
      </c>
      <c r="G78" s="111" t="str">
        <f t="shared" ref="G78:G87" si="3">IF($D$77=0,"",IF(D78="[for completion]","",D78/$D$77))</f>
        <v/>
      </c>
      <c r="H78" s="73"/>
      <c r="L78" s="73"/>
      <c r="M78" s="73"/>
      <c r="N78" s="74"/>
    </row>
    <row r="79" spans="1:14" outlineLevel="1" x14ac:dyDescent="0.35">
      <c r="A79" s="89" t="s">
        <v>388</v>
      </c>
      <c r="B79" s="124" t="s">
        <v>389</v>
      </c>
      <c r="C79" s="210"/>
      <c r="D79" s="210"/>
      <c r="E79" s="93"/>
      <c r="F79" s="111">
        <f t="shared" ref="F79:F87" si="4">IF($C$77=0,"",IF(C79="[for completion]","",C79/$C$77))</f>
        <v>0</v>
      </c>
      <c r="G79" s="111" t="str">
        <f t="shared" si="3"/>
        <v/>
      </c>
      <c r="H79" s="73"/>
      <c r="L79" s="73"/>
      <c r="M79" s="73"/>
      <c r="N79" s="74"/>
    </row>
    <row r="80" spans="1:14" outlineLevel="1" x14ac:dyDescent="0.35">
      <c r="A80" s="89" t="s">
        <v>390</v>
      </c>
      <c r="B80" s="124" t="s">
        <v>391</v>
      </c>
      <c r="C80" s="210"/>
      <c r="D80" s="210"/>
      <c r="E80" s="93"/>
      <c r="F80" s="111">
        <f t="shared" si="4"/>
        <v>0</v>
      </c>
      <c r="G80" s="111" t="str">
        <f t="shared" si="3"/>
        <v/>
      </c>
      <c r="H80" s="73"/>
      <c r="L80" s="73"/>
      <c r="M80" s="73"/>
      <c r="N80" s="74"/>
    </row>
    <row r="81" spans="1:14" outlineLevel="1" x14ac:dyDescent="0.35">
      <c r="A81" s="89" t="s">
        <v>392</v>
      </c>
      <c r="B81" s="124" t="s">
        <v>393</v>
      </c>
      <c r="C81" s="210"/>
      <c r="D81" s="210"/>
      <c r="E81" s="93"/>
      <c r="F81" s="111">
        <f t="shared" si="4"/>
        <v>0</v>
      </c>
      <c r="G81" s="111" t="str">
        <f t="shared" si="3"/>
        <v/>
      </c>
      <c r="H81" s="73"/>
      <c r="L81" s="73"/>
      <c r="M81" s="73"/>
      <c r="N81" s="74"/>
    </row>
    <row r="82" spans="1:14" outlineLevel="1" x14ac:dyDescent="0.35">
      <c r="A82" s="89" t="s">
        <v>394</v>
      </c>
      <c r="B82" s="124" t="s">
        <v>395</v>
      </c>
      <c r="C82" s="210"/>
      <c r="D82" s="210"/>
      <c r="E82" s="93"/>
      <c r="F82" s="111">
        <f t="shared" si="4"/>
        <v>0</v>
      </c>
      <c r="G82" s="111" t="str">
        <f t="shared" si="3"/>
        <v/>
      </c>
      <c r="H82" s="73"/>
      <c r="L82" s="73"/>
      <c r="M82" s="73"/>
      <c r="N82" s="74"/>
    </row>
    <row r="83" spans="1:14" outlineLevel="1" x14ac:dyDescent="0.35">
      <c r="A83" s="89" t="s">
        <v>396</v>
      </c>
      <c r="B83" s="126"/>
      <c r="C83" s="110"/>
      <c r="D83" s="110"/>
      <c r="E83" s="93"/>
      <c r="F83" s="112"/>
      <c r="G83" s="112"/>
      <c r="H83" s="73"/>
      <c r="L83" s="73"/>
      <c r="M83" s="73"/>
      <c r="N83" s="74"/>
    </row>
    <row r="84" spans="1:14" outlineLevel="1" x14ac:dyDescent="0.35">
      <c r="A84" s="89" t="s">
        <v>397</v>
      </c>
      <c r="B84" s="126"/>
      <c r="C84" s="110"/>
      <c r="D84" s="110"/>
      <c r="E84" s="93"/>
      <c r="F84" s="112"/>
      <c r="G84" s="112"/>
      <c r="H84" s="73"/>
      <c r="L84" s="73"/>
      <c r="M84" s="73"/>
      <c r="N84" s="74"/>
    </row>
    <row r="85" spans="1:14" outlineLevel="1" x14ac:dyDescent="0.35">
      <c r="A85" s="89" t="s">
        <v>398</v>
      </c>
      <c r="B85" s="126"/>
      <c r="C85" s="110"/>
      <c r="D85" s="110"/>
      <c r="E85" s="93"/>
      <c r="F85" s="112"/>
      <c r="G85" s="112"/>
      <c r="H85" s="73"/>
      <c r="L85" s="73"/>
      <c r="M85" s="73"/>
      <c r="N85" s="74"/>
    </row>
    <row r="86" spans="1:14" outlineLevel="1" x14ac:dyDescent="0.35">
      <c r="A86" s="89" t="s">
        <v>399</v>
      </c>
      <c r="B86" s="127"/>
      <c r="C86" s="110"/>
      <c r="D86" s="110"/>
      <c r="E86" s="93"/>
      <c r="F86" s="112">
        <f t="shared" si="4"/>
        <v>0</v>
      </c>
      <c r="G86" s="112" t="str">
        <f t="shared" si="3"/>
        <v/>
      </c>
      <c r="H86" s="73"/>
      <c r="L86" s="73"/>
      <c r="M86" s="73"/>
      <c r="N86" s="74"/>
    </row>
    <row r="87" spans="1:14" outlineLevel="1" x14ac:dyDescent="0.35">
      <c r="A87" s="89" t="s">
        <v>400</v>
      </c>
      <c r="B87" s="126"/>
      <c r="C87" s="110"/>
      <c r="D87" s="110"/>
      <c r="E87" s="93"/>
      <c r="F87" s="112">
        <f t="shared" si="4"/>
        <v>0</v>
      </c>
      <c r="G87" s="112" t="str">
        <f t="shared" si="3"/>
        <v/>
      </c>
      <c r="H87" s="73"/>
      <c r="L87" s="73"/>
      <c r="M87" s="73"/>
      <c r="N87" s="74"/>
    </row>
    <row r="88" spans="1:14" ht="15" customHeight="1" x14ac:dyDescent="0.35">
      <c r="A88" s="98"/>
      <c r="B88" s="99" t="s">
        <v>401</v>
      </c>
      <c r="C88" s="118" t="s">
        <v>402</v>
      </c>
      <c r="D88" s="118" t="s">
        <v>403</v>
      </c>
      <c r="E88" s="100"/>
      <c r="F88" s="101" t="s">
        <v>404</v>
      </c>
      <c r="G88" s="98" t="s">
        <v>405</v>
      </c>
      <c r="H88" s="73"/>
      <c r="L88" s="73"/>
      <c r="M88" s="73"/>
      <c r="N88" s="74"/>
    </row>
    <row r="89" spans="1:14" x14ac:dyDescent="0.35">
      <c r="A89" s="89" t="s">
        <v>406</v>
      </c>
      <c r="B89" s="102" t="s">
        <v>407</v>
      </c>
      <c r="C89" s="235">
        <v>27.839918514895828</v>
      </c>
      <c r="D89" s="235" t="s">
        <v>2040</v>
      </c>
      <c r="E89" s="119"/>
      <c r="F89" s="242"/>
      <c r="G89" s="243"/>
      <c r="H89" s="73"/>
      <c r="L89" s="73"/>
      <c r="M89" s="73"/>
      <c r="N89" s="74"/>
    </row>
    <row r="90" spans="1:14" x14ac:dyDescent="0.35">
      <c r="A90" s="89"/>
      <c r="B90" s="102"/>
      <c r="C90" s="235"/>
      <c r="D90" s="235"/>
      <c r="E90" s="119"/>
      <c r="F90" s="242"/>
      <c r="G90" s="243"/>
      <c r="H90" s="73"/>
      <c r="L90" s="73"/>
      <c r="M90" s="73"/>
      <c r="N90" s="74"/>
    </row>
    <row r="91" spans="1:14" x14ac:dyDescent="0.35">
      <c r="A91" s="89"/>
      <c r="B91" s="102" t="s">
        <v>408</v>
      </c>
      <c r="C91" s="241"/>
      <c r="D91" s="241"/>
      <c r="E91" s="119"/>
      <c r="F91" s="243"/>
      <c r="G91" s="243"/>
      <c r="H91" s="73"/>
      <c r="L91" s="73"/>
      <c r="M91" s="73"/>
      <c r="N91" s="74"/>
    </row>
    <row r="92" spans="1:14" x14ac:dyDescent="0.35">
      <c r="A92" s="89" t="s">
        <v>409</v>
      </c>
      <c r="B92" s="102" t="s">
        <v>370</v>
      </c>
      <c r="C92" s="235"/>
      <c r="D92" s="235"/>
      <c r="E92" s="119"/>
      <c r="F92" s="243"/>
      <c r="G92" s="243"/>
      <c r="H92" s="73"/>
      <c r="L92" s="73"/>
      <c r="M92" s="73"/>
      <c r="N92" s="74"/>
    </row>
    <row r="93" spans="1:14" x14ac:dyDescent="0.35">
      <c r="A93" s="89" t="s">
        <v>410</v>
      </c>
      <c r="B93" s="121" t="s">
        <v>372</v>
      </c>
      <c r="C93" s="177">
        <v>0</v>
      </c>
      <c r="D93" s="177" t="s">
        <v>2040</v>
      </c>
      <c r="E93" s="122"/>
      <c r="F93" s="111">
        <f>IF($C$100=0,"",IF(C93="[for completion]","",IF(C93="","",C93/$C$100)))</f>
        <v>0</v>
      </c>
      <c r="G93" s="111" t="str">
        <f>IF($D$100=0,"",IF(D93="[Mark as ND1 if not relevant]","",IF(D93="","",D93/$D$100)))</f>
        <v/>
      </c>
      <c r="H93" s="73"/>
      <c r="L93" s="73"/>
      <c r="M93" s="73"/>
      <c r="N93" s="74"/>
    </row>
    <row r="94" spans="1:14" x14ac:dyDescent="0.35">
      <c r="A94" s="89" t="s">
        <v>411</v>
      </c>
      <c r="B94" s="121" t="s">
        <v>374</v>
      </c>
      <c r="C94" s="177">
        <v>0</v>
      </c>
      <c r="D94" s="177" t="s">
        <v>2040</v>
      </c>
      <c r="E94" s="122"/>
      <c r="F94" s="111">
        <f t="shared" ref="F94:F99" si="5">IF($C$100=0,"",IF(C94="[for completion]","",IF(C94="","",C94/$C$100)))</f>
        <v>0</v>
      </c>
      <c r="G94" s="111" t="str">
        <f t="shared" ref="G94:G99" si="6">IF($D$100=0,"",IF(D94="[Mark as ND1 if not relevant]","",IF(D94="","",D94/$D$100)))</f>
        <v/>
      </c>
      <c r="H94" s="73"/>
      <c r="L94" s="73"/>
      <c r="M94" s="73"/>
      <c r="N94" s="74"/>
    </row>
    <row r="95" spans="1:14" x14ac:dyDescent="0.35">
      <c r="A95" s="89" t="s">
        <v>412</v>
      </c>
      <c r="B95" s="121" t="s">
        <v>376</v>
      </c>
      <c r="C95" s="177">
        <v>0</v>
      </c>
      <c r="D95" s="177" t="s">
        <v>2040</v>
      </c>
      <c r="E95" s="122"/>
      <c r="F95" s="111">
        <f t="shared" si="5"/>
        <v>0</v>
      </c>
      <c r="G95" s="111" t="str">
        <f t="shared" si="6"/>
        <v/>
      </c>
      <c r="H95" s="73"/>
      <c r="L95" s="73"/>
      <c r="M95" s="73"/>
      <c r="N95" s="74"/>
    </row>
    <row r="96" spans="1:14" x14ac:dyDescent="0.35">
      <c r="A96" s="89" t="s">
        <v>413</v>
      </c>
      <c r="B96" s="121" t="s">
        <v>378</v>
      </c>
      <c r="C96" s="177">
        <v>0</v>
      </c>
      <c r="D96" s="177" t="s">
        <v>2040</v>
      </c>
      <c r="E96" s="122"/>
      <c r="F96" s="111">
        <f t="shared" si="5"/>
        <v>0</v>
      </c>
      <c r="G96" s="111" t="str">
        <f t="shared" si="6"/>
        <v/>
      </c>
      <c r="H96" s="73"/>
      <c r="L96" s="73"/>
      <c r="M96" s="73"/>
      <c r="N96" s="74"/>
    </row>
    <row r="97" spans="1:14" x14ac:dyDescent="0.35">
      <c r="A97" s="89" t="s">
        <v>414</v>
      </c>
      <c r="B97" s="121" t="s">
        <v>380</v>
      </c>
      <c r="C97" s="177">
        <v>0</v>
      </c>
      <c r="D97" s="177" t="s">
        <v>2040</v>
      </c>
      <c r="E97" s="122"/>
      <c r="F97" s="111">
        <f t="shared" si="5"/>
        <v>0</v>
      </c>
      <c r="G97" s="111" t="str">
        <f t="shared" si="6"/>
        <v/>
      </c>
      <c r="H97" s="73"/>
      <c r="L97" s="73"/>
      <c r="M97" s="73"/>
    </row>
    <row r="98" spans="1:14" x14ac:dyDescent="0.35">
      <c r="A98" s="89" t="s">
        <v>415</v>
      </c>
      <c r="B98" s="121" t="s">
        <v>382</v>
      </c>
      <c r="C98" s="177">
        <v>0</v>
      </c>
      <c r="D98" s="177" t="s">
        <v>2040</v>
      </c>
      <c r="E98" s="122"/>
      <c r="F98" s="111">
        <f t="shared" si="5"/>
        <v>0</v>
      </c>
      <c r="G98" s="111" t="str">
        <f t="shared" si="6"/>
        <v/>
      </c>
      <c r="H98" s="73"/>
      <c r="L98" s="73"/>
      <c r="M98" s="73"/>
    </row>
    <row r="99" spans="1:14" x14ac:dyDescent="0.35">
      <c r="A99" s="89" t="s">
        <v>416</v>
      </c>
      <c r="B99" s="121" t="s">
        <v>384</v>
      </c>
      <c r="C99" s="177">
        <v>3046.3695606200022</v>
      </c>
      <c r="D99" s="177" t="s">
        <v>2040</v>
      </c>
      <c r="E99" s="122"/>
      <c r="F99" s="111">
        <f t="shared" si="5"/>
        <v>1</v>
      </c>
      <c r="G99" s="111" t="str">
        <f t="shared" si="6"/>
        <v/>
      </c>
      <c r="H99" s="73"/>
      <c r="L99" s="73"/>
      <c r="M99" s="73"/>
    </row>
    <row r="100" spans="1:14" x14ac:dyDescent="0.35">
      <c r="A100" s="89" t="s">
        <v>417</v>
      </c>
      <c r="B100" s="123" t="s">
        <v>354</v>
      </c>
      <c r="C100" s="114">
        <f>SUM(C93:C99)</f>
        <v>3046.3695606200022</v>
      </c>
      <c r="D100" s="114">
        <f>SUM(D93:D99)</f>
        <v>0</v>
      </c>
      <c r="E100" s="93"/>
      <c r="F100" s="115">
        <f>SUM(F93:F99)</f>
        <v>1</v>
      </c>
      <c r="G100" s="115">
        <f>SUM(G93:G99)</f>
        <v>0</v>
      </c>
      <c r="H100" s="73"/>
      <c r="L100" s="73"/>
      <c r="M100" s="73"/>
    </row>
    <row r="101" spans="1:14" outlineLevel="1" x14ac:dyDescent="0.35">
      <c r="A101" s="89" t="s">
        <v>418</v>
      </c>
      <c r="B101" s="124" t="s">
        <v>387</v>
      </c>
      <c r="C101" s="210"/>
      <c r="D101" s="210"/>
      <c r="E101" s="93"/>
      <c r="F101" s="111">
        <f>IF($C$100=0,"",IF(C101="[for completion]","",C101/$C$100))</f>
        <v>0</v>
      </c>
      <c r="G101" s="111" t="str">
        <f>IF($D$100=0,"",IF(D101="[for completion]","",D101/$D$100))</f>
        <v/>
      </c>
      <c r="H101" s="73"/>
      <c r="L101" s="73"/>
      <c r="M101" s="73"/>
    </row>
    <row r="102" spans="1:14" outlineLevel="1" x14ac:dyDescent="0.35">
      <c r="A102" s="89" t="s">
        <v>419</v>
      </c>
      <c r="B102" s="124" t="s">
        <v>389</v>
      </c>
      <c r="C102" s="210"/>
      <c r="D102" s="210"/>
      <c r="E102" s="93"/>
      <c r="F102" s="111">
        <f>IF($C$100=0,"",IF(C102="[for completion]","",C102/$C$100))</f>
        <v>0</v>
      </c>
      <c r="G102" s="111" t="str">
        <f>IF($D$100=0,"",IF(D102="[for completion]","",D102/$D$100))</f>
        <v/>
      </c>
      <c r="H102" s="73"/>
      <c r="L102" s="73"/>
      <c r="M102" s="73"/>
    </row>
    <row r="103" spans="1:14" outlineLevel="1" x14ac:dyDescent="0.35">
      <c r="A103" s="89" t="s">
        <v>420</v>
      </c>
      <c r="B103" s="124" t="s">
        <v>391</v>
      </c>
      <c r="C103" s="210"/>
      <c r="D103" s="210"/>
      <c r="E103" s="93"/>
      <c r="F103" s="111">
        <f>IF($C$100=0,"",IF(C103="[for completion]","",C103/$C$100))</f>
        <v>0</v>
      </c>
      <c r="G103" s="111" t="str">
        <f>IF($D$100=0,"",IF(D103="[for completion]","",D103/$D$100))</f>
        <v/>
      </c>
      <c r="H103" s="73"/>
      <c r="L103" s="73"/>
      <c r="M103" s="73"/>
    </row>
    <row r="104" spans="1:14" outlineLevel="1" x14ac:dyDescent="0.35">
      <c r="A104" s="89" t="s">
        <v>421</v>
      </c>
      <c r="B104" s="124" t="s">
        <v>393</v>
      </c>
      <c r="C104" s="210"/>
      <c r="D104" s="210"/>
      <c r="E104" s="93"/>
      <c r="F104" s="111">
        <f>IF($C$100=0,"",IF(C104="[for completion]","",C104/$C$100))</f>
        <v>0</v>
      </c>
      <c r="G104" s="111" t="str">
        <f>IF($D$100=0,"",IF(D104="[for completion]","",D104/$D$100))</f>
        <v/>
      </c>
      <c r="H104" s="73"/>
      <c r="L104" s="73"/>
      <c r="M104" s="73"/>
    </row>
    <row r="105" spans="1:14" outlineLevel="1" x14ac:dyDescent="0.35">
      <c r="A105" s="89" t="s">
        <v>422</v>
      </c>
      <c r="B105" s="124" t="s">
        <v>395</v>
      </c>
      <c r="C105" s="210"/>
      <c r="D105" s="210"/>
      <c r="E105" s="93"/>
      <c r="F105" s="111">
        <f>IF($C$100=0,"",IF(C105="[for completion]","",C105/$C$100))</f>
        <v>0</v>
      </c>
      <c r="G105" s="111" t="str">
        <f>IF($D$100=0,"",IF(D105="[for completion]","",D105/$D$100))</f>
        <v/>
      </c>
      <c r="H105" s="73"/>
      <c r="L105" s="73"/>
      <c r="M105" s="73"/>
    </row>
    <row r="106" spans="1:14" outlineLevel="1" x14ac:dyDescent="0.35">
      <c r="A106" s="89" t="s">
        <v>423</v>
      </c>
      <c r="B106" s="126"/>
      <c r="C106" s="110"/>
      <c r="D106" s="110"/>
      <c r="E106" s="93"/>
      <c r="F106" s="112"/>
      <c r="G106" s="112"/>
      <c r="H106" s="73"/>
      <c r="L106" s="73"/>
      <c r="M106" s="73"/>
    </row>
    <row r="107" spans="1:14" outlineLevel="1" x14ac:dyDescent="0.35">
      <c r="A107" s="89" t="s">
        <v>424</v>
      </c>
      <c r="B107" s="126"/>
      <c r="C107" s="110"/>
      <c r="D107" s="110"/>
      <c r="E107" s="93"/>
      <c r="F107" s="112"/>
      <c r="G107" s="112"/>
      <c r="H107" s="73"/>
      <c r="L107" s="73"/>
      <c r="M107" s="73"/>
    </row>
    <row r="108" spans="1:14" outlineLevel="1" x14ac:dyDescent="0.35">
      <c r="A108" s="89" t="s">
        <v>425</v>
      </c>
      <c r="B108" s="127"/>
      <c r="C108" s="110"/>
      <c r="D108" s="110"/>
      <c r="E108" s="93"/>
      <c r="F108" s="112"/>
      <c r="G108" s="112"/>
      <c r="H108" s="73"/>
      <c r="L108" s="73"/>
      <c r="M108" s="73"/>
    </row>
    <row r="109" spans="1:14" outlineLevel="1" x14ac:dyDescent="0.35">
      <c r="A109" s="89" t="s">
        <v>426</v>
      </c>
      <c r="B109" s="126"/>
      <c r="C109" s="110"/>
      <c r="D109" s="110"/>
      <c r="E109" s="93"/>
      <c r="F109" s="112"/>
      <c r="G109" s="112"/>
      <c r="H109" s="73"/>
      <c r="L109" s="73"/>
      <c r="M109" s="73"/>
    </row>
    <row r="110" spans="1:14" outlineLevel="1" x14ac:dyDescent="0.35">
      <c r="A110" s="89" t="s">
        <v>427</v>
      </c>
      <c r="B110" s="126"/>
      <c r="C110" s="110"/>
      <c r="D110" s="110"/>
      <c r="E110" s="93"/>
      <c r="F110" s="112"/>
      <c r="G110" s="112"/>
      <c r="H110" s="73"/>
      <c r="L110" s="73"/>
      <c r="M110" s="73"/>
    </row>
    <row r="111" spans="1:14" ht="15" customHeight="1" x14ac:dyDescent="0.35">
      <c r="A111" s="98"/>
      <c r="B111" s="128" t="s">
        <v>428</v>
      </c>
      <c r="C111" s="101" t="s">
        <v>429</v>
      </c>
      <c r="D111" s="101" t="s">
        <v>430</v>
      </c>
      <c r="E111" s="100"/>
      <c r="F111" s="101" t="s">
        <v>431</v>
      </c>
      <c r="G111" s="101" t="s">
        <v>432</v>
      </c>
      <c r="H111" s="73"/>
      <c r="L111" s="73"/>
      <c r="M111" s="73"/>
    </row>
    <row r="112" spans="1:14" s="72" customFormat="1" x14ac:dyDescent="0.35">
      <c r="A112" s="89" t="s">
        <v>433</v>
      </c>
      <c r="B112" s="102" t="s">
        <v>434</v>
      </c>
      <c r="C112" s="177">
        <v>0</v>
      </c>
      <c r="D112" s="177">
        <f>C112</f>
        <v>0</v>
      </c>
      <c r="E112" s="112"/>
      <c r="F112" s="111">
        <f t="shared" ref="F112:F136" si="7">IF($C$131=0,"",IF(C112="[for completion]","",IF(C112="","",C112/$C$131)))</f>
        <v>0</v>
      </c>
      <c r="G112" s="111">
        <f t="shared" ref="G112:G136" si="8">IF($D$131=0,"",IF(D112="[for completion]","",IF(D112="","",D112/$D$131)))</f>
        <v>0</v>
      </c>
      <c r="I112" s="76"/>
      <c r="J112" s="76"/>
      <c r="K112" s="76"/>
      <c r="L112" s="73" t="s">
        <v>435</v>
      </c>
      <c r="M112" s="73"/>
      <c r="N112" s="73"/>
    </row>
    <row r="113" spans="1:14" s="72" customFormat="1" x14ac:dyDescent="0.35">
      <c r="A113" s="89" t="s">
        <v>436</v>
      </c>
      <c r="B113" s="102" t="s">
        <v>437</v>
      </c>
      <c r="C113" s="177">
        <v>0</v>
      </c>
      <c r="D113" s="177">
        <f t="shared" ref="D113:D129" si="9">C113</f>
        <v>0</v>
      </c>
      <c r="E113" s="112"/>
      <c r="F113" s="111">
        <f t="shared" si="7"/>
        <v>0</v>
      </c>
      <c r="G113" s="111">
        <f t="shared" si="8"/>
        <v>0</v>
      </c>
      <c r="I113" s="76"/>
      <c r="J113" s="76"/>
      <c r="K113" s="76"/>
      <c r="L113" s="93" t="s">
        <v>437</v>
      </c>
      <c r="M113" s="73"/>
      <c r="N113" s="73"/>
    </row>
    <row r="114" spans="1:14" s="72" customFormat="1" x14ac:dyDescent="0.35">
      <c r="A114" s="89" t="s">
        <v>438</v>
      </c>
      <c r="B114" s="102" t="s">
        <v>439</v>
      </c>
      <c r="C114" s="177">
        <v>0</v>
      </c>
      <c r="D114" s="177">
        <f t="shared" si="9"/>
        <v>0</v>
      </c>
      <c r="E114" s="112"/>
      <c r="F114" s="111">
        <f t="shared" si="7"/>
        <v>0</v>
      </c>
      <c r="G114" s="111">
        <f t="shared" si="8"/>
        <v>0</v>
      </c>
      <c r="I114" s="76"/>
      <c r="J114" s="76"/>
      <c r="K114" s="76"/>
      <c r="L114" s="93" t="s">
        <v>439</v>
      </c>
      <c r="M114" s="73"/>
      <c r="N114" s="73"/>
    </row>
    <row r="115" spans="1:14" s="72" customFormat="1" x14ac:dyDescent="0.35">
      <c r="A115" s="89" t="s">
        <v>440</v>
      </c>
      <c r="B115" s="102" t="s">
        <v>441</v>
      </c>
      <c r="C115" s="177">
        <v>0</v>
      </c>
      <c r="D115" s="177">
        <f t="shared" si="9"/>
        <v>0</v>
      </c>
      <c r="E115" s="112"/>
      <c r="F115" s="111">
        <f t="shared" si="7"/>
        <v>0</v>
      </c>
      <c r="G115" s="111">
        <f t="shared" si="8"/>
        <v>0</v>
      </c>
      <c r="I115" s="76"/>
      <c r="J115" s="76"/>
      <c r="K115" s="76"/>
      <c r="L115" s="93" t="s">
        <v>441</v>
      </c>
      <c r="M115" s="73"/>
      <c r="N115" s="73"/>
    </row>
    <row r="116" spans="1:14" s="72" customFormat="1" x14ac:dyDescent="0.35">
      <c r="A116" s="89" t="s">
        <v>442</v>
      </c>
      <c r="B116" s="102" t="s">
        <v>443</v>
      </c>
      <c r="C116" s="177">
        <v>0</v>
      </c>
      <c r="D116" s="177">
        <f t="shared" si="9"/>
        <v>0</v>
      </c>
      <c r="E116" s="112"/>
      <c r="F116" s="111">
        <f t="shared" si="7"/>
        <v>0</v>
      </c>
      <c r="G116" s="111">
        <f t="shared" si="8"/>
        <v>0</v>
      </c>
      <c r="I116" s="76"/>
      <c r="J116" s="76"/>
      <c r="K116" s="76"/>
      <c r="L116" s="93" t="s">
        <v>443</v>
      </c>
      <c r="M116" s="73"/>
      <c r="N116" s="73"/>
    </row>
    <row r="117" spans="1:14" s="72" customFormat="1" x14ac:dyDescent="0.35">
      <c r="A117" s="89" t="s">
        <v>444</v>
      </c>
      <c r="B117" s="102" t="s">
        <v>445</v>
      </c>
      <c r="C117" s="177">
        <v>0</v>
      </c>
      <c r="D117" s="177">
        <f t="shared" si="9"/>
        <v>0</v>
      </c>
      <c r="E117" s="93"/>
      <c r="F117" s="111">
        <f t="shared" si="7"/>
        <v>0</v>
      </c>
      <c r="G117" s="111">
        <f t="shared" si="8"/>
        <v>0</v>
      </c>
      <c r="I117" s="76"/>
      <c r="J117" s="76"/>
      <c r="K117" s="76"/>
      <c r="L117" s="93" t="s">
        <v>445</v>
      </c>
      <c r="M117" s="73"/>
      <c r="N117" s="73"/>
    </row>
    <row r="118" spans="1:14" x14ac:dyDescent="0.35">
      <c r="A118" s="89" t="s">
        <v>446</v>
      </c>
      <c r="B118" s="102" t="s">
        <v>447</v>
      </c>
      <c r="C118" s="177">
        <v>3046.3695606200022</v>
      </c>
      <c r="D118" s="177">
        <f t="shared" si="9"/>
        <v>3046.3695606200022</v>
      </c>
      <c r="E118" s="93"/>
      <c r="F118" s="111">
        <f t="shared" si="7"/>
        <v>1</v>
      </c>
      <c r="G118" s="111">
        <f t="shared" si="8"/>
        <v>1</v>
      </c>
      <c r="L118" s="93" t="s">
        <v>447</v>
      </c>
      <c r="M118" s="73"/>
    </row>
    <row r="119" spans="1:14" x14ac:dyDescent="0.35">
      <c r="A119" s="89" t="s">
        <v>448</v>
      </c>
      <c r="B119" s="102" t="s">
        <v>449</v>
      </c>
      <c r="C119" s="177">
        <v>0</v>
      </c>
      <c r="D119" s="177">
        <f t="shared" si="9"/>
        <v>0</v>
      </c>
      <c r="E119" s="93"/>
      <c r="F119" s="111">
        <f t="shared" si="7"/>
        <v>0</v>
      </c>
      <c r="G119" s="111">
        <f t="shared" si="8"/>
        <v>0</v>
      </c>
      <c r="L119" s="93" t="s">
        <v>449</v>
      </c>
      <c r="M119" s="73"/>
    </row>
    <row r="120" spans="1:14" x14ac:dyDescent="0.35">
      <c r="A120" s="89" t="s">
        <v>450</v>
      </c>
      <c r="B120" s="102" t="s">
        <v>451</v>
      </c>
      <c r="C120" s="177">
        <v>0</v>
      </c>
      <c r="D120" s="177">
        <f t="shared" si="9"/>
        <v>0</v>
      </c>
      <c r="E120" s="93"/>
      <c r="F120" s="111">
        <f t="shared" si="7"/>
        <v>0</v>
      </c>
      <c r="G120" s="111">
        <f t="shared" si="8"/>
        <v>0</v>
      </c>
      <c r="L120" s="93" t="s">
        <v>451</v>
      </c>
      <c r="M120" s="73"/>
    </row>
    <row r="121" spans="1:14" x14ac:dyDescent="0.35">
      <c r="A121" s="89" t="s">
        <v>452</v>
      </c>
      <c r="B121" s="89" t="s">
        <v>453</v>
      </c>
      <c r="C121" s="177">
        <v>0</v>
      </c>
      <c r="D121" s="177">
        <f t="shared" si="9"/>
        <v>0</v>
      </c>
      <c r="F121" s="111">
        <f t="shared" si="7"/>
        <v>0</v>
      </c>
      <c r="G121" s="111">
        <f t="shared" si="8"/>
        <v>0</v>
      </c>
      <c r="L121" s="93"/>
      <c r="M121" s="73"/>
    </row>
    <row r="122" spans="1:14" x14ac:dyDescent="0.35">
      <c r="A122" s="89" t="s">
        <v>454</v>
      </c>
      <c r="B122" s="102" t="s">
        <v>455</v>
      </c>
      <c r="C122" s="177">
        <v>0</v>
      </c>
      <c r="D122" s="177">
        <f t="shared" si="9"/>
        <v>0</v>
      </c>
      <c r="E122" s="93"/>
      <c r="F122" s="111">
        <f t="shared" si="7"/>
        <v>0</v>
      </c>
      <c r="G122" s="111">
        <f t="shared" si="8"/>
        <v>0</v>
      </c>
      <c r="L122" s="93" t="s">
        <v>456</v>
      </c>
      <c r="M122" s="73"/>
    </row>
    <row r="123" spans="1:14" x14ac:dyDescent="0.35">
      <c r="A123" s="89" t="s">
        <v>457</v>
      </c>
      <c r="B123" s="102" t="s">
        <v>456</v>
      </c>
      <c r="C123" s="177">
        <v>0</v>
      </c>
      <c r="D123" s="177">
        <f t="shared" si="9"/>
        <v>0</v>
      </c>
      <c r="E123" s="93"/>
      <c r="F123" s="111">
        <f t="shared" si="7"/>
        <v>0</v>
      </c>
      <c r="G123" s="111">
        <f t="shared" si="8"/>
        <v>0</v>
      </c>
      <c r="L123" s="93" t="s">
        <v>458</v>
      </c>
      <c r="M123" s="73"/>
    </row>
    <row r="124" spans="1:14" x14ac:dyDescent="0.35">
      <c r="A124" s="89" t="s">
        <v>459</v>
      </c>
      <c r="B124" s="102" t="s">
        <v>458</v>
      </c>
      <c r="C124" s="177">
        <v>0</v>
      </c>
      <c r="D124" s="177">
        <f t="shared" si="9"/>
        <v>0</v>
      </c>
      <c r="E124" s="93"/>
      <c r="F124" s="111">
        <f t="shared" si="7"/>
        <v>0</v>
      </c>
      <c r="G124" s="111">
        <f t="shared" si="8"/>
        <v>0</v>
      </c>
      <c r="L124" s="122" t="s">
        <v>460</v>
      </c>
      <c r="M124" s="73"/>
    </row>
    <row r="125" spans="1:14" x14ac:dyDescent="0.35">
      <c r="A125" s="89" t="s">
        <v>461</v>
      </c>
      <c r="B125" s="89" t="s">
        <v>462</v>
      </c>
      <c r="C125" s="177">
        <v>0</v>
      </c>
      <c r="D125" s="177">
        <f t="shared" si="9"/>
        <v>0</v>
      </c>
      <c r="E125" s="93"/>
      <c r="F125" s="111">
        <f t="shared" si="7"/>
        <v>0</v>
      </c>
      <c r="G125" s="111">
        <f t="shared" si="8"/>
        <v>0</v>
      </c>
      <c r="L125" s="93" t="s">
        <v>463</v>
      </c>
      <c r="M125" s="73"/>
    </row>
    <row r="126" spans="1:14" x14ac:dyDescent="0.35">
      <c r="A126" s="89" t="s">
        <v>464</v>
      </c>
      <c r="B126" s="121" t="s">
        <v>460</v>
      </c>
      <c r="C126" s="177">
        <v>0</v>
      </c>
      <c r="D126" s="177">
        <f t="shared" si="9"/>
        <v>0</v>
      </c>
      <c r="E126" s="93"/>
      <c r="F126" s="111">
        <f t="shared" si="7"/>
        <v>0</v>
      </c>
      <c r="G126" s="111">
        <f t="shared" si="8"/>
        <v>0</v>
      </c>
      <c r="H126" s="74"/>
      <c r="L126" s="93" t="s">
        <v>465</v>
      </c>
      <c r="M126" s="73"/>
    </row>
    <row r="127" spans="1:14" x14ac:dyDescent="0.35">
      <c r="A127" s="89" t="s">
        <v>466</v>
      </c>
      <c r="B127" s="102" t="s">
        <v>463</v>
      </c>
      <c r="C127" s="177">
        <v>0</v>
      </c>
      <c r="D127" s="177">
        <f t="shared" si="9"/>
        <v>0</v>
      </c>
      <c r="E127" s="93"/>
      <c r="F127" s="111">
        <f t="shared" si="7"/>
        <v>0</v>
      </c>
      <c r="G127" s="111">
        <f t="shared" si="8"/>
        <v>0</v>
      </c>
      <c r="H127" s="73"/>
      <c r="L127" s="93" t="s">
        <v>467</v>
      </c>
      <c r="M127" s="73"/>
    </row>
    <row r="128" spans="1:14" x14ac:dyDescent="0.35">
      <c r="A128" s="89" t="s">
        <v>468</v>
      </c>
      <c r="B128" s="102" t="s">
        <v>465</v>
      </c>
      <c r="C128" s="177">
        <v>0</v>
      </c>
      <c r="D128" s="177">
        <f t="shared" si="9"/>
        <v>0</v>
      </c>
      <c r="E128" s="93"/>
      <c r="F128" s="111">
        <f t="shared" si="7"/>
        <v>0</v>
      </c>
      <c r="G128" s="111">
        <f t="shared" si="8"/>
        <v>0</v>
      </c>
      <c r="H128" s="73"/>
      <c r="L128" s="73"/>
      <c r="M128" s="73"/>
    </row>
    <row r="129" spans="1:14" x14ac:dyDescent="0.35">
      <c r="A129" s="89" t="s">
        <v>469</v>
      </c>
      <c r="B129" s="102" t="s">
        <v>467</v>
      </c>
      <c r="C129" s="177">
        <v>0</v>
      </c>
      <c r="D129" s="177">
        <f t="shared" si="9"/>
        <v>0</v>
      </c>
      <c r="E129" s="93"/>
      <c r="F129" s="111">
        <f t="shared" si="7"/>
        <v>0</v>
      </c>
      <c r="G129" s="111">
        <f t="shared" si="8"/>
        <v>0</v>
      </c>
      <c r="H129" s="73"/>
      <c r="L129" s="73"/>
      <c r="M129" s="73"/>
    </row>
    <row r="130" spans="1:14" outlineLevel="1" x14ac:dyDescent="0.35">
      <c r="A130" s="89" t="s">
        <v>470</v>
      </c>
      <c r="B130" s="102" t="s">
        <v>352</v>
      </c>
      <c r="C130" s="177">
        <v>0</v>
      </c>
      <c r="D130" s="177">
        <v>0</v>
      </c>
      <c r="E130" s="93"/>
      <c r="F130" s="111">
        <f t="shared" si="7"/>
        <v>0</v>
      </c>
      <c r="G130" s="111">
        <f t="shared" si="8"/>
        <v>0</v>
      </c>
      <c r="H130" s="73"/>
      <c r="L130" s="73"/>
      <c r="M130" s="73"/>
    </row>
    <row r="131" spans="1:14" outlineLevel="1" x14ac:dyDescent="0.35">
      <c r="A131" s="89" t="s">
        <v>471</v>
      </c>
      <c r="B131" s="123" t="s">
        <v>354</v>
      </c>
      <c r="C131" s="129">
        <f>SUM(C112:C130)</f>
        <v>3046.3695606200022</v>
      </c>
      <c r="D131" s="129">
        <f>SUM(D112:D130)</f>
        <v>3046.3695606200022</v>
      </c>
      <c r="E131" s="93"/>
      <c r="F131" s="111">
        <f>SUM(F112:F130)</f>
        <v>1</v>
      </c>
      <c r="G131" s="111">
        <f>SUM(G112:G130)</f>
        <v>1</v>
      </c>
      <c r="H131" s="73"/>
      <c r="L131" s="73"/>
      <c r="M131" s="73"/>
    </row>
    <row r="132" spans="1:14" outlineLevel="1" x14ac:dyDescent="0.35">
      <c r="A132" s="89" t="s">
        <v>472</v>
      </c>
      <c r="B132" s="116" t="s">
        <v>356</v>
      </c>
      <c r="C132" s="177"/>
      <c r="D132" s="177"/>
      <c r="E132" s="93"/>
      <c r="F132" s="111" t="str">
        <f t="shared" si="7"/>
        <v/>
      </c>
      <c r="G132" s="111" t="str">
        <f t="shared" si="8"/>
        <v/>
      </c>
      <c r="H132" s="73"/>
      <c r="L132" s="73"/>
      <c r="M132" s="73"/>
    </row>
    <row r="133" spans="1:14" outlineLevel="1" x14ac:dyDescent="0.35">
      <c r="A133" s="89" t="s">
        <v>473</v>
      </c>
      <c r="B133" s="116" t="s">
        <v>356</v>
      </c>
      <c r="C133" s="177"/>
      <c r="D133" s="177"/>
      <c r="E133" s="93"/>
      <c r="F133" s="111" t="str">
        <f t="shared" si="7"/>
        <v/>
      </c>
      <c r="G133" s="111" t="str">
        <f t="shared" si="8"/>
        <v/>
      </c>
      <c r="H133" s="73"/>
      <c r="L133" s="73"/>
      <c r="M133" s="73"/>
    </row>
    <row r="134" spans="1:14" outlineLevel="1" x14ac:dyDescent="0.35">
      <c r="A134" s="89" t="s">
        <v>474</v>
      </c>
      <c r="B134" s="116" t="s">
        <v>356</v>
      </c>
      <c r="C134" s="177"/>
      <c r="D134" s="177"/>
      <c r="E134" s="93"/>
      <c r="F134" s="111" t="str">
        <f t="shared" si="7"/>
        <v/>
      </c>
      <c r="G134" s="111" t="str">
        <f t="shared" si="8"/>
        <v/>
      </c>
      <c r="H134" s="73"/>
      <c r="L134" s="73"/>
      <c r="M134" s="73"/>
    </row>
    <row r="135" spans="1:14" outlineLevel="1" x14ac:dyDescent="0.35">
      <c r="A135" s="89" t="s">
        <v>475</v>
      </c>
      <c r="B135" s="116" t="s">
        <v>356</v>
      </c>
      <c r="C135" s="177"/>
      <c r="D135" s="177"/>
      <c r="E135" s="93"/>
      <c r="F135" s="111" t="str">
        <f t="shared" si="7"/>
        <v/>
      </c>
      <c r="G135" s="111" t="str">
        <f t="shared" si="8"/>
        <v/>
      </c>
      <c r="H135" s="73"/>
      <c r="L135" s="73"/>
      <c r="M135" s="73"/>
    </row>
    <row r="136" spans="1:14" outlineLevel="1" x14ac:dyDescent="0.35">
      <c r="A136" s="89" t="s">
        <v>476</v>
      </c>
      <c r="B136" s="116" t="s">
        <v>356</v>
      </c>
      <c r="C136" s="177"/>
      <c r="D136" s="177"/>
      <c r="E136" s="93"/>
      <c r="F136" s="111" t="str">
        <f t="shared" si="7"/>
        <v/>
      </c>
      <c r="G136" s="111" t="str">
        <f t="shared" si="8"/>
        <v/>
      </c>
      <c r="H136" s="73"/>
      <c r="L136" s="73"/>
      <c r="M136" s="73"/>
    </row>
    <row r="137" spans="1:14" ht="15" customHeight="1" x14ac:dyDescent="0.35">
      <c r="A137" s="98"/>
      <c r="B137" s="99" t="s">
        <v>477</v>
      </c>
      <c r="C137" s="101" t="s">
        <v>429</v>
      </c>
      <c r="D137" s="101" t="s">
        <v>430</v>
      </c>
      <c r="E137" s="100"/>
      <c r="F137" s="101" t="s">
        <v>431</v>
      </c>
      <c r="G137" s="101" t="s">
        <v>432</v>
      </c>
      <c r="H137" s="73"/>
      <c r="L137" s="73"/>
      <c r="M137" s="73"/>
    </row>
    <row r="138" spans="1:14" s="72" customFormat="1" x14ac:dyDescent="0.35">
      <c r="A138" s="89" t="s">
        <v>478</v>
      </c>
      <c r="B138" s="102" t="s">
        <v>434</v>
      </c>
      <c r="C138" s="177">
        <f>C112</f>
        <v>0</v>
      </c>
      <c r="D138" s="177">
        <f>D112</f>
        <v>0</v>
      </c>
      <c r="E138" s="112"/>
      <c r="F138" s="111">
        <f t="shared" ref="F138:F162" si="10">IF($C$157=0,"",IF(C138="[for completion]","",IF(C138="","",C138/$C$157)))</f>
        <v>0</v>
      </c>
      <c r="G138" s="111">
        <f t="shared" ref="G138:G162" si="11">IF($D$157=0,"",IF(D138="[for completion]","",IF(D138="","",D138/$D$157)))</f>
        <v>0</v>
      </c>
      <c r="H138" s="73"/>
      <c r="I138" s="76"/>
      <c r="J138" s="76"/>
      <c r="K138" s="76"/>
      <c r="L138" s="73"/>
      <c r="M138" s="73"/>
      <c r="N138" s="73"/>
    </row>
    <row r="139" spans="1:14" s="72" customFormat="1" x14ac:dyDescent="0.35">
      <c r="A139" s="89" t="s">
        <v>479</v>
      </c>
      <c r="B139" s="102" t="s">
        <v>437</v>
      </c>
      <c r="C139" s="177">
        <f t="shared" ref="C139:D154" si="12">C113</f>
        <v>0</v>
      </c>
      <c r="D139" s="177">
        <f t="shared" si="12"/>
        <v>0</v>
      </c>
      <c r="E139" s="112"/>
      <c r="F139" s="111">
        <f t="shared" si="10"/>
        <v>0</v>
      </c>
      <c r="G139" s="111">
        <f t="shared" si="11"/>
        <v>0</v>
      </c>
      <c r="H139" s="73"/>
      <c r="I139" s="76"/>
      <c r="J139" s="76"/>
      <c r="K139" s="76"/>
      <c r="L139" s="73"/>
      <c r="M139" s="73"/>
      <c r="N139" s="73"/>
    </row>
    <row r="140" spans="1:14" s="72" customFormat="1" x14ac:dyDescent="0.35">
      <c r="A140" s="89" t="s">
        <v>480</v>
      </c>
      <c r="B140" s="102" t="s">
        <v>439</v>
      </c>
      <c r="C140" s="177">
        <f t="shared" si="12"/>
        <v>0</v>
      </c>
      <c r="D140" s="177">
        <f t="shared" si="12"/>
        <v>0</v>
      </c>
      <c r="E140" s="112"/>
      <c r="F140" s="111">
        <f t="shared" si="10"/>
        <v>0</v>
      </c>
      <c r="G140" s="111">
        <f t="shared" si="11"/>
        <v>0</v>
      </c>
      <c r="H140" s="73"/>
      <c r="I140" s="76"/>
      <c r="J140" s="76"/>
      <c r="K140" s="76"/>
      <c r="L140" s="73"/>
      <c r="M140" s="73"/>
      <c r="N140" s="73"/>
    </row>
    <row r="141" spans="1:14" s="72" customFormat="1" x14ac:dyDescent="0.35">
      <c r="A141" s="89" t="s">
        <v>481</v>
      </c>
      <c r="B141" s="102" t="s">
        <v>441</v>
      </c>
      <c r="C141" s="177">
        <f t="shared" si="12"/>
        <v>0</v>
      </c>
      <c r="D141" s="177">
        <f t="shared" si="12"/>
        <v>0</v>
      </c>
      <c r="E141" s="112"/>
      <c r="F141" s="111">
        <f t="shared" si="10"/>
        <v>0</v>
      </c>
      <c r="G141" s="111">
        <f t="shared" si="11"/>
        <v>0</v>
      </c>
      <c r="H141" s="73"/>
      <c r="I141" s="76"/>
      <c r="J141" s="76"/>
      <c r="K141" s="76"/>
      <c r="L141" s="73"/>
      <c r="M141" s="73"/>
      <c r="N141" s="73"/>
    </row>
    <row r="142" spans="1:14" s="72" customFormat="1" x14ac:dyDescent="0.35">
      <c r="A142" s="89" t="s">
        <v>482</v>
      </c>
      <c r="B142" s="102" t="s">
        <v>443</v>
      </c>
      <c r="C142" s="177">
        <f t="shared" si="12"/>
        <v>0</v>
      </c>
      <c r="D142" s="177">
        <f t="shared" si="12"/>
        <v>0</v>
      </c>
      <c r="E142" s="112"/>
      <c r="F142" s="111">
        <f t="shared" si="10"/>
        <v>0</v>
      </c>
      <c r="G142" s="111">
        <f t="shared" si="11"/>
        <v>0</v>
      </c>
      <c r="H142" s="73"/>
      <c r="I142" s="76"/>
      <c r="J142" s="76"/>
      <c r="K142" s="76"/>
      <c r="L142" s="73"/>
      <c r="M142" s="73"/>
      <c r="N142" s="73"/>
    </row>
    <row r="143" spans="1:14" s="72" customFormat="1" x14ac:dyDescent="0.35">
      <c r="A143" s="89" t="s">
        <v>483</v>
      </c>
      <c r="B143" s="102" t="s">
        <v>445</v>
      </c>
      <c r="C143" s="177">
        <f t="shared" si="12"/>
        <v>0</v>
      </c>
      <c r="D143" s="177">
        <f t="shared" si="12"/>
        <v>0</v>
      </c>
      <c r="E143" s="93"/>
      <c r="F143" s="111">
        <f t="shared" si="10"/>
        <v>0</v>
      </c>
      <c r="G143" s="111">
        <f t="shared" si="11"/>
        <v>0</v>
      </c>
      <c r="H143" s="73"/>
      <c r="I143" s="76"/>
      <c r="J143" s="76"/>
      <c r="K143" s="76"/>
      <c r="L143" s="73"/>
      <c r="M143" s="73"/>
      <c r="N143" s="73"/>
    </row>
    <row r="144" spans="1:14" x14ac:dyDescent="0.35">
      <c r="A144" s="89" t="s">
        <v>484</v>
      </c>
      <c r="B144" s="102" t="s">
        <v>447</v>
      </c>
      <c r="C144" s="177">
        <f t="shared" si="12"/>
        <v>3046.3695606200022</v>
      </c>
      <c r="D144" s="177">
        <f t="shared" si="12"/>
        <v>3046.3695606200022</v>
      </c>
      <c r="E144" s="93"/>
      <c r="F144" s="111">
        <f t="shared" si="10"/>
        <v>1</v>
      </c>
      <c r="G144" s="111">
        <f t="shared" si="11"/>
        <v>1</v>
      </c>
      <c r="H144" s="73"/>
      <c r="L144" s="73"/>
      <c r="M144" s="73"/>
    </row>
    <row r="145" spans="1:14" x14ac:dyDescent="0.35">
      <c r="A145" s="89" t="s">
        <v>485</v>
      </c>
      <c r="B145" s="102" t="s">
        <v>449</v>
      </c>
      <c r="C145" s="177">
        <f t="shared" si="12"/>
        <v>0</v>
      </c>
      <c r="D145" s="177">
        <f t="shared" si="12"/>
        <v>0</v>
      </c>
      <c r="E145" s="93"/>
      <c r="F145" s="111">
        <f t="shared" si="10"/>
        <v>0</v>
      </c>
      <c r="G145" s="111">
        <f t="shared" si="11"/>
        <v>0</v>
      </c>
      <c r="H145" s="73"/>
      <c r="L145" s="73"/>
      <c r="M145" s="73"/>
      <c r="N145" s="74"/>
    </row>
    <row r="146" spans="1:14" x14ac:dyDescent="0.35">
      <c r="A146" s="89" t="s">
        <v>486</v>
      </c>
      <c r="B146" s="102" t="s">
        <v>451</v>
      </c>
      <c r="C146" s="177">
        <f t="shared" si="12"/>
        <v>0</v>
      </c>
      <c r="D146" s="177">
        <f t="shared" si="12"/>
        <v>0</v>
      </c>
      <c r="E146" s="93"/>
      <c r="F146" s="111">
        <f t="shared" si="10"/>
        <v>0</v>
      </c>
      <c r="G146" s="111">
        <f t="shared" si="11"/>
        <v>0</v>
      </c>
      <c r="H146" s="73"/>
      <c r="L146" s="73"/>
      <c r="M146" s="73"/>
      <c r="N146" s="74"/>
    </row>
    <row r="147" spans="1:14" x14ac:dyDescent="0.35">
      <c r="A147" s="89" t="s">
        <v>487</v>
      </c>
      <c r="B147" s="89" t="s">
        <v>453</v>
      </c>
      <c r="C147" s="177">
        <f t="shared" si="12"/>
        <v>0</v>
      </c>
      <c r="D147" s="177">
        <f t="shared" si="12"/>
        <v>0</v>
      </c>
      <c r="F147" s="111">
        <f t="shared" si="10"/>
        <v>0</v>
      </c>
      <c r="G147" s="111">
        <f t="shared" si="11"/>
        <v>0</v>
      </c>
      <c r="H147" s="73"/>
      <c r="L147" s="73"/>
      <c r="M147" s="73"/>
      <c r="N147" s="74"/>
    </row>
    <row r="148" spans="1:14" x14ac:dyDescent="0.35">
      <c r="A148" s="89" t="s">
        <v>488</v>
      </c>
      <c r="B148" s="102" t="s">
        <v>455</v>
      </c>
      <c r="C148" s="177">
        <f t="shared" si="12"/>
        <v>0</v>
      </c>
      <c r="D148" s="177">
        <f t="shared" si="12"/>
        <v>0</v>
      </c>
      <c r="E148" s="93"/>
      <c r="F148" s="111">
        <f t="shared" si="10"/>
        <v>0</v>
      </c>
      <c r="G148" s="111">
        <f t="shared" si="11"/>
        <v>0</v>
      </c>
      <c r="H148" s="73"/>
      <c r="L148" s="73"/>
      <c r="M148" s="73"/>
      <c r="N148" s="74"/>
    </row>
    <row r="149" spans="1:14" x14ac:dyDescent="0.35">
      <c r="A149" s="89" t="s">
        <v>489</v>
      </c>
      <c r="B149" s="102" t="s">
        <v>456</v>
      </c>
      <c r="C149" s="177">
        <f t="shared" si="12"/>
        <v>0</v>
      </c>
      <c r="D149" s="177">
        <f t="shared" si="12"/>
        <v>0</v>
      </c>
      <c r="E149" s="93"/>
      <c r="F149" s="111">
        <f t="shared" si="10"/>
        <v>0</v>
      </c>
      <c r="G149" s="111">
        <f t="shared" si="11"/>
        <v>0</v>
      </c>
      <c r="H149" s="73"/>
      <c r="L149" s="73"/>
      <c r="M149" s="73"/>
      <c r="N149" s="74"/>
    </row>
    <row r="150" spans="1:14" x14ac:dyDescent="0.35">
      <c r="A150" s="89" t="s">
        <v>490</v>
      </c>
      <c r="B150" s="102" t="s">
        <v>458</v>
      </c>
      <c r="C150" s="177">
        <f t="shared" si="12"/>
        <v>0</v>
      </c>
      <c r="D150" s="177">
        <f t="shared" si="12"/>
        <v>0</v>
      </c>
      <c r="E150" s="93"/>
      <c r="F150" s="111">
        <f t="shared" si="10"/>
        <v>0</v>
      </c>
      <c r="G150" s="111">
        <f t="shared" si="11"/>
        <v>0</v>
      </c>
      <c r="H150" s="73"/>
      <c r="L150" s="73"/>
      <c r="M150" s="73"/>
      <c r="N150" s="74"/>
    </row>
    <row r="151" spans="1:14" x14ac:dyDescent="0.35">
      <c r="A151" s="89" t="s">
        <v>491</v>
      </c>
      <c r="B151" s="89" t="s">
        <v>462</v>
      </c>
      <c r="C151" s="177">
        <f t="shared" si="12"/>
        <v>0</v>
      </c>
      <c r="D151" s="177">
        <f t="shared" si="12"/>
        <v>0</v>
      </c>
      <c r="E151" s="93"/>
      <c r="F151" s="111">
        <f t="shared" si="10"/>
        <v>0</v>
      </c>
      <c r="G151" s="111">
        <f t="shared" si="11"/>
        <v>0</v>
      </c>
      <c r="H151" s="73"/>
      <c r="L151" s="73"/>
      <c r="M151" s="73"/>
      <c r="N151" s="74"/>
    </row>
    <row r="152" spans="1:14" x14ac:dyDescent="0.35">
      <c r="A152" s="89" t="s">
        <v>492</v>
      </c>
      <c r="B152" s="121" t="s">
        <v>460</v>
      </c>
      <c r="C152" s="177">
        <f t="shared" si="12"/>
        <v>0</v>
      </c>
      <c r="D152" s="177">
        <f t="shared" si="12"/>
        <v>0</v>
      </c>
      <c r="E152" s="93"/>
      <c r="F152" s="111">
        <f t="shared" si="10"/>
        <v>0</v>
      </c>
      <c r="G152" s="111">
        <f t="shared" si="11"/>
        <v>0</v>
      </c>
      <c r="H152" s="73"/>
      <c r="L152" s="73"/>
      <c r="M152" s="73"/>
      <c r="N152" s="74"/>
    </row>
    <row r="153" spans="1:14" x14ac:dyDescent="0.35">
      <c r="A153" s="89" t="s">
        <v>493</v>
      </c>
      <c r="B153" s="102" t="s">
        <v>463</v>
      </c>
      <c r="C153" s="177">
        <f t="shared" si="12"/>
        <v>0</v>
      </c>
      <c r="D153" s="177">
        <f t="shared" si="12"/>
        <v>0</v>
      </c>
      <c r="E153" s="93"/>
      <c r="F153" s="111">
        <f t="shared" si="10"/>
        <v>0</v>
      </c>
      <c r="G153" s="111">
        <f t="shared" si="11"/>
        <v>0</v>
      </c>
      <c r="H153" s="73"/>
      <c r="L153" s="73"/>
      <c r="M153" s="73"/>
      <c r="N153" s="74"/>
    </row>
    <row r="154" spans="1:14" x14ac:dyDescent="0.35">
      <c r="A154" s="89" t="s">
        <v>494</v>
      </c>
      <c r="B154" s="102" t="s">
        <v>465</v>
      </c>
      <c r="C154" s="177">
        <f t="shared" si="12"/>
        <v>0</v>
      </c>
      <c r="D154" s="177">
        <f t="shared" si="12"/>
        <v>0</v>
      </c>
      <c r="E154" s="93"/>
      <c r="F154" s="111">
        <f t="shared" si="10"/>
        <v>0</v>
      </c>
      <c r="G154" s="111">
        <f t="shared" si="11"/>
        <v>0</v>
      </c>
      <c r="H154" s="73"/>
      <c r="L154" s="73"/>
      <c r="M154" s="73"/>
      <c r="N154" s="74"/>
    </row>
    <row r="155" spans="1:14" x14ac:dyDescent="0.35">
      <c r="A155" s="89" t="s">
        <v>495</v>
      </c>
      <c r="B155" s="102" t="s">
        <v>467</v>
      </c>
      <c r="C155" s="177">
        <f t="shared" ref="C155:D155" si="13">C129</f>
        <v>0</v>
      </c>
      <c r="D155" s="177">
        <f t="shared" si="13"/>
        <v>0</v>
      </c>
      <c r="E155" s="93"/>
      <c r="F155" s="111">
        <f t="shared" si="10"/>
        <v>0</v>
      </c>
      <c r="G155" s="111">
        <f t="shared" si="11"/>
        <v>0</v>
      </c>
      <c r="H155" s="73"/>
      <c r="L155" s="73"/>
      <c r="M155" s="73"/>
      <c r="N155" s="74"/>
    </row>
    <row r="156" spans="1:14" outlineLevel="1" x14ac:dyDescent="0.35">
      <c r="A156" s="89" t="s">
        <v>496</v>
      </c>
      <c r="B156" s="102" t="s">
        <v>352</v>
      </c>
      <c r="C156" s="177">
        <v>0</v>
      </c>
      <c r="D156" s="177">
        <v>0</v>
      </c>
      <c r="E156" s="93"/>
      <c r="F156" s="111">
        <f t="shared" si="10"/>
        <v>0</v>
      </c>
      <c r="G156" s="111">
        <f t="shared" si="11"/>
        <v>0</v>
      </c>
      <c r="H156" s="73"/>
      <c r="L156" s="73"/>
      <c r="M156" s="73"/>
      <c r="N156" s="74"/>
    </row>
    <row r="157" spans="1:14" outlineLevel="1" x14ac:dyDescent="0.35">
      <c r="A157" s="89" t="s">
        <v>497</v>
      </c>
      <c r="B157" s="123" t="s">
        <v>354</v>
      </c>
      <c r="C157" s="129">
        <f>SUM(C138:C156)</f>
        <v>3046.3695606200022</v>
      </c>
      <c r="D157" s="129">
        <f>IF(COUNT(D138:D156)=0,0,IF(SUM(D138:D156)=C157,SUM(D138:D156),IF(SUM(D138:D156)&lt;&gt;C157,"The total should equal the Nominal Before Hedging")))</f>
        <v>3046.3695606200022</v>
      </c>
      <c r="E157" s="93"/>
      <c r="F157" s="111">
        <f>SUM(F138:F156)</f>
        <v>1</v>
      </c>
      <c r="G157" s="111">
        <f>SUM(G138:G156)</f>
        <v>1</v>
      </c>
      <c r="H157" s="73"/>
      <c r="L157" s="73"/>
      <c r="M157" s="73"/>
      <c r="N157" s="74"/>
    </row>
    <row r="158" spans="1:14" outlineLevel="1" x14ac:dyDescent="0.35">
      <c r="A158" s="89" t="s">
        <v>498</v>
      </c>
      <c r="B158" s="116" t="s">
        <v>356</v>
      </c>
      <c r="C158" s="177"/>
      <c r="D158" s="177"/>
      <c r="E158" s="93"/>
      <c r="F158" s="111" t="str">
        <f t="shared" si="10"/>
        <v/>
      </c>
      <c r="G158" s="111" t="str">
        <f t="shared" si="11"/>
        <v/>
      </c>
      <c r="H158" s="73"/>
      <c r="L158" s="73"/>
      <c r="M158" s="73"/>
      <c r="N158" s="74"/>
    </row>
    <row r="159" spans="1:14" outlineLevel="1" x14ac:dyDescent="0.35">
      <c r="A159" s="89" t="s">
        <v>499</v>
      </c>
      <c r="B159" s="116" t="s">
        <v>356</v>
      </c>
      <c r="C159" s="177"/>
      <c r="D159" s="177"/>
      <c r="E159" s="93"/>
      <c r="F159" s="111" t="str">
        <f t="shared" si="10"/>
        <v/>
      </c>
      <c r="G159" s="111" t="str">
        <f t="shared" si="11"/>
        <v/>
      </c>
      <c r="H159" s="73"/>
      <c r="L159" s="73"/>
      <c r="M159" s="73"/>
      <c r="N159" s="74"/>
    </row>
    <row r="160" spans="1:14" outlineLevel="1" x14ac:dyDescent="0.35">
      <c r="A160" s="89" t="s">
        <v>500</v>
      </c>
      <c r="B160" s="116" t="s">
        <v>356</v>
      </c>
      <c r="C160" s="177"/>
      <c r="D160" s="177"/>
      <c r="E160" s="93"/>
      <c r="F160" s="111" t="str">
        <f t="shared" si="10"/>
        <v/>
      </c>
      <c r="G160" s="111" t="str">
        <f t="shared" si="11"/>
        <v/>
      </c>
      <c r="H160" s="73"/>
      <c r="L160" s="73"/>
      <c r="M160" s="73"/>
      <c r="N160" s="74"/>
    </row>
    <row r="161" spans="1:14" outlineLevel="1" x14ac:dyDescent="0.35">
      <c r="A161" s="89" t="s">
        <v>501</v>
      </c>
      <c r="B161" s="116" t="s">
        <v>356</v>
      </c>
      <c r="C161" s="177"/>
      <c r="D161" s="177"/>
      <c r="E161" s="93"/>
      <c r="F161" s="111" t="str">
        <f t="shared" si="10"/>
        <v/>
      </c>
      <c r="G161" s="111" t="str">
        <f t="shared" si="11"/>
        <v/>
      </c>
      <c r="H161" s="73"/>
      <c r="L161" s="73"/>
      <c r="M161" s="73"/>
      <c r="N161" s="74"/>
    </row>
    <row r="162" spans="1:14" outlineLevel="1" x14ac:dyDescent="0.35">
      <c r="A162" s="89" t="s">
        <v>502</v>
      </c>
      <c r="B162" s="116" t="s">
        <v>356</v>
      </c>
      <c r="C162" s="177"/>
      <c r="D162" s="177"/>
      <c r="E162" s="93"/>
      <c r="F162" s="111" t="str">
        <f t="shared" si="10"/>
        <v/>
      </c>
      <c r="G162" s="111" t="str">
        <f t="shared" si="11"/>
        <v/>
      </c>
      <c r="H162" s="73"/>
      <c r="L162" s="73"/>
      <c r="M162" s="73"/>
      <c r="N162" s="74"/>
    </row>
    <row r="163" spans="1:14" ht="15" customHeight="1" x14ac:dyDescent="0.35">
      <c r="A163" s="98"/>
      <c r="B163" s="99" t="s">
        <v>503</v>
      </c>
      <c r="C163" s="118" t="s">
        <v>429</v>
      </c>
      <c r="D163" s="118" t="s">
        <v>430</v>
      </c>
      <c r="E163" s="100"/>
      <c r="F163" s="118" t="s">
        <v>431</v>
      </c>
      <c r="G163" s="118" t="s">
        <v>432</v>
      </c>
      <c r="H163" s="73"/>
      <c r="L163" s="73"/>
      <c r="M163" s="73"/>
      <c r="N163" s="74"/>
    </row>
    <row r="164" spans="1:14" x14ac:dyDescent="0.35">
      <c r="A164" s="89" t="s">
        <v>504</v>
      </c>
      <c r="B164" s="105" t="s">
        <v>505</v>
      </c>
      <c r="C164" s="177">
        <v>3046.3695606200022</v>
      </c>
      <c r="D164" s="177">
        <f>C164</f>
        <v>3046.3695606200022</v>
      </c>
      <c r="E164" s="130"/>
      <c r="F164" s="111">
        <f>IF($C$167=0,"",IF(C164="[for completion]","",IF(C164="","",C164/$C$167)))</f>
        <v>1</v>
      </c>
      <c r="G164" s="111">
        <f>IF($D$167=0,"",IF(D164="[for completion]","",IF(D164="","",D164/$D$167)))</f>
        <v>1</v>
      </c>
      <c r="H164" s="73"/>
      <c r="L164" s="73"/>
      <c r="M164" s="73"/>
      <c r="N164" s="74"/>
    </row>
    <row r="165" spans="1:14" x14ac:dyDescent="0.35">
      <c r="A165" s="89" t="s">
        <v>506</v>
      </c>
      <c r="B165" s="105" t="s">
        <v>507</v>
      </c>
      <c r="C165" s="177">
        <v>0</v>
      </c>
      <c r="D165" s="177">
        <f>C165</f>
        <v>0</v>
      </c>
      <c r="E165" s="130"/>
      <c r="F165" s="111">
        <f>IF($C$167=0,"",IF(C165="[for completion]","",IF(C165="","",C165/$C$167)))</f>
        <v>0</v>
      </c>
      <c r="G165" s="111">
        <f>IF($D$167=0,"",IF(D165="[for completion]","",IF(D165="","",D165/$D$167)))</f>
        <v>0</v>
      </c>
      <c r="H165" s="73"/>
      <c r="L165" s="73"/>
      <c r="M165" s="73"/>
      <c r="N165" s="74"/>
    </row>
    <row r="166" spans="1:14" x14ac:dyDescent="0.35">
      <c r="A166" s="89" t="s">
        <v>508</v>
      </c>
      <c r="B166" s="105" t="s">
        <v>352</v>
      </c>
      <c r="C166" s="177">
        <v>0</v>
      </c>
      <c r="D166" s="177">
        <f>C166</f>
        <v>0</v>
      </c>
      <c r="E166" s="130"/>
      <c r="F166" s="111">
        <f>IF($C$167=0,"",IF(C166="[for completion]","",IF(C166="","",C166/$C$167)))</f>
        <v>0</v>
      </c>
      <c r="G166" s="111">
        <f>IF($D$167=0,"",IF(D166="[for completion]","",IF(D166="","",D166/$D$167)))</f>
        <v>0</v>
      </c>
      <c r="H166" s="73"/>
      <c r="L166" s="73"/>
      <c r="M166" s="73"/>
      <c r="N166" s="74"/>
    </row>
    <row r="167" spans="1:14" x14ac:dyDescent="0.35">
      <c r="A167" s="89" t="s">
        <v>509</v>
      </c>
      <c r="B167" s="131" t="s">
        <v>354</v>
      </c>
      <c r="C167" s="132">
        <f>SUM(C164:C166)</f>
        <v>3046.3695606200022</v>
      </c>
      <c r="D167" s="132">
        <f>SUM(D164:D166)</f>
        <v>3046.3695606200022</v>
      </c>
      <c r="E167" s="130"/>
      <c r="F167" s="133">
        <f>SUM(F164:F166)</f>
        <v>1</v>
      </c>
      <c r="G167" s="133">
        <f>SUM(G164:G166)</f>
        <v>1</v>
      </c>
      <c r="H167" s="73"/>
      <c r="L167" s="73"/>
      <c r="M167" s="73"/>
      <c r="N167" s="74"/>
    </row>
    <row r="168" spans="1:14" outlineLevel="1" x14ac:dyDescent="0.35">
      <c r="A168" s="89" t="s">
        <v>510</v>
      </c>
      <c r="B168" s="134"/>
      <c r="C168" s="244"/>
      <c r="D168" s="244"/>
      <c r="E168" s="130"/>
      <c r="F168" s="245"/>
      <c r="G168" s="219"/>
      <c r="H168" s="73"/>
      <c r="L168" s="73"/>
      <c r="M168" s="73"/>
      <c r="N168" s="74"/>
    </row>
    <row r="169" spans="1:14" outlineLevel="1" x14ac:dyDescent="0.35">
      <c r="A169" s="89" t="s">
        <v>511</v>
      </c>
      <c r="B169" s="134"/>
      <c r="C169" s="244"/>
      <c r="D169" s="244"/>
      <c r="E169" s="130"/>
      <c r="F169" s="245"/>
      <c r="G169" s="219"/>
      <c r="H169" s="73"/>
      <c r="L169" s="73"/>
      <c r="M169" s="73"/>
      <c r="N169" s="74"/>
    </row>
    <row r="170" spans="1:14" outlineLevel="1" x14ac:dyDescent="0.35">
      <c r="A170" s="89" t="s">
        <v>512</v>
      </c>
      <c r="B170" s="134"/>
      <c r="C170" s="244"/>
      <c r="D170" s="244"/>
      <c r="E170" s="130"/>
      <c r="F170" s="245"/>
      <c r="G170" s="219"/>
      <c r="H170" s="73"/>
      <c r="L170" s="73"/>
      <c r="M170" s="73"/>
      <c r="N170" s="74"/>
    </row>
    <row r="171" spans="1:14" outlineLevel="1" x14ac:dyDescent="0.35">
      <c r="A171" s="89" t="s">
        <v>513</v>
      </c>
      <c r="B171" s="134"/>
      <c r="C171" s="244"/>
      <c r="D171" s="244"/>
      <c r="E171" s="130"/>
      <c r="F171" s="245"/>
      <c r="G171" s="219"/>
      <c r="H171" s="73"/>
      <c r="L171" s="73"/>
      <c r="M171" s="73"/>
      <c r="N171" s="74"/>
    </row>
    <row r="172" spans="1:14" outlineLevel="1" x14ac:dyDescent="0.35">
      <c r="A172" s="89" t="s">
        <v>514</v>
      </c>
      <c r="B172" s="134"/>
      <c r="C172" s="244"/>
      <c r="D172" s="244"/>
      <c r="E172" s="130"/>
      <c r="F172" s="245"/>
      <c r="G172" s="219"/>
      <c r="H172" s="73"/>
      <c r="L172" s="73"/>
      <c r="M172" s="73"/>
      <c r="N172" s="74"/>
    </row>
    <row r="173" spans="1:14" ht="15" customHeight="1" x14ac:dyDescent="0.35">
      <c r="A173" s="98"/>
      <c r="B173" s="99" t="s">
        <v>515</v>
      </c>
      <c r="C173" s="98" t="s">
        <v>314</v>
      </c>
      <c r="D173" s="98"/>
      <c r="E173" s="100"/>
      <c r="F173" s="101" t="s">
        <v>516</v>
      </c>
      <c r="G173" s="101"/>
      <c r="H173" s="73"/>
      <c r="L173" s="73"/>
      <c r="M173" s="73"/>
      <c r="N173" s="74"/>
    </row>
    <row r="174" spans="1:14" ht="15" customHeight="1" x14ac:dyDescent="0.35">
      <c r="A174" s="89" t="s">
        <v>517</v>
      </c>
      <c r="B174" s="102" t="s">
        <v>518</v>
      </c>
      <c r="C174" s="177">
        <v>242.15366723868465</v>
      </c>
      <c r="D174" s="238"/>
      <c r="E174" s="81"/>
      <c r="F174" s="111">
        <f>IF($C$179=0,"",IF(C174="[for completion]","",C174/$C$179))</f>
        <v>9.003420687563421E-2</v>
      </c>
      <c r="G174" s="236"/>
      <c r="H174" s="73"/>
      <c r="L174" s="73"/>
      <c r="M174" s="73"/>
      <c r="N174" s="74"/>
    </row>
    <row r="175" spans="1:14" ht="30.75" customHeight="1" x14ac:dyDescent="0.35">
      <c r="A175" s="89" t="s">
        <v>519</v>
      </c>
      <c r="B175" s="102" t="s">
        <v>520</v>
      </c>
      <c r="C175" s="177">
        <v>78.615592073743073</v>
      </c>
      <c r="D175" s="95"/>
      <c r="E175" s="117"/>
      <c r="F175" s="111">
        <f>IF($C$179=0,"",IF(C175="[for completion]","",C175/$C$179))</f>
        <v>2.9229755473581819E-2</v>
      </c>
      <c r="G175" s="236"/>
      <c r="H175" s="73"/>
      <c r="L175" s="73"/>
      <c r="M175" s="73"/>
      <c r="N175" s="74"/>
    </row>
    <row r="176" spans="1:14" x14ac:dyDescent="0.35">
      <c r="A176" s="89" t="s">
        <v>521</v>
      </c>
      <c r="B176" s="102" t="s">
        <v>522</v>
      </c>
      <c r="C176" s="177">
        <v>15.48473286709126</v>
      </c>
      <c r="D176" s="95"/>
      <c r="E176" s="117"/>
      <c r="F176" s="111">
        <f>IF($C$179=0,"",IF(C176="[for completion]","",C176/$C$179))</f>
        <v>5.7573178976283836E-3</v>
      </c>
      <c r="G176" s="236"/>
      <c r="H176" s="73"/>
      <c r="L176" s="73"/>
      <c r="M176" s="73"/>
      <c r="N176" s="74"/>
    </row>
    <row r="177" spans="1:14" x14ac:dyDescent="0.35">
      <c r="A177" s="89" t="s">
        <v>523</v>
      </c>
      <c r="B177" s="102" t="s">
        <v>524</v>
      </c>
      <c r="C177" s="177">
        <v>2353.3200668575714</v>
      </c>
      <c r="D177" s="95"/>
      <c r="E177" s="117"/>
      <c r="F177" s="111">
        <f>IF($C$179=0,"",IF(C177="[for completion]","",C177/$C$179))</f>
        <v>0.87497871975315555</v>
      </c>
      <c r="G177" s="236"/>
      <c r="H177" s="73"/>
      <c r="L177" s="73"/>
      <c r="M177" s="73"/>
      <c r="N177" s="74"/>
    </row>
    <row r="178" spans="1:14" x14ac:dyDescent="0.35">
      <c r="A178" s="89" t="s">
        <v>525</v>
      </c>
      <c r="B178" s="102" t="s">
        <v>352</v>
      </c>
      <c r="C178" s="177">
        <v>0</v>
      </c>
      <c r="D178" s="95"/>
      <c r="E178" s="117"/>
      <c r="F178" s="111">
        <f t="shared" ref="F178:F187" si="14">IF($C$179=0,"",IF(C178="[for completion]","",C178/$C$179))</f>
        <v>0</v>
      </c>
      <c r="G178" s="236"/>
      <c r="H178" s="73"/>
      <c r="L178" s="73"/>
      <c r="M178" s="73"/>
      <c r="N178" s="74"/>
    </row>
    <row r="179" spans="1:14" x14ac:dyDescent="0.35">
      <c r="A179" s="89" t="s">
        <v>526</v>
      </c>
      <c r="B179" s="123" t="s">
        <v>354</v>
      </c>
      <c r="C179" s="114">
        <f>SUM(C174:C178)</f>
        <v>2689.5740590370906</v>
      </c>
      <c r="E179" s="117"/>
      <c r="F179" s="115">
        <f>SUM(F174:F178)</f>
        <v>1</v>
      </c>
      <c r="G179" s="236"/>
      <c r="H179" s="73"/>
      <c r="L179" s="73"/>
      <c r="M179" s="73"/>
      <c r="N179" s="74"/>
    </row>
    <row r="180" spans="1:14" outlineLevel="1" x14ac:dyDescent="0.35">
      <c r="A180" s="89" t="s">
        <v>527</v>
      </c>
      <c r="B180" s="135" t="s">
        <v>528</v>
      </c>
      <c r="C180" s="177"/>
      <c r="D180" s="95"/>
      <c r="E180" s="117"/>
      <c r="F180" s="111">
        <f t="shared" si="14"/>
        <v>0</v>
      </c>
      <c r="G180" s="236"/>
      <c r="H180" s="73"/>
      <c r="L180" s="73"/>
      <c r="M180" s="73"/>
      <c r="N180" s="74"/>
    </row>
    <row r="181" spans="1:14" s="136" customFormat="1" ht="29" outlineLevel="1" x14ac:dyDescent="0.35">
      <c r="A181" s="89" t="s">
        <v>529</v>
      </c>
      <c r="B181" s="135" t="s">
        <v>530</v>
      </c>
      <c r="C181" s="246"/>
      <c r="D181" s="247"/>
      <c r="F181" s="111">
        <f t="shared" si="14"/>
        <v>0</v>
      </c>
      <c r="G181" s="247"/>
    </row>
    <row r="182" spans="1:14" ht="29" outlineLevel="1" x14ac:dyDescent="0.35">
      <c r="A182" s="89" t="s">
        <v>531</v>
      </c>
      <c r="B182" s="135" t="s">
        <v>532</v>
      </c>
      <c r="C182" s="177"/>
      <c r="D182" s="95"/>
      <c r="E182" s="117"/>
      <c r="F182" s="111">
        <f t="shared" si="14"/>
        <v>0</v>
      </c>
      <c r="G182" s="236"/>
      <c r="H182" s="73"/>
      <c r="L182" s="73"/>
      <c r="M182" s="73"/>
      <c r="N182" s="74"/>
    </row>
    <row r="183" spans="1:14" outlineLevel="1" x14ac:dyDescent="0.35">
      <c r="A183" s="89" t="s">
        <v>533</v>
      </c>
      <c r="B183" s="135" t="s">
        <v>534</v>
      </c>
      <c r="C183" s="177"/>
      <c r="D183" s="95"/>
      <c r="E183" s="117"/>
      <c r="F183" s="111">
        <f t="shared" si="14"/>
        <v>0</v>
      </c>
      <c r="G183" s="236"/>
      <c r="H183" s="73"/>
      <c r="L183" s="73"/>
      <c r="M183" s="73"/>
      <c r="N183" s="74"/>
    </row>
    <row r="184" spans="1:14" s="136" customFormat="1" outlineLevel="1" x14ac:dyDescent="0.35">
      <c r="A184" s="89" t="s">
        <v>535</v>
      </c>
      <c r="B184" s="135" t="s">
        <v>536</v>
      </c>
      <c r="C184" s="246"/>
      <c r="D184" s="247"/>
      <c r="F184" s="111">
        <f t="shared" si="14"/>
        <v>0</v>
      </c>
      <c r="G184" s="247"/>
    </row>
    <row r="185" spans="1:14" outlineLevel="1" x14ac:dyDescent="0.35">
      <c r="A185" s="89" t="s">
        <v>537</v>
      </c>
      <c r="B185" s="135" t="s">
        <v>538</v>
      </c>
      <c r="C185" s="177"/>
      <c r="D185" s="95"/>
      <c r="E185" s="117"/>
      <c r="F185" s="111">
        <f t="shared" si="14"/>
        <v>0</v>
      </c>
      <c r="G185" s="236"/>
      <c r="H185" s="73"/>
      <c r="L185" s="73"/>
      <c r="M185" s="73"/>
      <c r="N185" s="74"/>
    </row>
    <row r="186" spans="1:14" outlineLevel="1" x14ac:dyDescent="0.35">
      <c r="A186" s="89" t="s">
        <v>539</v>
      </c>
      <c r="B186" s="135" t="s">
        <v>540</v>
      </c>
      <c r="C186" s="177"/>
      <c r="D186" s="95"/>
      <c r="E186" s="117"/>
      <c r="F186" s="111">
        <f t="shared" si="14"/>
        <v>0</v>
      </c>
      <c r="G186" s="236"/>
      <c r="H186" s="73"/>
      <c r="L186" s="73"/>
      <c r="M186" s="73"/>
      <c r="N186" s="74"/>
    </row>
    <row r="187" spans="1:14" outlineLevel="1" x14ac:dyDescent="0.35">
      <c r="A187" s="89" t="s">
        <v>541</v>
      </c>
      <c r="B187" s="135" t="s">
        <v>542</v>
      </c>
      <c r="C187" s="177"/>
      <c r="D187" s="95"/>
      <c r="E187" s="117"/>
      <c r="F187" s="111">
        <f t="shared" si="14"/>
        <v>0</v>
      </c>
      <c r="G187" s="236"/>
      <c r="H187" s="73"/>
      <c r="L187" s="73"/>
      <c r="M187" s="73"/>
      <c r="N187" s="74"/>
    </row>
    <row r="188" spans="1:14" outlineLevel="1" x14ac:dyDescent="0.35">
      <c r="A188" s="89" t="s">
        <v>543</v>
      </c>
      <c r="B188" s="136"/>
      <c r="E188" s="117"/>
      <c r="F188" s="112"/>
      <c r="G188" s="112"/>
      <c r="H188" s="73"/>
      <c r="L188" s="73"/>
      <c r="M188" s="73"/>
      <c r="N188" s="74"/>
    </row>
    <row r="189" spans="1:14" outlineLevel="1" x14ac:dyDescent="0.35">
      <c r="A189" s="89" t="s">
        <v>544</v>
      </c>
      <c r="B189" s="136"/>
      <c r="E189" s="117"/>
      <c r="F189" s="112"/>
      <c r="G189" s="112"/>
      <c r="H189" s="73"/>
      <c r="L189" s="73"/>
      <c r="M189" s="73"/>
      <c r="N189" s="74"/>
    </row>
    <row r="190" spans="1:14" outlineLevel="1" x14ac:dyDescent="0.35">
      <c r="A190" s="89" t="s">
        <v>545</v>
      </c>
      <c r="B190" s="136"/>
      <c r="E190" s="117"/>
      <c r="F190" s="112"/>
      <c r="G190" s="112"/>
      <c r="H190" s="73"/>
      <c r="L190" s="73"/>
      <c r="M190" s="73"/>
      <c r="N190" s="74"/>
    </row>
    <row r="191" spans="1:14" outlineLevel="1" x14ac:dyDescent="0.35">
      <c r="A191" s="89" t="s">
        <v>546</v>
      </c>
      <c r="B191" s="116"/>
      <c r="E191" s="117"/>
      <c r="F191" s="112"/>
      <c r="G191" s="112"/>
      <c r="H191" s="73"/>
      <c r="L191" s="73"/>
      <c r="M191" s="73"/>
      <c r="N191" s="74"/>
    </row>
    <row r="192" spans="1:14" ht="15" customHeight="1" x14ac:dyDescent="0.35">
      <c r="A192" s="98"/>
      <c r="B192" s="99" t="s">
        <v>547</v>
      </c>
      <c r="C192" s="98" t="s">
        <v>314</v>
      </c>
      <c r="D192" s="98"/>
      <c r="E192" s="100"/>
      <c r="F192" s="101" t="s">
        <v>516</v>
      </c>
      <c r="G192" s="101"/>
      <c r="H192" s="73"/>
      <c r="L192" s="73"/>
      <c r="M192" s="73"/>
      <c r="N192" s="74"/>
    </row>
    <row r="193" spans="1:14" x14ac:dyDescent="0.35">
      <c r="A193" s="89" t="s">
        <v>548</v>
      </c>
      <c r="B193" s="102" t="s">
        <v>549</v>
      </c>
      <c r="C193" s="177">
        <v>2478.2731166567742</v>
      </c>
      <c r="D193" s="95"/>
      <c r="E193" s="110"/>
      <c r="F193" s="111">
        <f t="shared" ref="F193:F207" si="15">IF($C$209=0,"",IF(C193="[for completion]","",C193/$C$209))</f>
        <v>0.9214370239516787</v>
      </c>
      <c r="G193" s="236"/>
      <c r="H193" s="73"/>
      <c r="L193" s="73"/>
      <c r="M193" s="73"/>
      <c r="N193" s="74"/>
    </row>
    <row r="194" spans="1:14" x14ac:dyDescent="0.35">
      <c r="A194" s="89" t="s">
        <v>550</v>
      </c>
      <c r="B194" s="102" t="s">
        <v>551</v>
      </c>
      <c r="C194" s="177">
        <v>183.00412326949194</v>
      </c>
      <c r="D194" s="95"/>
      <c r="E194" s="117"/>
      <c r="F194" s="111">
        <f t="shared" si="15"/>
        <v>6.8042046529482897E-2</v>
      </c>
      <c r="G194" s="237"/>
      <c r="H194" s="73"/>
      <c r="L194" s="73"/>
      <c r="M194" s="73"/>
      <c r="N194" s="74"/>
    </row>
    <row r="195" spans="1:14" x14ac:dyDescent="0.35">
      <c r="A195" s="89" t="s">
        <v>552</v>
      </c>
      <c r="B195" s="102" t="s">
        <v>553</v>
      </c>
      <c r="C195" s="177">
        <v>5.3913234018619107</v>
      </c>
      <c r="D195" s="95"/>
      <c r="E195" s="117"/>
      <c r="F195" s="111">
        <f t="shared" si="15"/>
        <v>2.0045268445934099E-3</v>
      </c>
      <c r="G195" s="237"/>
      <c r="H195" s="73"/>
      <c r="L195" s="73"/>
      <c r="M195" s="73"/>
      <c r="N195" s="74"/>
    </row>
    <row r="196" spans="1:14" x14ac:dyDescent="0.35">
      <c r="A196" s="89" t="s">
        <v>554</v>
      </c>
      <c r="B196" s="102" t="s">
        <v>555</v>
      </c>
      <c r="C196" s="177">
        <v>20.470459065133596</v>
      </c>
      <c r="D196" s="95"/>
      <c r="E196" s="117"/>
      <c r="F196" s="111">
        <f t="shared" si="15"/>
        <v>7.6110412339648803E-3</v>
      </c>
      <c r="G196" s="237"/>
      <c r="H196" s="73"/>
      <c r="L196" s="73"/>
      <c r="M196" s="73"/>
      <c r="N196" s="74"/>
    </row>
    <row r="197" spans="1:14" x14ac:dyDescent="0.35">
      <c r="A197" s="89" t="s">
        <v>556</v>
      </c>
      <c r="B197" s="102" t="s">
        <v>557</v>
      </c>
      <c r="C197" s="177"/>
      <c r="D197" s="95"/>
      <c r="E197" s="117"/>
      <c r="F197" s="111">
        <f t="shared" si="15"/>
        <v>0</v>
      </c>
      <c r="G197" s="237"/>
      <c r="H197" s="73"/>
      <c r="L197" s="73"/>
      <c r="M197" s="73"/>
      <c r="N197" s="74"/>
    </row>
    <row r="198" spans="1:14" x14ac:dyDescent="0.35">
      <c r="A198" s="89" t="s">
        <v>558</v>
      </c>
      <c r="B198" s="89" t="s">
        <v>559</v>
      </c>
      <c r="C198" s="177">
        <v>0</v>
      </c>
      <c r="D198" s="95"/>
      <c r="E198" s="117"/>
      <c r="F198" s="111">
        <f t="shared" si="15"/>
        <v>0</v>
      </c>
      <c r="G198" s="237"/>
      <c r="H198" s="73"/>
      <c r="L198" s="73"/>
      <c r="M198" s="73"/>
      <c r="N198" s="74"/>
    </row>
    <row r="199" spans="1:14" x14ac:dyDescent="0.35">
      <c r="A199" s="89" t="s">
        <v>560</v>
      </c>
      <c r="B199" s="102" t="s">
        <v>561</v>
      </c>
      <c r="C199" s="177"/>
      <c r="D199" s="95"/>
      <c r="E199" s="117"/>
      <c r="F199" s="111">
        <f t="shared" si="15"/>
        <v>0</v>
      </c>
      <c r="G199" s="237"/>
      <c r="H199" s="73"/>
      <c r="L199" s="73"/>
      <c r="M199" s="73"/>
      <c r="N199" s="74"/>
    </row>
    <row r="200" spans="1:14" x14ac:dyDescent="0.35">
      <c r="A200" s="89" t="s">
        <v>562</v>
      </c>
      <c r="B200" s="102" t="s">
        <v>563</v>
      </c>
      <c r="C200" s="177"/>
      <c r="D200" s="95"/>
      <c r="E200" s="117"/>
      <c r="F200" s="111">
        <f t="shared" si="15"/>
        <v>0</v>
      </c>
      <c r="G200" s="237"/>
      <c r="H200" s="73"/>
      <c r="L200" s="73"/>
      <c r="M200" s="73"/>
      <c r="N200" s="74"/>
    </row>
    <row r="201" spans="1:14" x14ac:dyDescent="0.35">
      <c r="A201" s="89" t="s">
        <v>564</v>
      </c>
      <c r="B201" s="102" t="s">
        <v>565</v>
      </c>
      <c r="C201" s="177">
        <v>2.2533543622607621</v>
      </c>
      <c r="D201" s="95"/>
      <c r="E201" s="117"/>
      <c r="F201" s="111">
        <f t="shared" si="15"/>
        <v>8.3781086253765299E-4</v>
      </c>
      <c r="G201" s="237"/>
      <c r="H201" s="73"/>
      <c r="L201" s="73"/>
      <c r="M201" s="73"/>
      <c r="N201" s="74"/>
    </row>
    <row r="202" spans="1:14" x14ac:dyDescent="0.35">
      <c r="A202" s="89" t="s">
        <v>566</v>
      </c>
      <c r="B202" s="102" t="s">
        <v>567</v>
      </c>
      <c r="C202" s="177"/>
      <c r="D202" s="95"/>
      <c r="E202" s="117"/>
      <c r="F202" s="111">
        <f t="shared" si="15"/>
        <v>0</v>
      </c>
      <c r="G202" s="237"/>
      <c r="H202" s="73"/>
      <c r="L202" s="73"/>
      <c r="M202" s="73"/>
      <c r="N202" s="74"/>
    </row>
    <row r="203" spans="1:14" x14ac:dyDescent="0.35">
      <c r="A203" s="89" t="s">
        <v>568</v>
      </c>
      <c r="B203" s="102" t="s">
        <v>569</v>
      </c>
      <c r="C203" s="177"/>
      <c r="D203" s="95"/>
      <c r="E203" s="117"/>
      <c r="F203" s="111">
        <f t="shared" si="15"/>
        <v>0</v>
      </c>
      <c r="G203" s="237"/>
      <c r="H203" s="73"/>
      <c r="L203" s="73"/>
      <c r="M203" s="73"/>
      <c r="N203" s="74"/>
    </row>
    <row r="204" spans="1:14" x14ac:dyDescent="0.35">
      <c r="A204" s="89" t="s">
        <v>570</v>
      </c>
      <c r="B204" s="102" t="s">
        <v>571</v>
      </c>
      <c r="C204" s="177"/>
      <c r="D204" s="95"/>
      <c r="E204" s="117"/>
      <c r="F204" s="111">
        <f t="shared" si="15"/>
        <v>0</v>
      </c>
      <c r="G204" s="237"/>
      <c r="H204" s="73"/>
      <c r="L204" s="73"/>
      <c r="M204" s="73"/>
      <c r="N204" s="74"/>
    </row>
    <row r="205" spans="1:14" x14ac:dyDescent="0.35">
      <c r="A205" s="89" t="s">
        <v>572</v>
      </c>
      <c r="B205" s="102" t="s">
        <v>573</v>
      </c>
      <c r="C205" s="177"/>
      <c r="D205" s="95"/>
      <c r="E205" s="117"/>
      <c r="F205" s="111">
        <f t="shared" si="15"/>
        <v>0</v>
      </c>
      <c r="G205" s="237"/>
      <c r="H205" s="73"/>
      <c r="L205" s="73"/>
      <c r="M205" s="73"/>
      <c r="N205" s="74"/>
    </row>
    <row r="206" spans="1:14" x14ac:dyDescent="0.35">
      <c r="A206" s="89" t="s">
        <v>574</v>
      </c>
      <c r="B206" s="102" t="s">
        <v>575</v>
      </c>
      <c r="C206" s="177">
        <v>5.0484054090095938E-2</v>
      </c>
      <c r="D206" s="95"/>
      <c r="E206" s="117"/>
      <c r="F206" s="111">
        <f>IF($C$209=0,"",IF(C206="[for completion]","",C206/$C$209))</f>
        <v>1.8770278483489688E-5</v>
      </c>
      <c r="G206" s="237"/>
      <c r="H206" s="73"/>
      <c r="L206" s="73"/>
      <c r="M206" s="73"/>
      <c r="N206" s="74"/>
    </row>
    <row r="207" spans="1:14" x14ac:dyDescent="0.35">
      <c r="A207" s="89" t="s">
        <v>576</v>
      </c>
      <c r="B207" s="102" t="s">
        <v>352</v>
      </c>
      <c r="C207" s="177">
        <v>0.13119822747879054</v>
      </c>
      <c r="D207" s="95"/>
      <c r="E207" s="117"/>
      <c r="F207" s="111">
        <f t="shared" si="15"/>
        <v>4.8780299258895107E-5</v>
      </c>
      <c r="G207" s="237"/>
      <c r="H207" s="73"/>
      <c r="L207" s="73"/>
      <c r="M207" s="73"/>
      <c r="N207" s="74"/>
    </row>
    <row r="208" spans="1:14" x14ac:dyDescent="0.35">
      <c r="A208" s="89" t="s">
        <v>577</v>
      </c>
      <c r="B208" s="113" t="s">
        <v>578</v>
      </c>
      <c r="C208" s="177"/>
      <c r="D208" s="198"/>
      <c r="E208" s="117"/>
      <c r="F208" s="137">
        <f>IF($C$209=0,"",IF(C208="[for completion]","",C208/$C$209))</f>
        <v>0</v>
      </c>
      <c r="G208" s="237"/>
      <c r="H208" s="73"/>
      <c r="L208" s="73"/>
      <c r="M208" s="73"/>
      <c r="N208" s="74"/>
    </row>
    <row r="209" spans="1:14" outlineLevel="1" x14ac:dyDescent="0.35">
      <c r="A209" s="89" t="s">
        <v>579</v>
      </c>
      <c r="B209" s="123" t="s">
        <v>354</v>
      </c>
      <c r="C209" s="129">
        <f>SUM(C193:C207)</f>
        <v>2689.5740590370915</v>
      </c>
      <c r="E209" s="117"/>
      <c r="F209" s="115">
        <f>SUM(F193:F207)</f>
        <v>0.99999999999999989</v>
      </c>
      <c r="G209" s="117"/>
      <c r="H209" s="73"/>
      <c r="L209" s="73"/>
      <c r="M209" s="73"/>
      <c r="N209" s="74"/>
    </row>
    <row r="210" spans="1:14" outlineLevel="1" x14ac:dyDescent="0.35">
      <c r="A210" s="89" t="s">
        <v>580</v>
      </c>
      <c r="B210" s="116" t="s">
        <v>356</v>
      </c>
      <c r="C210" s="177"/>
      <c r="D210" s="95"/>
      <c r="E210" s="117"/>
      <c r="F210" s="111">
        <f t="shared" ref="F210:F215" si="16">IF($C$209=0,"",IF(C210="[for completion]","",C210/$C$209))</f>
        <v>0</v>
      </c>
      <c r="G210" s="237"/>
      <c r="H210" s="73"/>
      <c r="L210" s="73"/>
      <c r="M210" s="73"/>
      <c r="N210" s="74"/>
    </row>
    <row r="211" spans="1:14" outlineLevel="1" x14ac:dyDescent="0.35">
      <c r="A211" s="89" t="s">
        <v>581</v>
      </c>
      <c r="B211" s="116" t="s">
        <v>356</v>
      </c>
      <c r="C211" s="177"/>
      <c r="D211" s="95"/>
      <c r="E211" s="117"/>
      <c r="F211" s="111">
        <f t="shared" si="16"/>
        <v>0</v>
      </c>
      <c r="G211" s="237"/>
      <c r="H211" s="73"/>
      <c r="L211" s="73"/>
      <c r="M211" s="73"/>
      <c r="N211" s="74"/>
    </row>
    <row r="212" spans="1:14" outlineLevel="1" x14ac:dyDescent="0.35">
      <c r="A212" s="89" t="s">
        <v>582</v>
      </c>
      <c r="B212" s="116" t="s">
        <v>356</v>
      </c>
      <c r="C212" s="177"/>
      <c r="D212" s="95"/>
      <c r="E212" s="117"/>
      <c r="F212" s="111">
        <f t="shared" si="16"/>
        <v>0</v>
      </c>
      <c r="G212" s="237"/>
      <c r="H212" s="73"/>
      <c r="L212" s="73"/>
      <c r="M212" s="73"/>
      <c r="N212" s="74"/>
    </row>
    <row r="213" spans="1:14" outlineLevel="1" x14ac:dyDescent="0.35">
      <c r="A213" s="89" t="s">
        <v>583</v>
      </c>
      <c r="B213" s="116" t="s">
        <v>356</v>
      </c>
      <c r="C213" s="177"/>
      <c r="D213" s="95"/>
      <c r="E213" s="117"/>
      <c r="F213" s="111">
        <f t="shared" si="16"/>
        <v>0</v>
      </c>
      <c r="G213" s="237"/>
      <c r="H213" s="73"/>
      <c r="L213" s="73"/>
      <c r="M213" s="73"/>
      <c r="N213" s="74"/>
    </row>
    <row r="214" spans="1:14" outlineLevel="1" x14ac:dyDescent="0.35">
      <c r="A214" s="89" t="s">
        <v>584</v>
      </c>
      <c r="B214" s="116" t="s">
        <v>356</v>
      </c>
      <c r="C214" s="177"/>
      <c r="D214" s="95"/>
      <c r="E214" s="117"/>
      <c r="F214" s="111">
        <f t="shared" si="16"/>
        <v>0</v>
      </c>
      <c r="G214" s="237"/>
      <c r="H214" s="73"/>
      <c r="L214" s="73"/>
      <c r="M214" s="73"/>
      <c r="N214" s="74"/>
    </row>
    <row r="215" spans="1:14" outlineLevel="1" x14ac:dyDescent="0.35">
      <c r="A215" s="89" t="s">
        <v>585</v>
      </c>
      <c r="B215" s="116" t="s">
        <v>356</v>
      </c>
      <c r="C215" s="177"/>
      <c r="D215" s="95"/>
      <c r="E215" s="117"/>
      <c r="F215" s="111">
        <f t="shared" si="16"/>
        <v>0</v>
      </c>
      <c r="G215" s="237"/>
      <c r="H215" s="73"/>
      <c r="L215" s="73"/>
      <c r="M215" s="73"/>
      <c r="N215" s="74"/>
    </row>
    <row r="216" spans="1:14" ht="15" customHeight="1" x14ac:dyDescent="0.35">
      <c r="A216" s="98"/>
      <c r="B216" s="99" t="s">
        <v>586</v>
      </c>
      <c r="C216" s="98" t="s">
        <v>314</v>
      </c>
      <c r="D216" s="98"/>
      <c r="E216" s="100"/>
      <c r="F216" s="101" t="s">
        <v>342</v>
      </c>
      <c r="G216" s="101" t="s">
        <v>587</v>
      </c>
      <c r="H216" s="73"/>
      <c r="L216" s="73"/>
      <c r="M216" s="73"/>
      <c r="N216" s="74"/>
    </row>
    <row r="217" spans="1:14" x14ac:dyDescent="0.35">
      <c r="A217" s="89" t="s">
        <v>588</v>
      </c>
      <c r="B217" s="121" t="s">
        <v>589</v>
      </c>
      <c r="C217" s="177">
        <v>0</v>
      </c>
      <c r="D217" s="95"/>
      <c r="E217" s="130"/>
      <c r="F217" s="111">
        <f>IF($C$38=0,"",IF(C217="[for completion]","",IF(C217="","",C217/$C$38)))</f>
        <v>0</v>
      </c>
      <c r="G217" s="111">
        <f>IF($C$39=0,"",IF(C217="[for completion]","",IF(C217="","",C217/$C$39)))</f>
        <v>0</v>
      </c>
      <c r="H217" s="73"/>
      <c r="L217" s="73"/>
      <c r="M217" s="73"/>
      <c r="N217" s="74"/>
    </row>
    <row r="218" spans="1:14" x14ac:dyDescent="0.35">
      <c r="A218" s="89" t="s">
        <v>590</v>
      </c>
      <c r="B218" s="121" t="s">
        <v>591</v>
      </c>
      <c r="C218" s="177">
        <f>C209</f>
        <v>2689.5740590370915</v>
      </c>
      <c r="D218" s="95"/>
      <c r="E218" s="130"/>
      <c r="F218" s="111">
        <f>IF($C$38=0,"",IF(C218="[for completion]","",IF(C218="","",C218/$C$38)))</f>
        <v>0.46889827330588019</v>
      </c>
      <c r="G218" s="111">
        <f>IF($C$39=0,"",IF(C218="[for completion]","",IF(C218="","",C218/$C$39)))</f>
        <v>0.8828784576253792</v>
      </c>
      <c r="H218" s="73"/>
      <c r="L218" s="73"/>
      <c r="M218" s="73"/>
      <c r="N218" s="74"/>
    </row>
    <row r="219" spans="1:14" x14ac:dyDescent="0.35">
      <c r="A219" s="89" t="s">
        <v>592</v>
      </c>
      <c r="B219" s="121" t="s">
        <v>352</v>
      </c>
      <c r="C219" s="177">
        <v>0</v>
      </c>
      <c r="D219" s="95"/>
      <c r="E219" s="130"/>
      <c r="F219" s="111">
        <f>IF($C$38=0,"",IF(C219="[for completion]","",IF(C219="","",C219/$C$38)))</f>
        <v>0</v>
      </c>
      <c r="G219" s="111">
        <f>IF($C$39=0,"",IF(C219="[for completion]","",IF(C219="","",C219/$C$39)))</f>
        <v>0</v>
      </c>
      <c r="H219" s="73"/>
      <c r="L219" s="73"/>
      <c r="M219" s="73"/>
      <c r="N219" s="74"/>
    </row>
    <row r="220" spans="1:14" x14ac:dyDescent="0.35">
      <c r="A220" s="89" t="s">
        <v>593</v>
      </c>
      <c r="B220" s="123" t="s">
        <v>354</v>
      </c>
      <c r="C220" s="129">
        <f>SUM(C217:C219)</f>
        <v>2689.5740590370915</v>
      </c>
      <c r="E220" s="130"/>
      <c r="F220" s="107">
        <f>SUM(F217:F219)</f>
        <v>0.46889827330588019</v>
      </c>
      <c r="G220" s="107">
        <f>SUM(G217:G219)</f>
        <v>0.8828784576253792</v>
      </c>
      <c r="H220" s="73"/>
      <c r="L220" s="73"/>
      <c r="M220" s="73"/>
      <c r="N220" s="74"/>
    </row>
    <row r="221" spans="1:14" outlineLevel="1" x14ac:dyDescent="0.35">
      <c r="A221" s="89" t="s">
        <v>594</v>
      </c>
      <c r="B221" s="116" t="s">
        <v>356</v>
      </c>
      <c r="C221" s="177"/>
      <c r="D221" s="95"/>
      <c r="E221" s="130"/>
      <c r="F221" s="111" t="str">
        <f t="shared" ref="F221:F227" si="17">IF($C$38=0,"",IF(C221="[for completion]","",IF(C221="","",C221/$C$38)))</f>
        <v/>
      </c>
      <c r="G221" s="111" t="str">
        <f t="shared" ref="G221:G227" si="18">IF($C$39=0,"",IF(C221="[for completion]","",IF(C221="","",C221/$C$39)))</f>
        <v/>
      </c>
      <c r="H221" s="73"/>
      <c r="L221" s="73"/>
      <c r="M221" s="73"/>
      <c r="N221" s="74"/>
    </row>
    <row r="222" spans="1:14" outlineLevel="1" x14ac:dyDescent="0.35">
      <c r="A222" s="89" t="s">
        <v>595</v>
      </c>
      <c r="B222" s="116" t="s">
        <v>356</v>
      </c>
      <c r="C222" s="177"/>
      <c r="D222" s="95"/>
      <c r="E222" s="130"/>
      <c r="F222" s="111" t="str">
        <f t="shared" si="17"/>
        <v/>
      </c>
      <c r="G222" s="111" t="str">
        <f t="shared" si="18"/>
        <v/>
      </c>
      <c r="H222" s="73"/>
      <c r="L222" s="73"/>
      <c r="M222" s="73"/>
      <c r="N222" s="74"/>
    </row>
    <row r="223" spans="1:14" outlineLevel="1" x14ac:dyDescent="0.35">
      <c r="A223" s="89" t="s">
        <v>596</v>
      </c>
      <c r="B223" s="116" t="s">
        <v>356</v>
      </c>
      <c r="C223" s="177"/>
      <c r="D223" s="95"/>
      <c r="E223" s="130"/>
      <c r="F223" s="111" t="str">
        <f t="shared" si="17"/>
        <v/>
      </c>
      <c r="G223" s="111" t="str">
        <f t="shared" si="18"/>
        <v/>
      </c>
      <c r="H223" s="73"/>
      <c r="L223" s="73"/>
      <c r="M223" s="73"/>
      <c r="N223" s="74"/>
    </row>
    <row r="224" spans="1:14" outlineLevel="1" x14ac:dyDescent="0.35">
      <c r="A224" s="89" t="s">
        <v>597</v>
      </c>
      <c r="B224" s="116" t="s">
        <v>356</v>
      </c>
      <c r="C224" s="177"/>
      <c r="D224" s="95"/>
      <c r="E224" s="130"/>
      <c r="F224" s="111" t="str">
        <f t="shared" si="17"/>
        <v/>
      </c>
      <c r="G224" s="111" t="str">
        <f t="shared" si="18"/>
        <v/>
      </c>
      <c r="H224" s="73"/>
      <c r="L224" s="73"/>
      <c r="M224" s="73"/>
      <c r="N224" s="74"/>
    </row>
    <row r="225" spans="1:14" outlineLevel="1" x14ac:dyDescent="0.35">
      <c r="A225" s="89" t="s">
        <v>598</v>
      </c>
      <c r="B225" s="116" t="s">
        <v>356</v>
      </c>
      <c r="C225" s="177"/>
      <c r="D225" s="95"/>
      <c r="E225" s="130"/>
      <c r="F225" s="111" t="str">
        <f t="shared" si="17"/>
        <v/>
      </c>
      <c r="G225" s="111" t="str">
        <f t="shared" si="18"/>
        <v/>
      </c>
      <c r="H225" s="73"/>
      <c r="L225" s="73"/>
      <c r="M225" s="73"/>
    </row>
    <row r="226" spans="1:14" outlineLevel="1" x14ac:dyDescent="0.35">
      <c r="A226" s="89" t="s">
        <v>599</v>
      </c>
      <c r="B226" s="116" t="s">
        <v>356</v>
      </c>
      <c r="C226" s="177"/>
      <c r="D226" s="95"/>
      <c r="E226" s="93"/>
      <c r="F226" s="111" t="str">
        <f t="shared" si="17"/>
        <v/>
      </c>
      <c r="G226" s="111" t="str">
        <f t="shared" si="18"/>
        <v/>
      </c>
      <c r="H226" s="73"/>
      <c r="L226" s="73"/>
      <c r="M226" s="73"/>
    </row>
    <row r="227" spans="1:14" outlineLevel="1" x14ac:dyDescent="0.35">
      <c r="A227" s="89" t="s">
        <v>600</v>
      </c>
      <c r="B227" s="116" t="s">
        <v>356</v>
      </c>
      <c r="C227" s="177"/>
      <c r="D227" s="95"/>
      <c r="E227" s="130"/>
      <c r="F227" s="111" t="str">
        <f t="shared" si="17"/>
        <v/>
      </c>
      <c r="G227" s="111" t="str">
        <f t="shared" si="18"/>
        <v/>
      </c>
      <c r="H227" s="73"/>
      <c r="L227" s="73"/>
      <c r="M227" s="73"/>
    </row>
    <row r="228" spans="1:14" ht="15" customHeight="1" x14ac:dyDescent="0.35">
      <c r="A228" s="98"/>
      <c r="B228" s="99" t="s">
        <v>601</v>
      </c>
      <c r="C228" s="98"/>
      <c r="D228" s="98"/>
      <c r="E228" s="100"/>
      <c r="F228" s="101"/>
      <c r="G228" s="101"/>
      <c r="H228" s="73"/>
      <c r="L228" s="73"/>
      <c r="M228" s="73"/>
    </row>
    <row r="229" spans="1:14" ht="29" x14ac:dyDescent="0.35">
      <c r="A229" s="89" t="s">
        <v>602</v>
      </c>
      <c r="B229" s="102" t="s">
        <v>603</v>
      </c>
      <c r="C229" s="145" t="str">
        <f>C30</f>
        <v>Nykredit Realkredit A/S :: Covered Bond Label</v>
      </c>
      <c r="H229" s="73"/>
      <c r="L229" s="73"/>
      <c r="M229" s="73"/>
    </row>
    <row r="230" spans="1:14" ht="15" customHeight="1" x14ac:dyDescent="0.35">
      <c r="A230" s="98"/>
      <c r="B230" s="99" t="s">
        <v>604</v>
      </c>
      <c r="C230" s="98"/>
      <c r="D230" s="98"/>
      <c r="E230" s="100"/>
      <c r="F230" s="101"/>
      <c r="G230" s="101"/>
      <c r="H230" s="73"/>
      <c r="L230" s="73"/>
      <c r="M230" s="73"/>
    </row>
    <row r="231" spans="1:14" x14ac:dyDescent="0.35">
      <c r="A231" s="89" t="s">
        <v>605</v>
      </c>
      <c r="B231" s="89" t="s">
        <v>606</v>
      </c>
      <c r="C231" s="177">
        <v>0</v>
      </c>
      <c r="D231" s="95"/>
      <c r="E231" s="93"/>
      <c r="H231" s="73"/>
      <c r="L231" s="73"/>
      <c r="M231" s="73"/>
    </row>
    <row r="232" spans="1:14" x14ac:dyDescent="0.35">
      <c r="A232" s="89" t="s">
        <v>607</v>
      </c>
      <c r="B232" s="138" t="s">
        <v>608</v>
      </c>
      <c r="C232" s="177">
        <v>0</v>
      </c>
      <c r="D232" s="95"/>
      <c r="E232" s="93"/>
      <c r="H232" s="73"/>
      <c r="L232" s="73"/>
      <c r="M232" s="73"/>
    </row>
    <row r="233" spans="1:14" x14ac:dyDescent="0.35">
      <c r="A233" s="89" t="s">
        <v>609</v>
      </c>
      <c r="B233" s="138" t="s">
        <v>610</v>
      </c>
      <c r="C233" s="177">
        <v>0</v>
      </c>
      <c r="D233" s="95"/>
      <c r="E233" s="93"/>
      <c r="H233" s="73"/>
      <c r="L233" s="73"/>
      <c r="M233" s="73"/>
    </row>
    <row r="234" spans="1:14" outlineLevel="1" x14ac:dyDescent="0.35">
      <c r="A234" s="89" t="s">
        <v>611</v>
      </c>
      <c r="B234" s="109" t="s">
        <v>612</v>
      </c>
      <c r="C234" s="210"/>
      <c r="D234" s="198"/>
      <c r="E234" s="93"/>
      <c r="H234" s="73"/>
      <c r="L234" s="73"/>
      <c r="M234" s="73"/>
    </row>
    <row r="235" spans="1:14" outlineLevel="1" x14ac:dyDescent="0.35">
      <c r="A235" s="89" t="s">
        <v>613</v>
      </c>
      <c r="B235" s="109" t="s">
        <v>614</v>
      </c>
      <c r="C235" s="210"/>
      <c r="D235" s="198"/>
      <c r="E235" s="93"/>
      <c r="H235" s="73"/>
      <c r="L235" s="73"/>
      <c r="M235" s="73"/>
    </row>
    <row r="236" spans="1:14" outlineLevel="1" x14ac:dyDescent="0.35">
      <c r="A236" s="89" t="s">
        <v>615</v>
      </c>
      <c r="B236" s="109" t="s">
        <v>616</v>
      </c>
      <c r="C236" s="198"/>
      <c r="D236" s="198"/>
      <c r="E236" s="93"/>
      <c r="H236" s="73"/>
      <c r="L236" s="73"/>
      <c r="M236" s="73"/>
    </row>
    <row r="237" spans="1:14" outlineLevel="1" x14ac:dyDescent="0.35">
      <c r="A237" s="89" t="s">
        <v>617</v>
      </c>
      <c r="C237" s="93"/>
      <c r="D237" s="93"/>
      <c r="E237" s="93"/>
      <c r="H237" s="73"/>
      <c r="L237" s="73"/>
      <c r="M237" s="73"/>
    </row>
    <row r="238" spans="1:14" outlineLevel="1" x14ac:dyDescent="0.35">
      <c r="A238" s="89" t="s">
        <v>618</v>
      </c>
      <c r="C238" s="93"/>
      <c r="D238" s="93"/>
      <c r="E238" s="93"/>
      <c r="H238" s="73"/>
      <c r="L238" s="73"/>
      <c r="M238" s="73"/>
    </row>
    <row r="239" spans="1:14" outlineLevel="1" x14ac:dyDescent="0.35">
      <c r="A239" s="98"/>
      <c r="B239" s="99" t="s">
        <v>619</v>
      </c>
      <c r="C239" s="98"/>
      <c r="D239" s="98"/>
      <c r="E239" s="98"/>
      <c r="F239" s="98"/>
      <c r="G239" s="98"/>
      <c r="H239" s="73"/>
      <c r="K239" s="2"/>
      <c r="L239" s="2"/>
      <c r="M239" s="2"/>
      <c r="N239" s="2"/>
    </row>
    <row r="240" spans="1:14" ht="29" outlineLevel="1" x14ac:dyDescent="0.35">
      <c r="A240" s="89" t="s">
        <v>620</v>
      </c>
      <c r="B240" s="89" t="s">
        <v>794</v>
      </c>
      <c r="C240" s="95" t="s">
        <v>3036</v>
      </c>
      <c r="D240" s="95"/>
      <c r="G240" s="2"/>
      <c r="H240" s="73"/>
      <c r="K240" s="2"/>
      <c r="L240" s="2"/>
      <c r="M240" s="2"/>
      <c r="N240" s="2"/>
    </row>
    <row r="241" spans="1:14" outlineLevel="1" x14ac:dyDescent="0.35">
      <c r="A241" s="89" t="s">
        <v>622</v>
      </c>
      <c r="B241" s="89" t="s">
        <v>623</v>
      </c>
      <c r="C241" s="95" t="s">
        <v>2043</v>
      </c>
      <c r="D241" s="95"/>
      <c r="G241" s="2"/>
      <c r="H241" s="73"/>
      <c r="K241" s="2"/>
      <c r="L241" s="2"/>
      <c r="M241" s="2"/>
      <c r="N241" s="2"/>
    </row>
    <row r="242" spans="1:14" outlineLevel="1" x14ac:dyDescent="0.35">
      <c r="A242" s="89" t="s">
        <v>624</v>
      </c>
      <c r="B242" s="89" t="s">
        <v>625</v>
      </c>
      <c r="C242" s="95" t="s">
        <v>2043</v>
      </c>
      <c r="D242" s="95"/>
      <c r="G242" s="2"/>
      <c r="H242" s="73"/>
      <c r="K242" s="2"/>
      <c r="L242" s="2"/>
      <c r="M242" s="2"/>
      <c r="N242" s="2"/>
    </row>
    <row r="243" spans="1:14" ht="29" outlineLevel="1" x14ac:dyDescent="0.35">
      <c r="A243" s="89" t="s">
        <v>626</v>
      </c>
      <c r="B243" s="89" t="s">
        <v>795</v>
      </c>
      <c r="C243" s="95" t="s">
        <v>621</v>
      </c>
      <c r="D243" s="95"/>
      <c r="G243" s="2"/>
      <c r="H243" s="73"/>
      <c r="K243" s="2"/>
      <c r="L243" s="2"/>
      <c r="M243" s="2"/>
      <c r="N243" s="2"/>
    </row>
    <row r="244" spans="1:14" outlineLevel="1" x14ac:dyDescent="0.35">
      <c r="A244" s="89" t="s">
        <v>627</v>
      </c>
      <c r="B244" s="89" t="s">
        <v>628</v>
      </c>
      <c r="C244" s="139" t="s">
        <v>629</v>
      </c>
      <c r="D244" s="139" t="s">
        <v>630</v>
      </c>
      <c r="E244" s="95"/>
      <c r="G244" s="2"/>
      <c r="H244" s="73"/>
      <c r="K244" s="2"/>
      <c r="L244" s="2"/>
      <c r="M244" s="2"/>
      <c r="N244" s="2"/>
    </row>
    <row r="245" spans="1:14" outlineLevel="1" x14ac:dyDescent="0.35">
      <c r="A245" s="89" t="s">
        <v>631</v>
      </c>
      <c r="B245" s="89" t="s">
        <v>796</v>
      </c>
      <c r="C245" s="95" t="s">
        <v>304</v>
      </c>
      <c r="D245" s="95"/>
      <c r="G245" s="2"/>
      <c r="H245" s="73"/>
      <c r="K245" s="2"/>
      <c r="L245" s="2"/>
      <c r="M245" s="2"/>
      <c r="N245" s="2"/>
    </row>
    <row r="246" spans="1:14" outlineLevel="1" x14ac:dyDescent="0.35">
      <c r="A246" s="89" t="s">
        <v>632</v>
      </c>
      <c r="B246" s="89" t="s">
        <v>633</v>
      </c>
      <c r="C246" s="95" t="s">
        <v>2043</v>
      </c>
      <c r="D246" s="95"/>
      <c r="G246" s="2"/>
      <c r="H246" s="73"/>
      <c r="K246" s="2"/>
      <c r="L246" s="2"/>
      <c r="M246" s="2"/>
      <c r="N246" s="2"/>
    </row>
    <row r="247" spans="1:14" outlineLevel="1" x14ac:dyDescent="0.35">
      <c r="A247" s="89" t="s">
        <v>634</v>
      </c>
      <c r="D247" s="2"/>
      <c r="E247" s="2"/>
      <c r="F247" s="2"/>
      <c r="G247" s="2"/>
      <c r="H247" s="73"/>
      <c r="K247" s="2"/>
      <c r="L247" s="2"/>
      <c r="M247" s="2"/>
      <c r="N247" s="2"/>
    </row>
    <row r="248" spans="1:14" outlineLevel="1" x14ac:dyDescent="0.35">
      <c r="A248" s="89" t="s">
        <v>635</v>
      </c>
      <c r="D248" s="2"/>
      <c r="E248" s="2"/>
      <c r="F248" s="2"/>
      <c r="G248" s="2"/>
      <c r="H248" s="73"/>
      <c r="K248" s="2"/>
      <c r="L248" s="2"/>
      <c r="M248" s="2"/>
      <c r="N248" s="2"/>
    </row>
    <row r="249" spans="1:14" outlineLevel="1" x14ac:dyDescent="0.35">
      <c r="A249" s="89" t="s">
        <v>636</v>
      </c>
      <c r="D249" s="2"/>
      <c r="E249" s="2"/>
      <c r="F249" s="2"/>
      <c r="G249" s="2"/>
      <c r="H249" s="73"/>
      <c r="K249" s="2"/>
      <c r="L249" s="2"/>
      <c r="M249" s="2"/>
      <c r="N249" s="2"/>
    </row>
    <row r="250" spans="1:14" outlineLevel="1" x14ac:dyDescent="0.35">
      <c r="A250" s="89" t="s">
        <v>637</v>
      </c>
      <c r="D250" s="2"/>
      <c r="E250" s="2"/>
      <c r="F250" s="2"/>
      <c r="G250" s="2"/>
      <c r="H250" s="73"/>
      <c r="K250" s="2"/>
      <c r="L250" s="2"/>
      <c r="M250" s="2"/>
      <c r="N250" s="2"/>
    </row>
    <row r="251" spans="1:14" outlineLevel="1" x14ac:dyDescent="0.35">
      <c r="A251" s="89" t="s">
        <v>638</v>
      </c>
      <c r="D251" s="2"/>
      <c r="E251" s="2"/>
      <c r="F251" s="2"/>
      <c r="G251" s="2"/>
      <c r="H251" s="73"/>
      <c r="K251" s="2"/>
      <c r="L251" s="2"/>
      <c r="M251" s="2"/>
      <c r="N251" s="2"/>
    </row>
    <row r="252" spans="1:14" outlineLevel="1" x14ac:dyDescent="0.35">
      <c r="A252" s="89" t="s">
        <v>639</v>
      </c>
      <c r="D252" s="2"/>
      <c r="E252" s="2"/>
      <c r="F252" s="2"/>
      <c r="G252" s="2"/>
      <c r="H252" s="73"/>
      <c r="K252" s="2"/>
      <c r="L252" s="2"/>
      <c r="M252" s="2"/>
      <c r="N252" s="2"/>
    </row>
    <row r="253" spans="1:14" outlineLevel="1" x14ac:dyDescent="0.35">
      <c r="A253" s="89" t="s">
        <v>640</v>
      </c>
      <c r="D253" s="2"/>
      <c r="E253" s="2"/>
      <c r="F253" s="2"/>
      <c r="G253" s="2"/>
      <c r="H253" s="73"/>
      <c r="K253" s="2"/>
      <c r="L253" s="2"/>
      <c r="M253" s="2"/>
      <c r="N253" s="2"/>
    </row>
    <row r="254" spans="1:14" outlineLevel="1" x14ac:dyDescent="0.35">
      <c r="A254" s="89" t="s">
        <v>641</v>
      </c>
      <c r="D254" s="2"/>
      <c r="E254" s="2"/>
      <c r="F254" s="2"/>
      <c r="G254" s="2"/>
      <c r="H254" s="73"/>
      <c r="K254" s="2"/>
      <c r="L254" s="2"/>
      <c r="M254" s="2"/>
      <c r="N254" s="2"/>
    </row>
    <row r="255" spans="1:14" outlineLevel="1" x14ac:dyDescent="0.35">
      <c r="A255" s="89" t="s">
        <v>642</v>
      </c>
      <c r="D255" s="2"/>
      <c r="E255" s="2"/>
      <c r="F255" s="2"/>
      <c r="G255" s="2"/>
      <c r="H255" s="73"/>
      <c r="K255" s="2"/>
      <c r="L255" s="2"/>
      <c r="M255" s="2"/>
      <c r="N255" s="2"/>
    </row>
    <row r="256" spans="1:14" outlineLevel="1" x14ac:dyDescent="0.35">
      <c r="A256" s="89" t="s">
        <v>643</v>
      </c>
      <c r="D256" s="2"/>
      <c r="E256" s="2"/>
      <c r="F256" s="2"/>
      <c r="G256" s="2"/>
      <c r="H256" s="73"/>
      <c r="K256" s="2"/>
      <c r="L256" s="2"/>
      <c r="M256" s="2"/>
      <c r="N256" s="2"/>
    </row>
    <row r="257" spans="1:14" outlineLevel="1" x14ac:dyDescent="0.35">
      <c r="A257" s="89" t="s">
        <v>644</v>
      </c>
      <c r="D257" s="2"/>
      <c r="E257" s="2"/>
      <c r="F257" s="2"/>
      <c r="G257" s="2"/>
      <c r="H257" s="73"/>
      <c r="K257" s="2"/>
      <c r="L257" s="2"/>
      <c r="M257" s="2"/>
      <c r="N257" s="2"/>
    </row>
    <row r="258" spans="1:14" outlineLevel="1" x14ac:dyDescent="0.35">
      <c r="A258" s="89" t="s">
        <v>645</v>
      </c>
      <c r="D258" s="2"/>
      <c r="E258" s="2"/>
      <c r="F258" s="2"/>
      <c r="G258" s="2"/>
      <c r="H258" s="73"/>
      <c r="K258" s="2"/>
      <c r="L258" s="2"/>
      <c r="M258" s="2"/>
      <c r="N258" s="2"/>
    </row>
    <row r="259" spans="1:14" outlineLevel="1" x14ac:dyDescent="0.35">
      <c r="A259" s="89" t="s">
        <v>646</v>
      </c>
      <c r="D259" s="2"/>
      <c r="E259" s="2"/>
      <c r="F259" s="2"/>
      <c r="G259" s="2"/>
      <c r="H259" s="73"/>
      <c r="K259" s="2"/>
      <c r="L259" s="2"/>
      <c r="M259" s="2"/>
      <c r="N259" s="2"/>
    </row>
    <row r="260" spans="1:14" outlineLevel="1" x14ac:dyDescent="0.35">
      <c r="A260" s="89" t="s">
        <v>647</v>
      </c>
      <c r="D260" s="2"/>
      <c r="E260" s="2"/>
      <c r="F260" s="2"/>
      <c r="G260" s="2"/>
      <c r="H260" s="73"/>
      <c r="K260" s="2"/>
      <c r="L260" s="2"/>
      <c r="M260" s="2"/>
      <c r="N260" s="2"/>
    </row>
    <row r="261" spans="1:14" outlineLevel="1" x14ac:dyDescent="0.35">
      <c r="A261" s="89" t="s">
        <v>648</v>
      </c>
      <c r="D261" s="2"/>
      <c r="E261" s="2"/>
      <c r="F261" s="2"/>
      <c r="G261" s="2"/>
      <c r="H261" s="73"/>
      <c r="K261" s="2"/>
      <c r="L261" s="2"/>
      <c r="M261" s="2"/>
      <c r="N261" s="2"/>
    </row>
    <row r="262" spans="1:14" outlineLevel="1" x14ac:dyDescent="0.35">
      <c r="A262" s="89" t="s">
        <v>649</v>
      </c>
      <c r="D262" s="2"/>
      <c r="E262" s="2"/>
      <c r="F262" s="2"/>
      <c r="G262" s="2"/>
      <c r="H262" s="73"/>
      <c r="K262" s="2"/>
      <c r="L262" s="2"/>
      <c r="M262" s="2"/>
      <c r="N262" s="2"/>
    </row>
    <row r="263" spans="1:14" outlineLevel="1" x14ac:dyDescent="0.35">
      <c r="A263" s="89" t="s">
        <v>650</v>
      </c>
      <c r="D263" s="2"/>
      <c r="E263" s="2"/>
      <c r="F263" s="2"/>
      <c r="G263" s="2"/>
      <c r="H263" s="73"/>
      <c r="K263" s="2"/>
      <c r="L263" s="2"/>
      <c r="M263" s="2"/>
      <c r="N263" s="2"/>
    </row>
    <row r="264" spans="1:14" outlineLevel="1" x14ac:dyDescent="0.35">
      <c r="A264" s="89" t="s">
        <v>651</v>
      </c>
      <c r="D264" s="2"/>
      <c r="E264" s="2"/>
      <c r="F264" s="2"/>
      <c r="G264" s="2"/>
      <c r="H264" s="73"/>
      <c r="K264" s="2"/>
      <c r="L264" s="2"/>
      <c r="M264" s="2"/>
      <c r="N264" s="2"/>
    </row>
    <row r="265" spans="1:14" outlineLevel="1" x14ac:dyDescent="0.35">
      <c r="A265" s="89" t="s">
        <v>652</v>
      </c>
      <c r="D265" s="2"/>
      <c r="E265" s="2"/>
      <c r="F265" s="2"/>
      <c r="G265" s="2"/>
      <c r="H265" s="73"/>
      <c r="K265" s="2"/>
      <c r="L265" s="2"/>
      <c r="M265" s="2"/>
      <c r="N265" s="2"/>
    </row>
    <row r="266" spans="1:14" outlineLevel="1" x14ac:dyDescent="0.35">
      <c r="A266" s="89" t="s">
        <v>653</v>
      </c>
      <c r="D266" s="2"/>
      <c r="E266" s="2"/>
      <c r="F266" s="2"/>
      <c r="G266" s="2"/>
      <c r="H266" s="73"/>
      <c r="K266" s="2"/>
      <c r="L266" s="2"/>
      <c r="M266" s="2"/>
      <c r="N266" s="2"/>
    </row>
    <row r="267" spans="1:14" outlineLevel="1" x14ac:dyDescent="0.35">
      <c r="A267" s="89" t="s">
        <v>654</v>
      </c>
      <c r="D267" s="2"/>
      <c r="E267" s="2"/>
      <c r="F267" s="2"/>
      <c r="G267" s="2"/>
      <c r="H267" s="73"/>
      <c r="K267" s="2"/>
      <c r="L267" s="2"/>
      <c r="M267" s="2"/>
      <c r="N267" s="2"/>
    </row>
    <row r="268" spans="1:14" outlineLevel="1" x14ac:dyDescent="0.35">
      <c r="A268" s="89" t="s">
        <v>655</v>
      </c>
      <c r="D268" s="2"/>
      <c r="E268" s="2"/>
      <c r="F268" s="2"/>
      <c r="G268" s="2"/>
      <c r="H268" s="73"/>
      <c r="K268" s="2"/>
      <c r="L268" s="2"/>
      <c r="M268" s="2"/>
      <c r="N268" s="2"/>
    </row>
    <row r="269" spans="1:14" outlineLevel="1" x14ac:dyDescent="0.35">
      <c r="A269" s="89" t="s">
        <v>656</v>
      </c>
      <c r="D269" s="2"/>
      <c r="E269" s="2"/>
      <c r="F269" s="2"/>
      <c r="G269" s="2"/>
      <c r="H269" s="73"/>
      <c r="K269" s="2"/>
      <c r="L269" s="2"/>
      <c r="M269" s="2"/>
      <c r="N269" s="2"/>
    </row>
    <row r="270" spans="1:14" outlineLevel="1" x14ac:dyDescent="0.35">
      <c r="A270" s="89" t="s">
        <v>657</v>
      </c>
      <c r="D270" s="2"/>
      <c r="E270" s="2"/>
      <c r="F270" s="2"/>
      <c r="G270" s="2"/>
      <c r="H270" s="73"/>
      <c r="K270" s="2"/>
      <c r="L270" s="2"/>
      <c r="M270" s="2"/>
      <c r="N270" s="2"/>
    </row>
    <row r="271" spans="1:14" outlineLevel="1" x14ac:dyDescent="0.35">
      <c r="A271" s="89" t="s">
        <v>658</v>
      </c>
      <c r="D271" s="2"/>
      <c r="E271" s="2"/>
      <c r="F271" s="2"/>
      <c r="G271" s="2"/>
      <c r="H271" s="73"/>
      <c r="K271" s="2"/>
      <c r="L271" s="2"/>
      <c r="M271" s="2"/>
      <c r="N271" s="2"/>
    </row>
    <row r="272" spans="1:14" outlineLevel="1" x14ac:dyDescent="0.35">
      <c r="A272" s="89" t="s">
        <v>659</v>
      </c>
      <c r="D272" s="2"/>
      <c r="E272" s="2"/>
      <c r="F272" s="2"/>
      <c r="G272" s="2"/>
      <c r="H272" s="73"/>
      <c r="K272" s="2"/>
      <c r="L272" s="2"/>
      <c r="M272" s="2"/>
      <c r="N272" s="2"/>
    </row>
    <row r="273" spans="1:14" outlineLevel="1" x14ac:dyDescent="0.35">
      <c r="A273" s="89" t="s">
        <v>660</v>
      </c>
      <c r="D273" s="2"/>
      <c r="E273" s="2"/>
      <c r="F273" s="2"/>
      <c r="G273" s="2"/>
      <c r="H273" s="73"/>
      <c r="K273" s="2"/>
      <c r="L273" s="2"/>
      <c r="M273" s="2"/>
      <c r="N273" s="2"/>
    </row>
    <row r="274" spans="1:14" outlineLevel="1" x14ac:dyDescent="0.35">
      <c r="A274" s="89" t="s">
        <v>661</v>
      </c>
      <c r="D274" s="2"/>
      <c r="E274" s="2"/>
      <c r="F274" s="2"/>
      <c r="G274" s="2"/>
      <c r="H274" s="73"/>
      <c r="K274" s="2"/>
      <c r="L274" s="2"/>
      <c r="M274" s="2"/>
      <c r="N274" s="2"/>
    </row>
    <row r="275" spans="1:14" outlineLevel="1" x14ac:dyDescent="0.35">
      <c r="A275" s="89" t="s">
        <v>662</v>
      </c>
      <c r="D275" s="2"/>
      <c r="E275" s="2"/>
      <c r="F275" s="2"/>
      <c r="G275" s="2"/>
      <c r="H275" s="73"/>
      <c r="K275" s="2"/>
      <c r="L275" s="2"/>
      <c r="M275" s="2"/>
      <c r="N275" s="2"/>
    </row>
    <row r="276" spans="1:14" outlineLevel="1" x14ac:dyDescent="0.35">
      <c r="A276" s="89" t="s">
        <v>663</v>
      </c>
      <c r="D276" s="2"/>
      <c r="E276" s="2"/>
      <c r="F276" s="2"/>
      <c r="G276" s="2"/>
      <c r="H276" s="73"/>
      <c r="K276" s="2"/>
      <c r="L276" s="2"/>
      <c r="M276" s="2"/>
      <c r="N276" s="2"/>
    </row>
    <row r="277" spans="1:14" outlineLevel="1" x14ac:dyDescent="0.35">
      <c r="A277" s="89" t="s">
        <v>664</v>
      </c>
      <c r="D277" s="2"/>
      <c r="E277" s="2"/>
      <c r="F277" s="2"/>
      <c r="G277" s="2"/>
      <c r="H277" s="73"/>
      <c r="K277" s="2"/>
      <c r="L277" s="2"/>
      <c r="M277" s="2"/>
      <c r="N277" s="2"/>
    </row>
    <row r="278" spans="1:14" outlineLevel="1" x14ac:dyDescent="0.35">
      <c r="A278" s="89" t="s">
        <v>665</v>
      </c>
      <c r="D278" s="2"/>
      <c r="E278" s="2"/>
      <c r="F278" s="2"/>
      <c r="G278" s="2"/>
      <c r="H278" s="73"/>
      <c r="K278" s="2"/>
      <c r="L278" s="2"/>
      <c r="M278" s="2"/>
      <c r="N278" s="2"/>
    </row>
    <row r="279" spans="1:14" outlineLevel="1" x14ac:dyDescent="0.35">
      <c r="A279" s="89" t="s">
        <v>666</v>
      </c>
      <c r="D279" s="2"/>
      <c r="E279" s="2"/>
      <c r="F279" s="2"/>
      <c r="G279" s="2"/>
      <c r="H279" s="73"/>
      <c r="K279" s="2"/>
      <c r="L279" s="2"/>
      <c r="M279" s="2"/>
      <c r="N279" s="2"/>
    </row>
    <row r="280" spans="1:14" outlineLevel="1" x14ac:dyDescent="0.35">
      <c r="A280" s="89" t="s">
        <v>667</v>
      </c>
      <c r="D280" s="2"/>
      <c r="E280" s="2"/>
      <c r="F280" s="2"/>
      <c r="G280" s="2"/>
      <c r="H280" s="73"/>
      <c r="K280" s="2"/>
      <c r="L280" s="2"/>
      <c r="M280" s="2"/>
      <c r="N280" s="2"/>
    </row>
    <row r="281" spans="1:14" outlineLevel="1" x14ac:dyDescent="0.35">
      <c r="A281" s="89" t="s">
        <v>668</v>
      </c>
      <c r="D281" s="2"/>
      <c r="E281" s="2"/>
      <c r="F281" s="2"/>
      <c r="G281" s="2"/>
      <c r="H281" s="73"/>
      <c r="K281" s="2"/>
      <c r="L281" s="2"/>
      <c r="M281" s="2"/>
      <c r="N281" s="2"/>
    </row>
    <row r="282" spans="1:14" outlineLevel="1" x14ac:dyDescent="0.35">
      <c r="A282" s="89" t="s">
        <v>669</v>
      </c>
      <c r="D282" s="2"/>
      <c r="E282" s="2"/>
      <c r="F282" s="2"/>
      <c r="G282" s="2"/>
      <c r="H282" s="73"/>
      <c r="K282" s="2"/>
      <c r="L282" s="2"/>
      <c r="M282" s="2"/>
      <c r="N282" s="2"/>
    </row>
    <row r="283" spans="1:14" outlineLevel="1" x14ac:dyDescent="0.35">
      <c r="A283" s="89" t="s">
        <v>670</v>
      </c>
      <c r="D283" s="2"/>
      <c r="E283" s="2"/>
      <c r="F283" s="2"/>
      <c r="G283" s="2"/>
      <c r="H283" s="73"/>
      <c r="K283" s="2"/>
      <c r="L283" s="2"/>
      <c r="M283" s="2"/>
      <c r="N283" s="2"/>
    </row>
    <row r="284" spans="1:14" outlineLevel="1" x14ac:dyDescent="0.35">
      <c r="A284" s="89" t="s">
        <v>671</v>
      </c>
      <c r="D284" s="2"/>
      <c r="E284" s="2"/>
      <c r="F284" s="2"/>
      <c r="G284" s="2"/>
      <c r="H284" s="73"/>
      <c r="K284" s="2"/>
      <c r="L284" s="2"/>
      <c r="M284" s="2"/>
      <c r="N284" s="2"/>
    </row>
    <row r="285" spans="1:14" ht="18.5" x14ac:dyDescent="0.35">
      <c r="A285" s="86"/>
      <c r="B285" s="86" t="s">
        <v>672</v>
      </c>
      <c r="C285" s="86"/>
      <c r="D285" s="86"/>
      <c r="E285" s="86"/>
      <c r="F285" s="87"/>
      <c r="G285" s="88"/>
      <c r="H285" s="73"/>
      <c r="I285" s="79"/>
      <c r="J285" s="79"/>
      <c r="K285" s="79"/>
      <c r="L285" s="79"/>
      <c r="M285" s="81"/>
    </row>
    <row r="286" spans="1:14" ht="18.5" x14ac:dyDescent="0.35">
      <c r="A286" s="140" t="s">
        <v>673</v>
      </c>
      <c r="B286" s="141"/>
      <c r="C286" s="141"/>
      <c r="D286" s="141"/>
      <c r="E286" s="141"/>
      <c r="F286" s="142"/>
      <c r="G286" s="141"/>
      <c r="H286" s="73"/>
      <c r="I286" s="79"/>
      <c r="J286" s="79"/>
      <c r="K286" s="79"/>
      <c r="L286" s="79"/>
      <c r="M286" s="81"/>
    </row>
    <row r="287" spans="1:14" ht="18.5" x14ac:dyDescent="0.35">
      <c r="A287" s="140" t="s">
        <v>674</v>
      </c>
      <c r="B287" s="141"/>
      <c r="C287" s="141"/>
      <c r="D287" s="141"/>
      <c r="E287" s="141"/>
      <c r="F287" s="142"/>
      <c r="G287" s="141"/>
      <c r="H287" s="73"/>
      <c r="I287" s="79"/>
      <c r="J287" s="79"/>
      <c r="K287" s="79"/>
      <c r="L287" s="79"/>
      <c r="M287" s="81"/>
    </row>
    <row r="288" spans="1:14" x14ac:dyDescent="0.35">
      <c r="A288" s="89" t="s">
        <v>675</v>
      </c>
      <c r="B288" s="109" t="s">
        <v>676</v>
      </c>
      <c r="C288" s="143">
        <f>ROW(B38)</f>
        <v>38</v>
      </c>
      <c r="D288" s="108"/>
      <c r="E288" s="108"/>
      <c r="F288" s="108"/>
      <c r="G288" s="108"/>
      <c r="H288" s="73"/>
      <c r="I288" s="91"/>
      <c r="J288" s="144"/>
      <c r="L288" s="108"/>
      <c r="M288" s="108"/>
      <c r="N288" s="108"/>
    </row>
    <row r="289" spans="1:14" x14ac:dyDescent="0.35">
      <c r="A289" s="89" t="s">
        <v>677</v>
      </c>
      <c r="B289" s="109" t="s">
        <v>678</v>
      </c>
      <c r="C289" s="143">
        <f>ROW(B39)</f>
        <v>39</v>
      </c>
      <c r="E289" s="108"/>
      <c r="F289" s="108"/>
      <c r="H289" s="73"/>
      <c r="I289" s="91"/>
      <c r="J289" s="144"/>
      <c r="L289" s="108"/>
      <c r="M289" s="108"/>
    </row>
    <row r="290" spans="1:14" ht="29" x14ac:dyDescent="0.35">
      <c r="A290" s="89" t="s">
        <v>679</v>
      </c>
      <c r="B290" s="109" t="s">
        <v>680</v>
      </c>
      <c r="C290" s="145" t="str">
        <f>C30</f>
        <v>Nykredit Realkredit A/S :: Covered Bond Label</v>
      </c>
      <c r="G290" s="146"/>
      <c r="H290" s="73"/>
      <c r="I290" s="91"/>
      <c r="J290" s="144"/>
      <c r="K290" s="144"/>
      <c r="L290" s="146"/>
      <c r="M290" s="108"/>
      <c r="N290" s="146"/>
    </row>
    <row r="291" spans="1:14" x14ac:dyDescent="0.35">
      <c r="A291" s="89" t="s">
        <v>681</v>
      </c>
      <c r="B291" s="109" t="s">
        <v>682</v>
      </c>
      <c r="C291" s="143" t="str">
        <f ca="1">IF(ISREF(INDIRECT("'B1. HTT Mortgage Assets'!A1")),ROW('[1]B1. HTT Mortgage Assets'!B43)&amp;" for Mortgage Assets","")</f>
        <v>43 for Mortgage Assets</v>
      </c>
      <c r="D291" s="143" t="str">
        <f ca="1">IF(ISREF(INDIRECT("'B2. HTT Public Sector Assets'!A1")),ROW('[1]B2. HTT Public Sector Assets'!B48)&amp; " for Public Sector Assets","")</f>
        <v>48 for Public Sector Assets</v>
      </c>
      <c r="E291" s="146"/>
      <c r="F291" s="108"/>
      <c r="H291" s="73"/>
      <c r="I291" s="91"/>
      <c r="J291" s="144"/>
    </row>
    <row r="292" spans="1:14" x14ac:dyDescent="0.35">
      <c r="A292" s="89" t="s">
        <v>683</v>
      </c>
      <c r="B292" s="109" t="s">
        <v>684</v>
      </c>
      <c r="C292" s="143">
        <f>ROW(B52)</f>
        <v>52</v>
      </c>
      <c r="G292" s="146"/>
      <c r="H292" s="73"/>
      <c r="I292" s="91"/>
      <c r="J292" s="2"/>
      <c r="K292" s="144"/>
      <c r="L292" s="146"/>
      <c r="N292" s="146"/>
    </row>
    <row r="293" spans="1:14" x14ac:dyDescent="0.35">
      <c r="A293" s="89" t="s">
        <v>685</v>
      </c>
      <c r="B293" s="109" t="s">
        <v>686</v>
      </c>
      <c r="C293" s="147" t="str">
        <f ca="1">IF(ISREF(INDIRECT("'B1. HTT Mortgage Assets'!A1")),ROW('[1]B1. HTT Mortgage Assets'!B186)&amp;" for Residential Mortgage Assets","")</f>
        <v>186 for Residential Mortgage Assets</v>
      </c>
      <c r="D293" s="143" t="str">
        <f ca="1">IF(ISREF(INDIRECT("'B1. HTT Mortgage Assets'!A1")),ROW('[1]B1. HTT Mortgage Assets'!B424 )&amp; " for Commercial Mortgage Assets","")</f>
        <v>424 for Commercial Mortgage Assets</v>
      </c>
      <c r="E293" s="146"/>
      <c r="F293" s="143" t="str">
        <f ca="1">IF(ISREF(INDIRECT("'B2. HTT Public Sector Assets'!A1")),ROW('[1]B2. HTT Public Sector Assets'!B18)&amp; " for Public Sector Assets","")</f>
        <v>18 for Public Sector Assets</v>
      </c>
      <c r="G293" s="143" t="str">
        <f ca="1">IF(ISREF(INDIRECT("'B3. HTT Shipping Assets'!A1")),ROW('[1]B3. HTT Shipping Assets'!B116)&amp; " for Shipping Assets","")</f>
        <v>116 for Shipping Assets</v>
      </c>
      <c r="H293" s="73"/>
      <c r="I293" s="91"/>
      <c r="M293" s="146"/>
    </row>
    <row r="294" spans="1:14" x14ac:dyDescent="0.35">
      <c r="A294" s="89" t="s">
        <v>687</v>
      </c>
      <c r="B294" s="109" t="s">
        <v>688</v>
      </c>
      <c r="C294" s="147" t="s">
        <v>689</v>
      </c>
      <c r="H294" s="73"/>
      <c r="I294" s="91"/>
      <c r="J294" s="144"/>
      <c r="M294" s="146"/>
    </row>
    <row r="295" spans="1:14" x14ac:dyDescent="0.35">
      <c r="A295" s="89" t="s">
        <v>690</v>
      </c>
      <c r="B295" s="109" t="s">
        <v>691</v>
      </c>
      <c r="C295" s="143" t="str">
        <f ca="1">IF(ISREF(INDIRECT("'B1. HTT Mortgage Assets'!A1")),ROW('[1]B1. HTT Mortgage Assets'!B149)&amp;" for Mortgage Assets","")</f>
        <v>149 for Mortgage Assets</v>
      </c>
      <c r="D295" s="143" t="str">
        <f ca="1">IF(ISREF(INDIRECT("'B2. HTT Public Sector Assets'!A1")),ROW('[1]B2. HTT Public Sector Assets'!B129)&amp;" for Public Sector Assets","")</f>
        <v>129 for Public Sector Assets</v>
      </c>
      <c r="F295" s="143" t="str">
        <f ca="1">IF(ISREF(INDIRECT("'B3. HTT Shipping Assets'!A1")),ROW('[1]B3. HTT Shipping Assets'!D80)&amp;" for Shipping Assets","")</f>
        <v>80 for Shipping Assets</v>
      </c>
      <c r="H295" s="73"/>
      <c r="I295" s="91"/>
      <c r="J295" s="144"/>
      <c r="L295" s="146"/>
      <c r="M295" s="146"/>
    </row>
    <row r="296" spans="1:14" x14ac:dyDescent="0.35">
      <c r="A296" s="89" t="s">
        <v>692</v>
      </c>
      <c r="B296" s="109" t="s">
        <v>693</v>
      </c>
      <c r="C296" s="143">
        <f>ROW(B111)</f>
        <v>111</v>
      </c>
      <c r="F296" s="146"/>
      <c r="H296" s="73"/>
      <c r="I296" s="91"/>
      <c r="J296" s="144"/>
      <c r="L296" s="146"/>
      <c r="M296" s="146"/>
    </row>
    <row r="297" spans="1:14" x14ac:dyDescent="0.35">
      <c r="A297" s="89" t="s">
        <v>694</v>
      </c>
      <c r="B297" s="109" t="s">
        <v>695</v>
      </c>
      <c r="C297" s="143">
        <f>ROW(B163)</f>
        <v>163</v>
      </c>
      <c r="E297" s="146"/>
      <c r="F297" s="146"/>
      <c r="H297" s="73"/>
      <c r="J297" s="144"/>
      <c r="L297" s="146"/>
    </row>
    <row r="298" spans="1:14" x14ac:dyDescent="0.35">
      <c r="A298" s="89" t="s">
        <v>696</v>
      </c>
      <c r="B298" s="109" t="s">
        <v>697</v>
      </c>
      <c r="C298" s="143">
        <f>ROW(B137)</f>
        <v>137</v>
      </c>
      <c r="E298" s="146"/>
      <c r="F298" s="146"/>
      <c r="H298" s="73"/>
      <c r="I298" s="91"/>
      <c r="J298" s="144"/>
      <c r="L298" s="146"/>
    </row>
    <row r="299" spans="1:14" x14ac:dyDescent="0.35">
      <c r="A299" s="89" t="s">
        <v>698</v>
      </c>
      <c r="B299" s="109" t="s">
        <v>699</v>
      </c>
      <c r="C299" s="95"/>
      <c r="E299" s="146"/>
      <c r="H299" s="73"/>
      <c r="I299" s="91"/>
      <c r="L299" s="146"/>
      <c r="M299" s="76" t="s">
        <v>700</v>
      </c>
    </row>
    <row r="300" spans="1:14" x14ac:dyDescent="0.35">
      <c r="A300" s="89" t="s">
        <v>701</v>
      </c>
      <c r="B300" s="109" t="s">
        <v>702</v>
      </c>
      <c r="C300" s="143" t="s">
        <v>703</v>
      </c>
      <c r="D300" s="143" t="s">
        <v>704</v>
      </c>
      <c r="E300" s="146"/>
      <c r="F300" s="143" t="s">
        <v>705</v>
      </c>
      <c r="H300" s="73"/>
      <c r="I300" s="91"/>
      <c r="K300" s="144"/>
      <c r="L300" s="146"/>
      <c r="M300" s="76" t="s">
        <v>706</v>
      </c>
    </row>
    <row r="301" spans="1:14" outlineLevel="1" x14ac:dyDescent="0.35">
      <c r="A301" s="89" t="s">
        <v>707</v>
      </c>
      <c r="B301" s="109" t="s">
        <v>708</v>
      </c>
      <c r="C301" s="143" t="s">
        <v>709</v>
      </c>
      <c r="H301" s="73"/>
      <c r="I301" s="91"/>
      <c r="K301" s="144"/>
      <c r="L301" s="146"/>
      <c r="M301" s="76" t="s">
        <v>710</v>
      </c>
    </row>
    <row r="302" spans="1:14" outlineLevel="1" x14ac:dyDescent="0.35">
      <c r="A302" s="89" t="s">
        <v>711</v>
      </c>
      <c r="B302" s="109" t="s">
        <v>712</v>
      </c>
      <c r="C302" s="143" t="str">
        <f>ROW('[1]C. HTT Harmonised Glossary'!B18)&amp;" for Harmonised Glossary"</f>
        <v>18 for Harmonised Glossary</v>
      </c>
      <c r="H302" s="73"/>
      <c r="I302" s="91"/>
      <c r="K302" s="144"/>
      <c r="L302" s="146"/>
      <c r="M302" s="76" t="s">
        <v>713</v>
      </c>
    </row>
    <row r="303" spans="1:14" outlineLevel="1" x14ac:dyDescent="0.35">
      <c r="A303" s="89" t="s">
        <v>714</v>
      </c>
      <c r="B303" s="109" t="s">
        <v>715</v>
      </c>
      <c r="C303" s="143">
        <f>ROW(B65)</f>
        <v>65</v>
      </c>
      <c r="H303" s="73"/>
      <c r="I303" s="91"/>
      <c r="J303" s="144"/>
      <c r="K303" s="144"/>
      <c r="L303" s="146"/>
    </row>
    <row r="304" spans="1:14" outlineLevel="1" x14ac:dyDescent="0.35">
      <c r="A304" s="89" t="s">
        <v>716</v>
      </c>
      <c r="B304" s="109" t="s">
        <v>717</v>
      </c>
      <c r="C304" s="143">
        <f>ROW(B88)</f>
        <v>88</v>
      </c>
      <c r="H304" s="73"/>
      <c r="I304" s="91"/>
      <c r="J304" s="144"/>
      <c r="K304" s="144"/>
      <c r="L304" s="146"/>
    </row>
    <row r="305" spans="1:14" outlineLevel="1" x14ac:dyDescent="0.35">
      <c r="A305" s="89" t="s">
        <v>718</v>
      </c>
      <c r="B305" s="109" t="s">
        <v>719</v>
      </c>
      <c r="C305" s="143" t="s">
        <v>720</v>
      </c>
      <c r="E305" s="146"/>
      <c r="H305" s="73"/>
      <c r="I305" s="91"/>
      <c r="J305" s="144"/>
      <c r="K305" s="144"/>
      <c r="L305" s="146"/>
      <c r="N305" s="74"/>
    </row>
    <row r="306" spans="1:14" outlineLevel="1" x14ac:dyDescent="0.35">
      <c r="A306" s="89" t="s">
        <v>721</v>
      </c>
      <c r="B306" s="109" t="s">
        <v>722</v>
      </c>
      <c r="C306" s="143">
        <v>44</v>
      </c>
      <c r="E306" s="146"/>
      <c r="H306" s="73"/>
      <c r="I306" s="91"/>
      <c r="J306" s="144"/>
      <c r="K306" s="144"/>
      <c r="L306" s="146"/>
      <c r="N306" s="74"/>
    </row>
    <row r="307" spans="1:14" outlineLevel="1" x14ac:dyDescent="0.35">
      <c r="A307" s="89" t="s">
        <v>723</v>
      </c>
      <c r="B307" s="109" t="s">
        <v>724</v>
      </c>
      <c r="C307" s="143" t="str">
        <f ca="1">IF(ISREF(INDIRECT("'B1. HTT Mortgage Assets'!A1")),ROW('[1]B1. HTT Mortgage Assets'!B179)&amp; " for Mortgage Assets","")</f>
        <v>179 for Mortgage Assets</v>
      </c>
      <c r="D307" s="143" t="str">
        <f ca="1">IF(ISREF(INDIRECT("'B2. HTT Public Sector Assets'!A1")),ROW('[1]B2. HTT Public Sector Assets'!B166)&amp; " for Public Sector Assets","")</f>
        <v>166 for Public Sector Assets</v>
      </c>
      <c r="E307" s="146"/>
      <c r="F307" s="143" t="str">
        <f ca="1">IF(ISREF(INDIRECT("'B3. HTT Shipping Assets'!A1")),ROW('[1]B3. HTT Shipping Assets'!D110)&amp; " for Shipping Assets","")</f>
        <v>110 for Shipping Assets</v>
      </c>
      <c r="H307" s="73"/>
      <c r="I307" s="91"/>
      <c r="J307" s="144"/>
      <c r="K307" s="144"/>
      <c r="L307" s="146"/>
      <c r="N307" s="74"/>
    </row>
    <row r="308" spans="1:14" outlineLevel="1" x14ac:dyDescent="0.35">
      <c r="A308" s="89" t="s">
        <v>725</v>
      </c>
      <c r="B308" s="91"/>
      <c r="E308" s="146"/>
      <c r="H308" s="73"/>
      <c r="I308" s="91"/>
      <c r="J308" s="144"/>
      <c r="K308" s="144"/>
      <c r="L308" s="146"/>
      <c r="N308" s="74"/>
    </row>
    <row r="309" spans="1:14" outlineLevel="1" x14ac:dyDescent="0.35">
      <c r="A309" s="89" t="s">
        <v>726</v>
      </c>
      <c r="E309" s="146"/>
      <c r="H309" s="73"/>
      <c r="I309" s="91"/>
      <c r="J309" s="144"/>
      <c r="K309" s="144"/>
      <c r="L309" s="146"/>
      <c r="N309" s="74"/>
    </row>
    <row r="310" spans="1:14" outlineLevel="1" x14ac:dyDescent="0.35">
      <c r="A310" s="89" t="s">
        <v>727</v>
      </c>
      <c r="H310" s="73"/>
      <c r="N310" s="74"/>
    </row>
    <row r="311" spans="1:14" ht="37" x14ac:dyDescent="0.35">
      <c r="A311" s="87"/>
      <c r="B311" s="86" t="s">
        <v>273</v>
      </c>
      <c r="C311" s="87"/>
      <c r="D311" s="87"/>
      <c r="E311" s="87"/>
      <c r="F311" s="87"/>
      <c r="G311" s="88"/>
      <c r="H311" s="73"/>
      <c r="I311" s="79"/>
      <c r="J311" s="81"/>
      <c r="K311" s="81"/>
      <c r="L311" s="81"/>
      <c r="M311" s="81"/>
      <c r="N311" s="74"/>
    </row>
    <row r="312" spans="1:14" x14ac:dyDescent="0.35">
      <c r="A312" s="89" t="s">
        <v>728</v>
      </c>
      <c r="B312" s="103" t="s">
        <v>729</v>
      </c>
      <c r="C312" s="76" t="s">
        <v>278</v>
      </c>
      <c r="H312" s="73"/>
      <c r="I312" s="104"/>
      <c r="J312" s="144"/>
      <c r="N312" s="74"/>
    </row>
    <row r="313" spans="1:14" outlineLevel="1" x14ac:dyDescent="0.35">
      <c r="A313" s="89" t="s">
        <v>730</v>
      </c>
      <c r="B313" s="103" t="s">
        <v>731</v>
      </c>
      <c r="C313" s="76" t="s">
        <v>278</v>
      </c>
      <c r="H313" s="73"/>
      <c r="I313" s="104"/>
      <c r="J313" s="144"/>
      <c r="N313" s="74"/>
    </row>
    <row r="314" spans="1:14" outlineLevel="1" x14ac:dyDescent="0.35">
      <c r="A314" s="89" t="s">
        <v>732</v>
      </c>
      <c r="B314" s="103" t="s">
        <v>733</v>
      </c>
      <c r="C314" s="76" t="s">
        <v>278</v>
      </c>
      <c r="H314" s="73"/>
      <c r="I314" s="104"/>
      <c r="J314" s="144"/>
      <c r="N314" s="74"/>
    </row>
    <row r="315" spans="1:14" outlineLevel="1" x14ac:dyDescent="0.35">
      <c r="A315" s="89" t="s">
        <v>734</v>
      </c>
      <c r="B315" s="104"/>
      <c r="C315" s="144"/>
      <c r="H315" s="73"/>
      <c r="I315" s="104"/>
      <c r="J315" s="144"/>
      <c r="N315" s="74"/>
    </row>
    <row r="316" spans="1:14" outlineLevel="1" x14ac:dyDescent="0.35">
      <c r="A316" s="89" t="s">
        <v>735</v>
      </c>
      <c r="B316" s="104"/>
      <c r="C316" s="144"/>
      <c r="H316" s="73"/>
      <c r="I316" s="104"/>
      <c r="J316" s="144"/>
      <c r="N316" s="74"/>
    </row>
    <row r="317" spans="1:14" outlineLevel="1" x14ac:dyDescent="0.35">
      <c r="A317" s="89" t="s">
        <v>736</v>
      </c>
      <c r="B317" s="104"/>
      <c r="C317" s="144"/>
      <c r="H317" s="73"/>
      <c r="I317" s="104"/>
      <c r="J317" s="144"/>
      <c r="N317" s="74"/>
    </row>
    <row r="318" spans="1:14" outlineLevel="1" x14ac:dyDescent="0.35">
      <c r="A318" s="89" t="s">
        <v>737</v>
      </c>
      <c r="B318" s="104"/>
      <c r="C318" s="144"/>
      <c r="H318" s="73"/>
      <c r="I318" s="104"/>
      <c r="J318" s="144"/>
      <c r="N318" s="74"/>
    </row>
    <row r="319" spans="1:14" ht="18.5" x14ac:dyDescent="0.35">
      <c r="A319" s="87"/>
      <c r="B319" s="86" t="s">
        <v>274</v>
      </c>
      <c r="C319" s="87"/>
      <c r="D319" s="87"/>
      <c r="E319" s="87"/>
      <c r="F319" s="87"/>
      <c r="G319" s="88"/>
      <c r="H319" s="73"/>
      <c r="I319" s="79"/>
      <c r="J319" s="81"/>
      <c r="K319" s="81"/>
      <c r="L319" s="81"/>
      <c r="M319" s="81"/>
      <c r="N319" s="74"/>
    </row>
    <row r="320" spans="1:14" ht="15" customHeight="1" outlineLevel="1" x14ac:dyDescent="0.35">
      <c r="A320" s="98"/>
      <c r="B320" s="99" t="s">
        <v>738</v>
      </c>
      <c r="C320" s="98"/>
      <c r="D320" s="98"/>
      <c r="E320" s="100"/>
      <c r="F320" s="101"/>
      <c r="G320" s="101"/>
      <c r="H320" s="73"/>
      <c r="L320" s="73"/>
      <c r="M320" s="73"/>
      <c r="N320" s="74"/>
    </row>
    <row r="321" spans="1:14" outlineLevel="1" x14ac:dyDescent="0.35">
      <c r="A321" s="89" t="s">
        <v>739</v>
      </c>
      <c r="B321" s="109" t="s">
        <v>740</v>
      </c>
      <c r="C321" s="76" t="s">
        <v>278</v>
      </c>
      <c r="H321" s="73"/>
      <c r="I321" s="74"/>
      <c r="J321" s="74"/>
      <c r="K321" s="74"/>
      <c r="L321" s="74"/>
      <c r="M321" s="74"/>
      <c r="N321" s="74"/>
    </row>
    <row r="322" spans="1:14" outlineLevel="1" x14ac:dyDescent="0.35">
      <c r="A322" s="89" t="s">
        <v>741</v>
      </c>
      <c r="B322" s="109" t="s">
        <v>742</v>
      </c>
      <c r="C322" s="76" t="s">
        <v>278</v>
      </c>
      <c r="H322" s="73"/>
      <c r="I322" s="74"/>
      <c r="J322" s="74"/>
      <c r="K322" s="74"/>
      <c r="L322" s="74"/>
      <c r="M322" s="74"/>
      <c r="N322" s="74"/>
    </row>
    <row r="323" spans="1:14" outlineLevel="1" x14ac:dyDescent="0.35">
      <c r="A323" s="89" t="s">
        <v>743</v>
      </c>
      <c r="B323" s="109" t="s">
        <v>744</v>
      </c>
      <c r="C323" s="76" t="s">
        <v>278</v>
      </c>
      <c r="H323" s="73"/>
      <c r="I323" s="74"/>
      <c r="J323" s="74"/>
      <c r="K323" s="74"/>
      <c r="L323" s="74"/>
      <c r="M323" s="74"/>
      <c r="N323" s="74"/>
    </row>
    <row r="324" spans="1:14" outlineLevel="1" x14ac:dyDescent="0.35">
      <c r="A324" s="89" t="s">
        <v>745</v>
      </c>
      <c r="B324" s="109" t="s">
        <v>746</v>
      </c>
      <c r="C324" s="76" t="s">
        <v>278</v>
      </c>
      <c r="H324" s="73"/>
      <c r="I324" s="74"/>
      <c r="J324" s="74"/>
      <c r="K324" s="74"/>
      <c r="L324" s="74"/>
      <c r="M324" s="74"/>
      <c r="N324" s="74"/>
    </row>
    <row r="325" spans="1:14" outlineLevel="1" x14ac:dyDescent="0.35">
      <c r="A325" s="89" t="s">
        <v>747</v>
      </c>
      <c r="B325" s="109" t="s">
        <v>748</v>
      </c>
      <c r="C325" s="76" t="s">
        <v>278</v>
      </c>
      <c r="H325" s="73"/>
      <c r="I325" s="74"/>
      <c r="J325" s="74"/>
      <c r="K325" s="74"/>
      <c r="L325" s="74"/>
      <c r="M325" s="74"/>
      <c r="N325" s="74"/>
    </row>
    <row r="326" spans="1:14" outlineLevel="1" x14ac:dyDescent="0.35">
      <c r="A326" s="89" t="s">
        <v>749</v>
      </c>
      <c r="B326" s="109" t="s">
        <v>750</v>
      </c>
      <c r="C326" s="76" t="s">
        <v>278</v>
      </c>
      <c r="H326" s="73"/>
      <c r="I326" s="74"/>
      <c r="J326" s="74"/>
      <c r="K326" s="74"/>
      <c r="L326" s="74"/>
      <c r="M326" s="74"/>
      <c r="N326" s="74"/>
    </row>
    <row r="327" spans="1:14" outlineLevel="1" x14ac:dyDescent="0.35">
      <c r="A327" s="89" t="s">
        <v>751</v>
      </c>
      <c r="B327" s="109" t="s">
        <v>752</v>
      </c>
      <c r="C327" s="76" t="s">
        <v>278</v>
      </c>
      <c r="H327" s="73"/>
      <c r="I327" s="74"/>
      <c r="J327" s="74"/>
      <c r="K327" s="74"/>
      <c r="L327" s="74"/>
      <c r="M327" s="74"/>
      <c r="N327" s="74"/>
    </row>
    <row r="328" spans="1:14" outlineLevel="1" x14ac:dyDescent="0.35">
      <c r="A328" s="89" t="s">
        <v>753</v>
      </c>
      <c r="B328" s="109" t="s">
        <v>754</v>
      </c>
      <c r="C328" s="76" t="s">
        <v>278</v>
      </c>
      <c r="H328" s="73"/>
      <c r="I328" s="74"/>
      <c r="J328" s="74"/>
      <c r="K328" s="74"/>
      <c r="L328" s="74"/>
      <c r="M328" s="74"/>
      <c r="N328" s="74"/>
    </row>
    <row r="329" spans="1:14" outlineLevel="1" x14ac:dyDescent="0.35">
      <c r="A329" s="89" t="s">
        <v>755</v>
      </c>
      <c r="B329" s="109" t="s">
        <v>756</v>
      </c>
      <c r="C329" s="76" t="s">
        <v>278</v>
      </c>
      <c r="H329" s="73"/>
      <c r="I329" s="74"/>
      <c r="J329" s="74"/>
      <c r="K329" s="74"/>
      <c r="L329" s="74"/>
      <c r="M329" s="74"/>
      <c r="N329" s="74"/>
    </row>
    <row r="330" spans="1:14" outlineLevel="1" x14ac:dyDescent="0.35">
      <c r="A330" s="89" t="s">
        <v>757</v>
      </c>
      <c r="B330" s="116" t="s">
        <v>758</v>
      </c>
      <c r="H330" s="73"/>
      <c r="I330" s="74"/>
      <c r="J330" s="74"/>
      <c r="K330" s="74"/>
      <c r="L330" s="74"/>
      <c r="M330" s="74"/>
      <c r="N330" s="74"/>
    </row>
    <row r="331" spans="1:14" outlineLevel="1" x14ac:dyDescent="0.35">
      <c r="A331" s="89" t="s">
        <v>759</v>
      </c>
      <c r="B331" s="116" t="s">
        <v>758</v>
      </c>
      <c r="H331" s="73"/>
      <c r="I331" s="74"/>
      <c r="J331" s="74"/>
      <c r="K331" s="74"/>
      <c r="L331" s="74"/>
      <c r="M331" s="74"/>
      <c r="N331" s="74"/>
    </row>
    <row r="332" spans="1:14" outlineLevel="1" x14ac:dyDescent="0.35">
      <c r="A332" s="89" t="s">
        <v>760</v>
      </c>
      <c r="B332" s="116" t="s">
        <v>758</v>
      </c>
      <c r="H332" s="73"/>
      <c r="I332" s="74"/>
      <c r="J332" s="74"/>
      <c r="K332" s="74"/>
      <c r="L332" s="74"/>
      <c r="M332" s="74"/>
      <c r="N332" s="74"/>
    </row>
    <row r="333" spans="1:14" outlineLevel="1" x14ac:dyDescent="0.35">
      <c r="A333" s="89" t="s">
        <v>761</v>
      </c>
      <c r="B333" s="116" t="s">
        <v>758</v>
      </c>
      <c r="H333" s="73"/>
      <c r="I333" s="74"/>
      <c r="J333" s="74"/>
      <c r="K333" s="74"/>
      <c r="L333" s="74"/>
      <c r="M333" s="74"/>
      <c r="N333" s="74"/>
    </row>
    <row r="334" spans="1:14" outlineLevel="1" x14ac:dyDescent="0.35">
      <c r="A334" s="89" t="s">
        <v>762</v>
      </c>
      <c r="B334" s="116" t="s">
        <v>758</v>
      </c>
      <c r="H334" s="73"/>
      <c r="I334" s="74"/>
      <c r="J334" s="74"/>
      <c r="K334" s="74"/>
      <c r="L334" s="74"/>
      <c r="M334" s="74"/>
      <c r="N334" s="74"/>
    </row>
    <row r="335" spans="1:14" outlineLevel="1" x14ac:dyDescent="0.35">
      <c r="A335" s="89" t="s">
        <v>763</v>
      </c>
      <c r="B335" s="116" t="s">
        <v>758</v>
      </c>
      <c r="H335" s="73"/>
      <c r="I335" s="74"/>
      <c r="J335" s="74"/>
      <c r="K335" s="74"/>
      <c r="L335" s="74"/>
      <c r="M335" s="74"/>
      <c r="N335" s="74"/>
    </row>
    <row r="336" spans="1:14" outlineLevel="1" x14ac:dyDescent="0.35">
      <c r="A336" s="89" t="s">
        <v>764</v>
      </c>
      <c r="B336" s="116" t="s">
        <v>758</v>
      </c>
      <c r="H336" s="73"/>
      <c r="I336" s="74"/>
      <c r="J336" s="74"/>
      <c r="K336" s="74"/>
      <c r="L336" s="74"/>
      <c r="M336" s="74"/>
      <c r="N336" s="74"/>
    </row>
    <row r="337" spans="1:14" outlineLevel="1" x14ac:dyDescent="0.35">
      <c r="A337" s="89" t="s">
        <v>765</v>
      </c>
      <c r="B337" s="116" t="s">
        <v>758</v>
      </c>
      <c r="H337" s="73"/>
      <c r="I337" s="74"/>
      <c r="J337" s="74"/>
      <c r="K337" s="74"/>
      <c r="L337" s="74"/>
      <c r="M337" s="74"/>
      <c r="N337" s="74"/>
    </row>
    <row r="338" spans="1:14" outlineLevel="1" x14ac:dyDescent="0.35">
      <c r="A338" s="89" t="s">
        <v>766</v>
      </c>
      <c r="B338" s="116" t="s">
        <v>758</v>
      </c>
      <c r="H338" s="73"/>
      <c r="I338" s="74"/>
      <c r="J338" s="74"/>
      <c r="K338" s="74"/>
      <c r="L338" s="74"/>
      <c r="M338" s="74"/>
      <c r="N338" s="74"/>
    </row>
    <row r="339" spans="1:14" outlineLevel="1" x14ac:dyDescent="0.35">
      <c r="A339" s="89" t="s">
        <v>767</v>
      </c>
      <c r="B339" s="116" t="s">
        <v>758</v>
      </c>
      <c r="H339" s="73"/>
      <c r="I339" s="74"/>
      <c r="J339" s="74"/>
      <c r="K339" s="74"/>
      <c r="L339" s="74"/>
      <c r="M339" s="74"/>
      <c r="N339" s="74"/>
    </row>
    <row r="340" spans="1:14" outlineLevel="1" x14ac:dyDescent="0.35">
      <c r="A340" s="89" t="s">
        <v>768</v>
      </c>
      <c r="B340" s="116" t="s">
        <v>758</v>
      </c>
      <c r="H340" s="73"/>
      <c r="I340" s="74"/>
      <c r="J340" s="74"/>
      <c r="K340" s="74"/>
      <c r="L340" s="74"/>
      <c r="M340" s="74"/>
      <c r="N340" s="74"/>
    </row>
    <row r="341" spans="1:14" outlineLevel="1" x14ac:dyDescent="0.35">
      <c r="A341" s="89" t="s">
        <v>769</v>
      </c>
      <c r="B341" s="116" t="s">
        <v>758</v>
      </c>
      <c r="H341" s="73"/>
      <c r="I341" s="74"/>
      <c r="J341" s="74"/>
      <c r="K341" s="74"/>
      <c r="L341" s="74"/>
      <c r="M341" s="74"/>
      <c r="N341" s="74"/>
    </row>
    <row r="342" spans="1:14" outlineLevel="1" x14ac:dyDescent="0.35">
      <c r="A342" s="89" t="s">
        <v>770</v>
      </c>
      <c r="B342" s="116" t="s">
        <v>758</v>
      </c>
      <c r="H342" s="73"/>
      <c r="I342" s="74"/>
      <c r="J342" s="74"/>
      <c r="K342" s="74"/>
      <c r="L342" s="74"/>
      <c r="M342" s="74"/>
      <c r="N342" s="74"/>
    </row>
    <row r="343" spans="1:14" outlineLevel="1" x14ac:dyDescent="0.35">
      <c r="A343" s="89" t="s">
        <v>771</v>
      </c>
      <c r="B343" s="116" t="s">
        <v>758</v>
      </c>
      <c r="H343" s="73"/>
      <c r="I343" s="74"/>
      <c r="J343" s="74"/>
      <c r="K343" s="74"/>
      <c r="L343" s="74"/>
      <c r="M343" s="74"/>
      <c r="N343" s="74"/>
    </row>
    <row r="344" spans="1:14" outlineLevel="1" x14ac:dyDescent="0.35">
      <c r="A344" s="89" t="s">
        <v>772</v>
      </c>
      <c r="B344" s="116" t="s">
        <v>758</v>
      </c>
      <c r="H344" s="73"/>
      <c r="I344" s="74"/>
      <c r="J344" s="74"/>
      <c r="K344" s="74"/>
      <c r="L344" s="74"/>
      <c r="M344" s="74"/>
      <c r="N344" s="74"/>
    </row>
    <row r="345" spans="1:14" outlineLevel="1" x14ac:dyDescent="0.35">
      <c r="A345" s="89" t="s">
        <v>773</v>
      </c>
      <c r="B345" s="116" t="s">
        <v>758</v>
      </c>
      <c r="H345" s="73"/>
      <c r="I345" s="74"/>
      <c r="J345" s="74"/>
      <c r="K345" s="74"/>
      <c r="L345" s="74"/>
      <c r="M345" s="74"/>
      <c r="N345" s="74"/>
    </row>
    <row r="346" spans="1:14" outlineLevel="1" x14ac:dyDescent="0.35">
      <c r="A346" s="89" t="s">
        <v>774</v>
      </c>
      <c r="B346" s="116" t="s">
        <v>758</v>
      </c>
      <c r="H346" s="73"/>
      <c r="I346" s="74"/>
      <c r="J346" s="74"/>
      <c r="K346" s="74"/>
      <c r="L346" s="74"/>
      <c r="M346" s="74"/>
      <c r="N346" s="74"/>
    </row>
    <row r="347" spans="1:14" outlineLevel="1" x14ac:dyDescent="0.35">
      <c r="A347" s="89" t="s">
        <v>775</v>
      </c>
      <c r="B347" s="116" t="s">
        <v>758</v>
      </c>
      <c r="H347" s="73"/>
      <c r="I347" s="74"/>
      <c r="J347" s="74"/>
      <c r="K347" s="74"/>
      <c r="L347" s="74"/>
      <c r="M347" s="74"/>
      <c r="N347" s="74"/>
    </row>
    <row r="348" spans="1:14" outlineLevel="1" x14ac:dyDescent="0.35">
      <c r="A348" s="89" t="s">
        <v>776</v>
      </c>
      <c r="B348" s="116" t="s">
        <v>758</v>
      </c>
      <c r="H348" s="73"/>
      <c r="I348" s="74"/>
      <c r="J348" s="74"/>
      <c r="K348" s="74"/>
      <c r="L348" s="74"/>
      <c r="M348" s="74"/>
      <c r="N348" s="74"/>
    </row>
    <row r="349" spans="1:14" outlineLevel="1" x14ac:dyDescent="0.35">
      <c r="A349" s="89" t="s">
        <v>777</v>
      </c>
      <c r="B349" s="116" t="s">
        <v>758</v>
      </c>
      <c r="H349" s="73"/>
      <c r="I349" s="74"/>
      <c r="J349" s="74"/>
      <c r="K349" s="74"/>
      <c r="L349" s="74"/>
      <c r="M349" s="74"/>
      <c r="N349" s="74"/>
    </row>
    <row r="350" spans="1:14" outlineLevel="1" x14ac:dyDescent="0.35">
      <c r="A350" s="89" t="s">
        <v>778</v>
      </c>
      <c r="B350" s="116" t="s">
        <v>758</v>
      </c>
      <c r="H350" s="73"/>
      <c r="I350" s="74"/>
      <c r="J350" s="74"/>
      <c r="K350" s="74"/>
      <c r="L350" s="74"/>
      <c r="M350" s="74"/>
      <c r="N350" s="74"/>
    </row>
    <row r="351" spans="1:14" outlineLevel="1" x14ac:dyDescent="0.35">
      <c r="A351" s="89" t="s">
        <v>779</v>
      </c>
      <c r="B351" s="116" t="s">
        <v>758</v>
      </c>
      <c r="H351" s="73"/>
      <c r="I351" s="74"/>
      <c r="J351" s="74"/>
      <c r="K351" s="74"/>
      <c r="L351" s="74"/>
      <c r="M351" s="74"/>
      <c r="N351" s="74"/>
    </row>
    <row r="352" spans="1:14" outlineLevel="1" x14ac:dyDescent="0.35">
      <c r="A352" s="89" t="s">
        <v>780</v>
      </c>
      <c r="B352" s="116" t="s">
        <v>758</v>
      </c>
      <c r="H352" s="73"/>
      <c r="I352" s="74"/>
      <c r="J352" s="74"/>
      <c r="K352" s="74"/>
      <c r="L352" s="74"/>
      <c r="M352" s="74"/>
      <c r="N352" s="74"/>
    </row>
    <row r="353" spans="1:14" outlineLevel="1" x14ac:dyDescent="0.35">
      <c r="A353" s="89" t="s">
        <v>781</v>
      </c>
      <c r="B353" s="116" t="s">
        <v>758</v>
      </c>
      <c r="H353" s="73"/>
      <c r="I353" s="74"/>
      <c r="J353" s="74"/>
      <c r="K353" s="74"/>
      <c r="L353" s="74"/>
      <c r="M353" s="74"/>
      <c r="N353" s="74"/>
    </row>
    <row r="354" spans="1:14" outlineLevel="1" x14ac:dyDescent="0.35">
      <c r="A354" s="89" t="s">
        <v>782</v>
      </c>
      <c r="B354" s="116" t="s">
        <v>758</v>
      </c>
      <c r="H354" s="73"/>
      <c r="I354" s="74"/>
      <c r="J354" s="74"/>
      <c r="K354" s="74"/>
      <c r="L354" s="74"/>
      <c r="M354" s="74"/>
      <c r="N354" s="74"/>
    </row>
    <row r="355" spans="1:14" outlineLevel="1" x14ac:dyDescent="0.35">
      <c r="A355" s="89" t="s">
        <v>783</v>
      </c>
      <c r="B355" s="116" t="s">
        <v>758</v>
      </c>
      <c r="H355" s="73"/>
      <c r="I355" s="74"/>
      <c r="J355" s="74"/>
      <c r="K355" s="74"/>
      <c r="L355" s="74"/>
      <c r="M355" s="74"/>
      <c r="N355" s="74"/>
    </row>
    <row r="356" spans="1:14" outlineLevel="1" x14ac:dyDescent="0.35">
      <c r="A356" s="89" t="s">
        <v>784</v>
      </c>
      <c r="B356" s="116" t="s">
        <v>758</v>
      </c>
      <c r="H356" s="73"/>
      <c r="I356" s="74"/>
      <c r="J356" s="74"/>
      <c r="K356" s="74"/>
      <c r="L356" s="74"/>
      <c r="M356" s="74"/>
      <c r="N356" s="74"/>
    </row>
    <row r="357" spans="1:14" outlineLevel="1" x14ac:dyDescent="0.35">
      <c r="A357" s="89" t="s">
        <v>785</v>
      </c>
      <c r="B357" s="116" t="s">
        <v>758</v>
      </c>
      <c r="H357" s="73"/>
      <c r="I357" s="74"/>
      <c r="J357" s="74"/>
      <c r="K357" s="74"/>
      <c r="L357" s="74"/>
      <c r="M357" s="74"/>
      <c r="N357" s="74"/>
    </row>
    <row r="358" spans="1:14" outlineLevel="1" x14ac:dyDescent="0.35">
      <c r="A358" s="89" t="s">
        <v>786</v>
      </c>
      <c r="B358" s="116" t="s">
        <v>758</v>
      </c>
      <c r="H358" s="73"/>
      <c r="I358" s="74"/>
      <c r="J358" s="74"/>
      <c r="K358" s="74"/>
      <c r="L358" s="74"/>
      <c r="M358" s="74"/>
      <c r="N358" s="74"/>
    </row>
    <row r="359" spans="1:14" outlineLevel="1" x14ac:dyDescent="0.35">
      <c r="A359" s="89" t="s">
        <v>787</v>
      </c>
      <c r="B359" s="116" t="s">
        <v>758</v>
      </c>
      <c r="H359" s="73"/>
      <c r="I359" s="74"/>
      <c r="J359" s="74"/>
      <c r="K359" s="74"/>
      <c r="L359" s="74"/>
      <c r="M359" s="74"/>
      <c r="N359" s="74"/>
    </row>
    <row r="360" spans="1:14" outlineLevel="1" x14ac:dyDescent="0.35">
      <c r="A360" s="89" t="s">
        <v>788</v>
      </c>
      <c r="B360" s="116" t="s">
        <v>758</v>
      </c>
      <c r="H360" s="73"/>
      <c r="I360" s="74"/>
      <c r="J360" s="74"/>
      <c r="K360" s="74"/>
      <c r="L360" s="74"/>
      <c r="M360" s="74"/>
      <c r="N360" s="74"/>
    </row>
    <row r="361" spans="1:14" outlineLevel="1" x14ac:dyDescent="0.35">
      <c r="A361" s="89" t="s">
        <v>789</v>
      </c>
      <c r="B361" s="116" t="s">
        <v>758</v>
      </c>
      <c r="H361" s="73"/>
      <c r="I361" s="74"/>
      <c r="J361" s="74"/>
      <c r="K361" s="74"/>
      <c r="L361" s="74"/>
      <c r="M361" s="74"/>
      <c r="N361" s="74"/>
    </row>
    <row r="362" spans="1:14" outlineLevel="1" x14ac:dyDescent="0.35">
      <c r="A362" s="89" t="s">
        <v>790</v>
      </c>
      <c r="B362" s="116" t="s">
        <v>758</v>
      </c>
      <c r="H362" s="73"/>
      <c r="I362" s="74"/>
      <c r="J362" s="74"/>
      <c r="K362" s="74"/>
      <c r="L362" s="74"/>
      <c r="M362" s="74"/>
      <c r="N362" s="74"/>
    </row>
    <row r="363" spans="1:14" outlineLevel="1" x14ac:dyDescent="0.35">
      <c r="A363" s="89" t="s">
        <v>791</v>
      </c>
      <c r="B363" s="116" t="s">
        <v>758</v>
      </c>
      <c r="H363" s="73"/>
      <c r="I363" s="74"/>
      <c r="J363" s="74"/>
      <c r="K363" s="74"/>
      <c r="L363" s="74"/>
      <c r="M363" s="74"/>
      <c r="N363" s="74"/>
    </row>
    <row r="364" spans="1:14" outlineLevel="1" x14ac:dyDescent="0.35">
      <c r="A364" s="89" t="s">
        <v>792</v>
      </c>
      <c r="B364" s="116" t="s">
        <v>758</v>
      </c>
      <c r="H364" s="73"/>
      <c r="I364" s="74"/>
      <c r="J364" s="74"/>
      <c r="K364" s="74"/>
      <c r="L364" s="74"/>
      <c r="M364" s="74"/>
      <c r="N364" s="74"/>
    </row>
    <row r="365" spans="1:14" outlineLevel="1" x14ac:dyDescent="0.35">
      <c r="A365" s="89" t="s">
        <v>793</v>
      </c>
      <c r="B365" s="116" t="s">
        <v>758</v>
      </c>
      <c r="H365" s="73"/>
      <c r="I365" s="74"/>
      <c r="J365" s="74"/>
      <c r="K365" s="74"/>
      <c r="L365" s="74"/>
      <c r="M365" s="74"/>
      <c r="N365" s="74"/>
    </row>
    <row r="366" spans="1:14" x14ac:dyDescent="0.35">
      <c r="A366" s="89"/>
      <c r="H366" s="73"/>
      <c r="I366" s="74"/>
      <c r="J366" s="74"/>
      <c r="K366" s="74"/>
      <c r="L366" s="74"/>
      <c r="M366" s="74"/>
      <c r="N366" s="74"/>
    </row>
    <row r="367" spans="1:14" x14ac:dyDescent="0.35">
      <c r="H367" s="73"/>
      <c r="I367" s="74"/>
      <c r="J367" s="74"/>
      <c r="K367" s="74"/>
      <c r="L367" s="74"/>
      <c r="M367" s="74"/>
      <c r="N367" s="74"/>
    </row>
    <row r="368" spans="1:14" x14ac:dyDescent="0.35">
      <c r="H368" s="73"/>
      <c r="I368" s="74"/>
      <c r="J368" s="74"/>
      <c r="K368" s="74"/>
      <c r="L368" s="74"/>
      <c r="M368" s="74"/>
      <c r="N368" s="74"/>
    </row>
    <row r="369" spans="8:8" s="74" customFormat="1" x14ac:dyDescent="0.35">
      <c r="H369" s="73"/>
    </row>
    <row r="370" spans="8:8" s="74" customFormat="1" x14ac:dyDescent="0.35">
      <c r="H370" s="73"/>
    </row>
    <row r="371" spans="8:8" s="74" customFormat="1" x14ac:dyDescent="0.35">
      <c r="H371" s="73"/>
    </row>
    <row r="372" spans="8:8" s="74" customFormat="1" x14ac:dyDescent="0.35">
      <c r="H372" s="73"/>
    </row>
    <row r="373" spans="8:8" s="74" customFormat="1" x14ac:dyDescent="0.35">
      <c r="H373" s="73"/>
    </row>
    <row r="374" spans="8:8" s="74" customFormat="1" x14ac:dyDescent="0.35">
      <c r="H374" s="73"/>
    </row>
    <row r="375" spans="8:8" s="74" customFormat="1" x14ac:dyDescent="0.35">
      <c r="H375" s="73"/>
    </row>
    <row r="376" spans="8:8" s="74" customFormat="1" x14ac:dyDescent="0.35">
      <c r="H376" s="73"/>
    </row>
    <row r="377" spans="8:8" s="74" customFormat="1" x14ac:dyDescent="0.35">
      <c r="H377" s="73"/>
    </row>
    <row r="378" spans="8:8" s="74" customFormat="1" x14ac:dyDescent="0.35">
      <c r="H378" s="73"/>
    </row>
    <row r="379" spans="8:8" s="74" customFormat="1" x14ac:dyDescent="0.35">
      <c r="H379" s="73"/>
    </row>
    <row r="380" spans="8:8" s="74" customFormat="1" x14ac:dyDescent="0.35">
      <c r="H380" s="73"/>
    </row>
    <row r="381" spans="8:8" s="74" customFormat="1" x14ac:dyDescent="0.35">
      <c r="H381" s="73"/>
    </row>
    <row r="382" spans="8:8" s="74" customFormat="1" x14ac:dyDescent="0.35">
      <c r="H382" s="73"/>
    </row>
    <row r="383" spans="8:8" s="74" customFormat="1" x14ac:dyDescent="0.35">
      <c r="H383" s="73"/>
    </row>
    <row r="384" spans="8:8" s="74" customFormat="1" x14ac:dyDescent="0.35">
      <c r="H384" s="73"/>
    </row>
    <row r="385" spans="8:8" s="74" customFormat="1" x14ac:dyDescent="0.35">
      <c r="H385" s="73"/>
    </row>
    <row r="386" spans="8:8" s="74" customFormat="1" x14ac:dyDescent="0.35">
      <c r="H386" s="73"/>
    </row>
    <row r="387" spans="8:8" s="74" customFormat="1" x14ac:dyDescent="0.35">
      <c r="H387" s="73"/>
    </row>
    <row r="388" spans="8:8" s="74" customFormat="1" x14ac:dyDescent="0.35">
      <c r="H388" s="73"/>
    </row>
    <row r="389" spans="8:8" s="74" customFormat="1" x14ac:dyDescent="0.35">
      <c r="H389" s="73"/>
    </row>
    <row r="390" spans="8:8" s="74" customFormat="1" x14ac:dyDescent="0.35">
      <c r="H390" s="73"/>
    </row>
    <row r="391" spans="8:8" s="74" customFormat="1" x14ac:dyDescent="0.35">
      <c r="H391" s="73"/>
    </row>
    <row r="392" spans="8:8" s="74" customFormat="1" x14ac:dyDescent="0.35">
      <c r="H392" s="73"/>
    </row>
    <row r="393" spans="8:8" s="74" customFormat="1" x14ac:dyDescent="0.35">
      <c r="H393" s="73"/>
    </row>
    <row r="394" spans="8:8" s="74" customFormat="1" x14ac:dyDescent="0.35">
      <c r="H394" s="73"/>
    </row>
    <row r="395" spans="8:8" s="74" customFormat="1" x14ac:dyDescent="0.35">
      <c r="H395" s="73"/>
    </row>
    <row r="396" spans="8:8" s="74" customFormat="1" x14ac:dyDescent="0.35">
      <c r="H396" s="73"/>
    </row>
    <row r="397" spans="8:8" s="74" customFormat="1" x14ac:dyDescent="0.35">
      <c r="H397" s="73"/>
    </row>
    <row r="398" spans="8:8" s="74" customFormat="1" x14ac:dyDescent="0.35">
      <c r="H398" s="73"/>
    </row>
    <row r="399" spans="8:8" s="74" customFormat="1" x14ac:dyDescent="0.35">
      <c r="H399" s="73"/>
    </row>
    <row r="400" spans="8:8" s="74" customFormat="1" x14ac:dyDescent="0.35">
      <c r="H400" s="73"/>
    </row>
    <row r="401" spans="8:8" s="74" customFormat="1" x14ac:dyDescent="0.35">
      <c r="H401" s="73"/>
    </row>
    <row r="402" spans="8:8" s="74" customFormat="1" x14ac:dyDescent="0.35">
      <c r="H402" s="73"/>
    </row>
    <row r="403" spans="8:8" s="74" customFormat="1" x14ac:dyDescent="0.35">
      <c r="H403" s="73"/>
    </row>
    <row r="404" spans="8:8" s="74" customFormat="1" x14ac:dyDescent="0.35">
      <c r="H404" s="73"/>
    </row>
    <row r="405" spans="8:8" s="74" customFormat="1" x14ac:dyDescent="0.35">
      <c r="H405" s="73"/>
    </row>
    <row r="406" spans="8:8" s="74" customFormat="1" x14ac:dyDescent="0.35">
      <c r="H406" s="73"/>
    </row>
    <row r="407" spans="8:8" s="74" customFormat="1" x14ac:dyDescent="0.35">
      <c r="H407" s="73"/>
    </row>
    <row r="408" spans="8:8" s="74" customFormat="1" x14ac:dyDescent="0.35">
      <c r="H408" s="73"/>
    </row>
    <row r="409" spans="8:8" s="74" customFormat="1" x14ac:dyDescent="0.35">
      <c r="H409" s="73"/>
    </row>
    <row r="410" spans="8:8" s="74" customFormat="1" x14ac:dyDescent="0.35">
      <c r="H410" s="73"/>
    </row>
    <row r="411" spans="8:8" s="74" customFormat="1" x14ac:dyDescent="0.35">
      <c r="H411" s="73"/>
    </row>
    <row r="412" spans="8:8" s="74" customFormat="1" x14ac:dyDescent="0.35">
      <c r="H412" s="73"/>
    </row>
    <row r="413" spans="8:8" s="74" customFormat="1" x14ac:dyDescent="0.35">
      <c r="H413" s="73"/>
    </row>
  </sheetData>
  <sheetProtection algorithmName="SHA-512" hashValue="aGbUhGWMy53o2bZZq3+dismFeZH4BFSewf88GXxP6ZFjxiXAqWSng7gz2xovTo6ZeX+xT8RlW/x93MZS0my8Aw==" saltValue="k0OTX751lvE2WpgjoNqgIQ==" spinCount="100000" sheet="1" formatColumns="0" formatRows="0" insertHyperlinks="0" sort="0" autoFilter="0" pivotTables="0"/>
  <protectedRanges>
    <protectedRange sqref="B315:D318 F313:G318 D313:D314" name="Range12_1"/>
    <protectedRange sqref="C240:C244 B221:C227 C229 C231:C238 B234:B238 C217:C219 B243:B284 C246:C284 B210:C215 G209:G215 F210:F215 C193:C208" name="Range10_1"/>
    <protectedRange sqref="B168:D172 F168:G172 D138 C164:D166" name="Range8_1"/>
    <protectedRange sqref="C89:D89 C93:D99 B101:D110 F101:G110 C112:D130 C147:D147 B132:D136" name="Range6_1"/>
    <protectedRange sqref="B20:B25" name="Basic Facts 2_1"/>
    <protectedRange sqref="C14:C25" name="Basic facts_1"/>
    <protectedRange sqref="C29:C30 C27 B31:C35 C38:C39" name="Regulatory Sumary_1"/>
    <protectedRange sqref="C3 C29:C30 C45:C51 D46:D51 C53:D57 B59:D64 F53:G57 F59:G64 C66:D66 C70:D76 B78:D87 F66:G76 F78:G87 C93:D99 B40:B43 C27 B31:C35 B20:C25 C38:C43 C14:C19 B49:B51 F45:G51" name="HTT General_1"/>
    <protectedRange sqref="C139:D146 C138 B158:D162 C148:D156" name="Range7_1"/>
    <protectedRange sqref="C174:C178 B180:D191 F180:G191" name="Range9_1"/>
    <protectedRange sqref="C312:C314 B321:G365" name="Range11_1"/>
    <protectedRange sqref="C45:C51 F45:G45 B49:B51 D46:G51" name="Range13_1"/>
  </protectedRanges>
  <dataValidations disablePrompts="1" count="3">
    <dataValidation type="list" allowBlank="1" showInputMessage="1" showErrorMessage="1" sqref="C299" xr:uid="{2344D3CD-A12D-481F-A031-45708D07EA93}">
      <formula1>M299:M302</formula1>
    </dataValidation>
    <dataValidation type="list" allowBlank="1" showInputMessage="1" showErrorMessage="1" sqref="C28" xr:uid="{C2291D6C-1C22-4870-AA02-9C848BA5AE57}">
      <formula1>$W$28:$W$30</formula1>
    </dataValidation>
    <dataValidation type="list" allowBlank="1" showInputMessage="1" showErrorMessage="1" sqref="W30" xr:uid="{D07FB959-D334-4C27-BF85-E469445B21EA}">
      <formula1>$M$28:$M$30</formula1>
    </dataValidation>
  </dataValidations>
  <hyperlinks>
    <hyperlink ref="B6" location="'A. HTT General'!B13" display="1. Basic Facts" xr:uid="{35537654-B956-4DEC-87EC-BD72C78A0E30}"/>
    <hyperlink ref="B7" location="'A. HTT General'!B26" display="2. Regulatory Summary" xr:uid="{7287CC44-7962-4CD7-ACC5-84216783856D}"/>
    <hyperlink ref="B8" location="'A. HTT General'!B36" display="3. General Cover Pool / Covered Bond Information" xr:uid="{81F1F913-F8B0-49C0-9D4C-62E7D83221F4}"/>
    <hyperlink ref="B9" location="'A. HTT General'!B285" display="4. References to Capital Requirements Regulation (CRR) 129(7)" xr:uid="{9D85B224-A543-47FB-ACFB-692DC724CE23}"/>
    <hyperlink ref="B11" location="'A. HTT General'!B319" display="6. Other relevant information" xr:uid="{03BBA9EE-5CA3-46C1-B6E2-24334FB600E4}"/>
    <hyperlink ref="C289" location="'A. HTT General'!A39" display="'A. HTT General'!A39" xr:uid="{5C5D47A5-5F59-4321-9781-1921408161C8}"/>
    <hyperlink ref="C291" location="'B1. HTT Mortgage Assets'!B43" display="'B1. HTT Mortgage Assets'!B43" xr:uid="{3AABA14B-A4BF-4151-9A42-DFCAD0422E6E}"/>
    <hyperlink ref="D291" location="'B2. HTT Public Sector Assets'!B48" display="'B2. HTT Public Sector Assets'!B48" xr:uid="{E026D1D1-47A7-4F80-ABBF-2C9CC0A25944}"/>
    <hyperlink ref="C292" location="'A. HTT General'!A52" display="'A. HTT General'!A52" xr:uid="{E776551D-C583-430D-B405-D0EFFD595D37}"/>
    <hyperlink ref="C297" location="'A. HTT General'!B163" display="'A. HTT General'!B163" xr:uid="{7E339674-623E-479A-8B42-395411EED963}"/>
    <hyperlink ref="C298" location="'A. HTT General'!B137" display="'A. HTT General'!B137" xr:uid="{1D9AAAA6-3409-4046-A0B1-85FA975221EF}"/>
    <hyperlink ref="C302" location="'C. HTT Harmonised Glossary'!B18" display="'C. HTT Harmonised Glossary'!B18" xr:uid="{2003826F-33E7-4C2C-8087-7E3A34B855EA}"/>
    <hyperlink ref="C303" location="'A. HTT General'!B65" display="'A. HTT General'!B65" xr:uid="{8625EA58-B7BC-4D9B-A078-7C74D27578E8}"/>
    <hyperlink ref="C304" location="'A. HTT General'!B88" display="'A. HTT General'!B88" xr:uid="{E7143860-5A9B-451C-AFAB-6BF35795B94A}"/>
    <hyperlink ref="C307" location="'B1. HTT Mortgage Assets'!B179" display="'B1. HTT Mortgage Assets'!B179" xr:uid="{72058E21-58B7-4E1B-8B3E-C6CF1A9149F8}"/>
    <hyperlink ref="D307" location="'B2. HTT Public Sector Assets'!B166" display="'B2. HTT Public Sector Assets'!B166" xr:uid="{BC935EC1-62B9-436D-8400-6B6891959A8B}"/>
    <hyperlink ref="B27" r:id="rId1" display="Basel Compliance (Y/N)" xr:uid="{F1EC2170-116B-4E96-BDA8-822659B62AF7}"/>
    <hyperlink ref="B29" r:id="rId2" xr:uid="{DC3C8D86-F8D5-4D9D-8DE0-C134B13F9399}"/>
    <hyperlink ref="B30" r:id="rId3" xr:uid="{0CEEB820-5889-49B5-9E36-E8FDFD124A74}"/>
    <hyperlink ref="B10" location="'A. HTT General'!B311" display="5. References to Capital Requirements Regulation (CRR) 129(1)" xr:uid="{6185806D-4A1B-423D-93D1-C6C2C8BBB32C}"/>
    <hyperlink ref="D293" location="'B1. HTT Mortgage Assets'!B424" display="'B1. HTT Mortgage Assets'!B424" xr:uid="{F2FDB381-898C-4D83-BE19-66AFAD67B14F}"/>
    <hyperlink ref="C293" location="'B1. HTT Mortgage Assets'!B186" display="'B1. HTT Mortgage Assets'!B186" xr:uid="{C962257C-737F-4783-B0B7-7129BBFF30D1}"/>
    <hyperlink ref="C288" location="'A. HTT General'!A38" display="'A. HTT General'!A38" xr:uid="{B1DB42ED-1B80-4110-A949-C492061B4916}"/>
    <hyperlink ref="C296" location="'A. HTT General'!B111" display="'A. HTT General'!B111" xr:uid="{C121F145-8CE1-4503-B348-BBCCF4B63895}"/>
    <hyperlink ref="D295" location="'B2. HTT Public Sector Assets'!B129" display="'B2. HTT Public Sector Assets'!B129" xr:uid="{64876874-A5CC-4019-9E3A-600C1BCF8358}"/>
    <hyperlink ref="C295" location="'B1. HTT Mortgage Assets'!B149" display="'B1. HTT Mortgage Assets'!B149" xr:uid="{4B5051D1-946C-40A8-B177-D23E96783463}"/>
    <hyperlink ref="C294" location="'C. HTT Harmonised Glossary'!B20" display="link to Glossary HG.1.15" xr:uid="{E98A7990-087B-4456-80F2-C1791527E607}"/>
    <hyperlink ref="C306" location="'A. HTT General'!B44" display="'A. HTT General'!B44" xr:uid="{4F0E4F50-F743-417F-848D-6314EC93D0B8}"/>
    <hyperlink ref="C300" location="'B1. HTT Mortgage Assets'!B215" display="215 LTV residential mortgage" xr:uid="{4E59D4F0-A25D-4FD4-ABE6-F37E1DF08DFC}"/>
    <hyperlink ref="D300" location="'B1. HTT Mortgage Assets'!B453" display="441 LTV Commercial Mortgage" xr:uid="{5D3741F2-765D-4294-9FC3-737F30D453F2}"/>
    <hyperlink ref="C301" location="'A. HTT General'!B230" display="230 Derivatives and Swaps" xr:uid="{544FE94D-4FD2-4195-8ADE-14DB8C300B22}"/>
    <hyperlink ref="B28" r:id="rId4" display="CBD Compliance (Y/N)" xr:uid="{094E7537-8633-49AF-A47D-28D1A42A9BDF}"/>
    <hyperlink ref="F293" location="'B2. HTT Public Sector Assets'!A18" display="'B2. HTT Public Sector Assets'!A18" xr:uid="{FDF77AC0-F639-4136-ACBB-A0DDAA97D725}"/>
    <hyperlink ref="G293" location="'B3. HTT Shipping Assets'!B116" display="'B3. HTT Shipping Assets'!B116" xr:uid="{CC4283D7-814E-42EA-A93C-0C4D49B56C9D}"/>
    <hyperlink ref="F295" location="'B3. HTT Shipping Assets'!B80" display="'B3. HTT Shipping Assets'!B80" xr:uid="{980B4355-6EA2-4B29-AAA1-31D06082F6C7}"/>
    <hyperlink ref="C305" location="'C. HTT Harmonised Glossary'!B12" display="link to Glossary HG 1.7" xr:uid="{ED372B0F-81F6-4559-A33B-B3DD0EAAB363}"/>
    <hyperlink ref="F307" location="'B3. HTT Shipping Assets'!B110" display="'B3. HTT Shipping Assets'!B110" xr:uid="{6C0EF610-41C8-4A0C-B6AD-07B0B16BFCD3}"/>
    <hyperlink ref="B44" location="'C. HTT Harmonised Glossary'!B6" display="2. Over-collateralisation (OC) " xr:uid="{7F8DCB0A-2B88-4143-BF55-F6E2AAD9F027}"/>
    <hyperlink ref="F300" location="'B2. HTT Public Sector Assets'!B147" display="147 for Public Sector Asset - type of debtor" xr:uid="{00FFC5D3-73F6-4B19-A3F3-DA76BB300362}"/>
    <hyperlink ref="C244" location="'F1. Sustainable M data'!A1" display="F1. Tab" xr:uid="{44B99B9E-307D-4E0A-B953-3FF392EB88A6}"/>
    <hyperlink ref="D244" location="'F2. Sustainable PS data'!A1" display="F2. Tab" xr:uid="{A0321EA1-2AAC-4D34-8486-4A51F364C33E}"/>
    <hyperlink ref="C17" r:id="rId5" display="https://www.nykredit.com/en-gb/investor-relations/" xr:uid="{73D413C0-B5EA-4203-BC50-E8F711C1B63D}"/>
    <hyperlink ref="C30" r:id="rId6" display="https://coveredbondlabel.com/issuer/64-nykredit-realkredit-a-s" xr:uid="{CC5286D9-4C45-404A-922F-C9F4A5FED19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D1676-92D5-4438-AD6E-37D70A0AADCC}">
  <sheetPr codeName="Sheet7">
    <tabColor rgb="FFE36E00"/>
  </sheetPr>
  <dimension ref="A1:C121"/>
  <sheetViews>
    <sheetView workbookViewId="0">
      <selection sqref="A1:XFD1048576"/>
    </sheetView>
  </sheetViews>
  <sheetFormatPr defaultRowHeight="14.5" x14ac:dyDescent="0.35"/>
  <cols>
    <col min="1" max="2" width="41" customWidth="1"/>
    <col min="3" max="3" width="13" customWidth="1"/>
  </cols>
  <sheetData>
    <row r="1" spans="1:3" x14ac:dyDescent="0.35">
      <c r="A1" t="s">
        <v>3037</v>
      </c>
      <c r="B1" t="s">
        <v>3038</v>
      </c>
      <c r="C1" t="s">
        <v>3039</v>
      </c>
    </row>
    <row r="2" spans="1:3" x14ac:dyDescent="0.35">
      <c r="A2" t="s">
        <v>3040</v>
      </c>
      <c r="B2" t="s">
        <v>373</v>
      </c>
    </row>
    <row r="3" spans="1:3" x14ac:dyDescent="0.35">
      <c r="A3" t="s">
        <v>3040</v>
      </c>
      <c r="B3" t="s">
        <v>375</v>
      </c>
    </row>
    <row r="4" spans="1:3" x14ac:dyDescent="0.35">
      <c r="A4" t="s">
        <v>3040</v>
      </c>
      <c r="B4" t="s">
        <v>377</v>
      </c>
    </row>
    <row r="5" spans="1:3" x14ac:dyDescent="0.35">
      <c r="A5" t="s">
        <v>3040</v>
      </c>
      <c r="B5" t="s">
        <v>379</v>
      </c>
    </row>
    <row r="6" spans="1:3" x14ac:dyDescent="0.35">
      <c r="A6" t="s">
        <v>3040</v>
      </c>
      <c r="B6" t="s">
        <v>381</v>
      </c>
    </row>
    <row r="7" spans="1:3" x14ac:dyDescent="0.35">
      <c r="A7" t="s">
        <v>3040</v>
      </c>
      <c r="B7" t="s">
        <v>383</v>
      </c>
      <c r="C7">
        <v>7947.8005537999852</v>
      </c>
    </row>
    <row r="8" spans="1:3" x14ac:dyDescent="0.35">
      <c r="A8" t="s">
        <v>3040</v>
      </c>
      <c r="B8" t="s">
        <v>411</v>
      </c>
      <c r="C8">
        <v>0.19841296</v>
      </c>
    </row>
    <row r="9" spans="1:3" x14ac:dyDescent="0.35">
      <c r="A9" t="s">
        <v>3040</v>
      </c>
      <c r="B9" t="s">
        <v>412</v>
      </c>
    </row>
    <row r="10" spans="1:3" x14ac:dyDescent="0.35">
      <c r="A10" t="s">
        <v>3040</v>
      </c>
      <c r="B10" t="s">
        <v>413</v>
      </c>
      <c r="C10">
        <v>17.4028387</v>
      </c>
    </row>
    <row r="11" spans="1:3" x14ac:dyDescent="0.35">
      <c r="A11" t="s">
        <v>3040</v>
      </c>
      <c r="B11" t="s">
        <v>414</v>
      </c>
    </row>
    <row r="12" spans="1:3" x14ac:dyDescent="0.35">
      <c r="A12" t="s">
        <v>3040</v>
      </c>
      <c r="B12" t="s">
        <v>415</v>
      </c>
      <c r="C12">
        <v>3.5093345</v>
      </c>
    </row>
    <row r="13" spans="1:3" x14ac:dyDescent="0.35">
      <c r="A13" t="s">
        <v>3040</v>
      </c>
      <c r="B13" t="s">
        <v>416</v>
      </c>
      <c r="C13">
        <v>7926.6899676399853</v>
      </c>
    </row>
    <row r="14" spans="1:3" x14ac:dyDescent="0.35">
      <c r="A14" t="s">
        <v>3040</v>
      </c>
      <c r="B14" t="s">
        <v>433</v>
      </c>
      <c r="C14">
        <v>6.7291861999999991</v>
      </c>
    </row>
    <row r="15" spans="1:3" x14ac:dyDescent="0.35">
      <c r="A15" t="s">
        <v>3040</v>
      </c>
      <c r="B15" t="s">
        <v>464</v>
      </c>
    </row>
    <row r="16" spans="1:3" x14ac:dyDescent="0.35">
      <c r="A16" t="s">
        <v>3040</v>
      </c>
      <c r="B16" t="s">
        <v>446</v>
      </c>
      <c r="C16">
        <v>7941.0713675999859</v>
      </c>
    </row>
    <row r="17" spans="1:3" x14ac:dyDescent="0.35">
      <c r="A17" t="s">
        <v>3040</v>
      </c>
      <c r="B17" t="s">
        <v>504</v>
      </c>
      <c r="C17">
        <v>914.17987737999704</v>
      </c>
    </row>
    <row r="18" spans="1:3" x14ac:dyDescent="0.35">
      <c r="A18" t="s">
        <v>3040</v>
      </c>
      <c r="B18" t="s">
        <v>506</v>
      </c>
      <c r="C18">
        <v>3931.274658100001</v>
      </c>
    </row>
    <row r="19" spans="1:3" x14ac:dyDescent="0.35">
      <c r="A19" t="s">
        <v>3040</v>
      </c>
      <c r="B19" t="s">
        <v>508</v>
      </c>
      <c r="C19">
        <v>3102.3460183200064</v>
      </c>
    </row>
    <row r="20" spans="1:3" x14ac:dyDescent="0.35">
      <c r="A20" t="s">
        <v>3041</v>
      </c>
      <c r="B20" t="s">
        <v>373</v>
      </c>
    </row>
    <row r="21" spans="1:3" x14ac:dyDescent="0.35">
      <c r="A21" t="s">
        <v>3041</v>
      </c>
      <c r="B21" t="s">
        <v>375</v>
      </c>
    </row>
    <row r="22" spans="1:3" x14ac:dyDescent="0.35">
      <c r="A22" t="s">
        <v>3041</v>
      </c>
      <c r="B22" t="s">
        <v>377</v>
      </c>
      <c r="C22">
        <v>2.8732559799999997</v>
      </c>
    </row>
    <row r="23" spans="1:3" x14ac:dyDescent="0.35">
      <c r="A23" t="s">
        <v>3041</v>
      </c>
      <c r="B23" t="s">
        <v>379</v>
      </c>
      <c r="C23">
        <v>2.4379485600000006</v>
      </c>
    </row>
    <row r="24" spans="1:3" x14ac:dyDescent="0.35">
      <c r="A24" t="s">
        <v>3041</v>
      </c>
      <c r="B24" t="s">
        <v>381</v>
      </c>
      <c r="C24">
        <v>393.15188270999931</v>
      </c>
    </row>
    <row r="25" spans="1:3" x14ac:dyDescent="0.35">
      <c r="A25" t="s">
        <v>3041</v>
      </c>
      <c r="B25" t="s">
        <v>383</v>
      </c>
      <c r="C25">
        <v>543428.67615806556</v>
      </c>
    </row>
    <row r="26" spans="1:3" x14ac:dyDescent="0.35">
      <c r="A26" t="s">
        <v>3041</v>
      </c>
      <c r="B26" t="s">
        <v>411</v>
      </c>
    </row>
    <row r="27" spans="1:3" x14ac:dyDescent="0.35">
      <c r="A27" t="s">
        <v>3041</v>
      </c>
      <c r="B27" t="s">
        <v>412</v>
      </c>
    </row>
    <row r="28" spans="1:3" x14ac:dyDescent="0.35">
      <c r="A28" t="s">
        <v>3041</v>
      </c>
      <c r="B28" t="s">
        <v>413</v>
      </c>
      <c r="C28">
        <v>3.0117812399999999</v>
      </c>
    </row>
    <row r="29" spans="1:3" x14ac:dyDescent="0.35">
      <c r="A29" t="s">
        <v>3041</v>
      </c>
      <c r="B29" t="s">
        <v>414</v>
      </c>
      <c r="C29">
        <v>2.7063839600000006</v>
      </c>
    </row>
    <row r="30" spans="1:3" x14ac:dyDescent="0.35">
      <c r="A30" t="s">
        <v>3041</v>
      </c>
      <c r="B30" t="s">
        <v>415</v>
      </c>
      <c r="C30">
        <v>410.13246844999935</v>
      </c>
    </row>
    <row r="31" spans="1:3" x14ac:dyDescent="0.35">
      <c r="A31" t="s">
        <v>3041</v>
      </c>
      <c r="B31" t="s">
        <v>416</v>
      </c>
      <c r="C31">
        <v>543411.28861166537</v>
      </c>
    </row>
    <row r="32" spans="1:3" x14ac:dyDescent="0.35">
      <c r="A32" t="s">
        <v>3041</v>
      </c>
      <c r="B32" t="s">
        <v>433</v>
      </c>
      <c r="C32">
        <v>5.5533318000000005</v>
      </c>
    </row>
    <row r="33" spans="1:3" x14ac:dyDescent="0.35">
      <c r="A33" t="s">
        <v>3041</v>
      </c>
      <c r="B33" t="s">
        <v>464</v>
      </c>
    </row>
    <row r="34" spans="1:3" x14ac:dyDescent="0.35">
      <c r="A34" t="s">
        <v>3041</v>
      </c>
      <c r="B34" t="s">
        <v>446</v>
      </c>
      <c r="C34">
        <v>543821.58591351507</v>
      </c>
    </row>
    <row r="35" spans="1:3" x14ac:dyDescent="0.35">
      <c r="A35" t="s">
        <v>3041</v>
      </c>
      <c r="B35" t="s">
        <v>504</v>
      </c>
      <c r="C35">
        <v>542898.42433633725</v>
      </c>
    </row>
    <row r="36" spans="1:3" x14ac:dyDescent="0.35">
      <c r="A36" t="s">
        <v>3041</v>
      </c>
      <c r="B36" t="s">
        <v>506</v>
      </c>
      <c r="C36">
        <v>698.67327426000043</v>
      </c>
    </row>
    <row r="37" spans="1:3" x14ac:dyDescent="0.35">
      <c r="A37" t="s">
        <v>3041</v>
      </c>
      <c r="B37" t="s">
        <v>508</v>
      </c>
      <c r="C37">
        <v>230.0416347200001</v>
      </c>
    </row>
    <row r="38" spans="1:3" x14ac:dyDescent="0.35">
      <c r="A38" t="s">
        <v>3042</v>
      </c>
      <c r="B38" t="s">
        <v>373</v>
      </c>
    </row>
    <row r="39" spans="1:3" x14ac:dyDescent="0.35">
      <c r="A39" t="s">
        <v>3042</v>
      </c>
      <c r="B39" t="s">
        <v>375</v>
      </c>
    </row>
    <row r="40" spans="1:3" x14ac:dyDescent="0.35">
      <c r="A40" t="s">
        <v>3042</v>
      </c>
      <c r="B40" t="s">
        <v>377</v>
      </c>
    </row>
    <row r="41" spans="1:3" x14ac:dyDescent="0.35">
      <c r="A41" t="s">
        <v>3042</v>
      </c>
      <c r="B41" t="s">
        <v>379</v>
      </c>
      <c r="C41">
        <v>2.101811E-2</v>
      </c>
    </row>
    <row r="42" spans="1:3" x14ac:dyDescent="0.35">
      <c r="A42" t="s">
        <v>3042</v>
      </c>
      <c r="B42" t="s">
        <v>381</v>
      </c>
      <c r="C42">
        <v>154.34636356999997</v>
      </c>
    </row>
    <row r="43" spans="1:3" x14ac:dyDescent="0.35">
      <c r="A43" t="s">
        <v>3042</v>
      </c>
      <c r="B43" t="s">
        <v>383</v>
      </c>
      <c r="C43">
        <v>59212.027546389945</v>
      </c>
    </row>
    <row r="44" spans="1:3" x14ac:dyDescent="0.35">
      <c r="A44" t="s">
        <v>3042</v>
      </c>
      <c r="B44" t="s">
        <v>411</v>
      </c>
      <c r="C44">
        <v>1652.6587711200004</v>
      </c>
    </row>
    <row r="45" spans="1:3" x14ac:dyDescent="0.35">
      <c r="A45" t="s">
        <v>3042</v>
      </c>
      <c r="B45" t="s">
        <v>412</v>
      </c>
      <c r="C45">
        <v>13721.014294000011</v>
      </c>
    </row>
    <row r="46" spans="1:3" x14ac:dyDescent="0.35">
      <c r="A46" t="s">
        <v>3042</v>
      </c>
      <c r="B46" t="s">
        <v>413</v>
      </c>
      <c r="C46">
        <v>36053.258124199972</v>
      </c>
    </row>
    <row r="47" spans="1:3" x14ac:dyDescent="0.35">
      <c r="A47" t="s">
        <v>3042</v>
      </c>
      <c r="B47" t="s">
        <v>414</v>
      </c>
      <c r="C47">
        <v>1798.459084529999</v>
      </c>
    </row>
    <row r="48" spans="1:3" x14ac:dyDescent="0.35">
      <c r="A48" t="s">
        <v>3042</v>
      </c>
      <c r="B48" t="s">
        <v>415</v>
      </c>
      <c r="C48">
        <v>6137.8934551800103</v>
      </c>
    </row>
    <row r="49" spans="1:3" x14ac:dyDescent="0.35">
      <c r="A49" t="s">
        <v>3042</v>
      </c>
      <c r="B49" t="s">
        <v>416</v>
      </c>
      <c r="C49">
        <v>3.1111990400000002</v>
      </c>
    </row>
    <row r="50" spans="1:3" x14ac:dyDescent="0.35">
      <c r="A50" t="s">
        <v>3042</v>
      </c>
      <c r="B50" t="s">
        <v>433</v>
      </c>
      <c r="C50">
        <v>1915.24888747</v>
      </c>
    </row>
    <row r="51" spans="1:3" x14ac:dyDescent="0.35">
      <c r="A51" t="s">
        <v>3042</v>
      </c>
      <c r="B51" t="s">
        <v>464</v>
      </c>
    </row>
    <row r="52" spans="1:3" x14ac:dyDescent="0.35">
      <c r="A52" t="s">
        <v>3042</v>
      </c>
      <c r="B52" t="s">
        <v>446</v>
      </c>
      <c r="C52">
        <v>57451.146040599931</v>
      </c>
    </row>
    <row r="53" spans="1:3" x14ac:dyDescent="0.35">
      <c r="A53" t="s">
        <v>3042</v>
      </c>
      <c r="B53" t="s">
        <v>504</v>
      </c>
      <c r="C53">
        <v>3.1111990400000002</v>
      </c>
    </row>
    <row r="54" spans="1:3" x14ac:dyDescent="0.35">
      <c r="A54" t="s">
        <v>3042</v>
      </c>
      <c r="B54" t="s">
        <v>506</v>
      </c>
      <c r="C54">
        <v>59363.283729029914</v>
      </c>
    </row>
    <row r="55" spans="1:3" x14ac:dyDescent="0.35">
      <c r="A55" t="s">
        <v>3042</v>
      </c>
      <c r="B55" t="s">
        <v>508</v>
      </c>
    </row>
    <row r="56" spans="1:3" x14ac:dyDescent="0.35">
      <c r="A56" t="s">
        <v>3043</v>
      </c>
      <c r="B56" t="s">
        <v>373</v>
      </c>
      <c r="C56">
        <v>49.071114549999997</v>
      </c>
    </row>
    <row r="57" spans="1:3" x14ac:dyDescent="0.35">
      <c r="A57" t="s">
        <v>3043</v>
      </c>
      <c r="B57" t="s">
        <v>375</v>
      </c>
      <c r="C57">
        <v>429.00464367000001</v>
      </c>
    </row>
    <row r="58" spans="1:3" x14ac:dyDescent="0.35">
      <c r="A58" t="s">
        <v>3043</v>
      </c>
      <c r="B58" t="s">
        <v>377</v>
      </c>
      <c r="C58">
        <v>839.66948623000019</v>
      </c>
    </row>
    <row r="59" spans="1:3" x14ac:dyDescent="0.35">
      <c r="A59" t="s">
        <v>3043</v>
      </c>
      <c r="B59" t="s">
        <v>379</v>
      </c>
      <c r="C59">
        <v>105.83099566</v>
      </c>
    </row>
    <row r="60" spans="1:3" x14ac:dyDescent="0.35">
      <c r="A60" t="s">
        <v>3043</v>
      </c>
      <c r="B60" t="s">
        <v>381</v>
      </c>
      <c r="C60">
        <v>15910.354529039978</v>
      </c>
    </row>
    <row r="61" spans="1:3" x14ac:dyDescent="0.35">
      <c r="A61" t="s">
        <v>3043</v>
      </c>
      <c r="B61" t="s">
        <v>383</v>
      </c>
      <c r="C61">
        <v>849131.78835627344</v>
      </c>
    </row>
    <row r="62" spans="1:3" x14ac:dyDescent="0.35">
      <c r="A62" t="s">
        <v>3043</v>
      </c>
      <c r="B62" t="s">
        <v>411</v>
      </c>
      <c r="C62">
        <v>29191.751574329857</v>
      </c>
    </row>
    <row r="63" spans="1:3" x14ac:dyDescent="0.35">
      <c r="A63" t="s">
        <v>3043</v>
      </c>
      <c r="B63" t="s">
        <v>412</v>
      </c>
      <c r="C63">
        <v>96993.185567240143</v>
      </c>
    </row>
    <row r="64" spans="1:3" x14ac:dyDescent="0.35">
      <c r="A64" t="s">
        <v>3043</v>
      </c>
      <c r="B64" t="s">
        <v>413</v>
      </c>
      <c r="C64">
        <v>406036.18868463644</v>
      </c>
    </row>
    <row r="65" spans="1:3" x14ac:dyDescent="0.35">
      <c r="A65" t="s">
        <v>3043</v>
      </c>
      <c r="B65" t="s">
        <v>414</v>
      </c>
      <c r="C65">
        <v>108865.02052138117</v>
      </c>
    </row>
    <row r="66" spans="1:3" x14ac:dyDescent="0.35">
      <c r="A66" t="s">
        <v>3043</v>
      </c>
      <c r="B66" t="s">
        <v>415</v>
      </c>
      <c r="C66">
        <v>195855.71548716794</v>
      </c>
    </row>
    <row r="67" spans="1:3" x14ac:dyDescent="0.35">
      <c r="A67" t="s">
        <v>3043</v>
      </c>
      <c r="B67" t="s">
        <v>416</v>
      </c>
      <c r="C67">
        <v>29523.857290659635</v>
      </c>
    </row>
    <row r="68" spans="1:3" x14ac:dyDescent="0.35">
      <c r="A68" t="s">
        <v>3043</v>
      </c>
      <c r="B68" t="s">
        <v>433</v>
      </c>
      <c r="C68">
        <v>29553.150819860093</v>
      </c>
    </row>
    <row r="69" spans="1:3" x14ac:dyDescent="0.35">
      <c r="A69" t="s">
        <v>3043</v>
      </c>
      <c r="B69" t="s">
        <v>464</v>
      </c>
      <c r="C69">
        <v>34495.603933089973</v>
      </c>
    </row>
    <row r="70" spans="1:3" x14ac:dyDescent="0.35">
      <c r="A70" t="s">
        <v>3043</v>
      </c>
      <c r="B70" t="s">
        <v>446</v>
      </c>
      <c r="C70">
        <v>802416.96437247179</v>
      </c>
    </row>
    <row r="71" spans="1:3" x14ac:dyDescent="0.35">
      <c r="A71" t="s">
        <v>3043</v>
      </c>
      <c r="B71" t="s">
        <v>504</v>
      </c>
    </row>
    <row r="72" spans="1:3" x14ac:dyDescent="0.35">
      <c r="A72" t="s">
        <v>3043</v>
      </c>
      <c r="B72" t="s">
        <v>506</v>
      </c>
      <c r="C72">
        <v>841432.08328364813</v>
      </c>
    </row>
    <row r="73" spans="1:3" x14ac:dyDescent="0.35">
      <c r="A73" t="s">
        <v>3043</v>
      </c>
      <c r="B73" t="s">
        <v>508</v>
      </c>
      <c r="C73">
        <v>25033.635841769748</v>
      </c>
    </row>
    <row r="74" spans="1:3" x14ac:dyDescent="0.35">
      <c r="A74" t="s">
        <v>3044</v>
      </c>
      <c r="B74" t="s">
        <v>373</v>
      </c>
    </row>
    <row r="75" spans="1:3" x14ac:dyDescent="0.35">
      <c r="A75" t="s">
        <v>3044</v>
      </c>
      <c r="B75" t="s">
        <v>375</v>
      </c>
    </row>
    <row r="76" spans="1:3" x14ac:dyDescent="0.35">
      <c r="A76" t="s">
        <v>3044</v>
      </c>
      <c r="B76" t="s">
        <v>377</v>
      </c>
    </row>
    <row r="77" spans="1:3" x14ac:dyDescent="0.35">
      <c r="A77" t="s">
        <v>3044</v>
      </c>
      <c r="B77" t="s">
        <v>379</v>
      </c>
    </row>
    <row r="78" spans="1:3" x14ac:dyDescent="0.35">
      <c r="A78" t="s">
        <v>3044</v>
      </c>
      <c r="B78" t="s">
        <v>381</v>
      </c>
    </row>
    <row r="79" spans="1:3" x14ac:dyDescent="0.35">
      <c r="A79" t="s">
        <v>3044</v>
      </c>
      <c r="B79" t="s">
        <v>383</v>
      </c>
      <c r="C79">
        <v>3046.3695606200022</v>
      </c>
    </row>
    <row r="80" spans="1:3" x14ac:dyDescent="0.35">
      <c r="A80" t="s">
        <v>3044</v>
      </c>
      <c r="B80" t="s">
        <v>411</v>
      </c>
    </row>
    <row r="81" spans="1:3" x14ac:dyDescent="0.35">
      <c r="A81" t="s">
        <v>3044</v>
      </c>
      <c r="B81" t="s">
        <v>412</v>
      </c>
    </row>
    <row r="82" spans="1:3" x14ac:dyDescent="0.35">
      <c r="A82" t="s">
        <v>3044</v>
      </c>
      <c r="B82" t="s">
        <v>413</v>
      </c>
    </row>
    <row r="83" spans="1:3" x14ac:dyDescent="0.35">
      <c r="A83" t="s">
        <v>3044</v>
      </c>
      <c r="B83" t="s">
        <v>414</v>
      </c>
    </row>
    <row r="84" spans="1:3" x14ac:dyDescent="0.35">
      <c r="A84" t="s">
        <v>3044</v>
      </c>
      <c r="B84" t="s">
        <v>415</v>
      </c>
    </row>
    <row r="85" spans="1:3" x14ac:dyDescent="0.35">
      <c r="A85" t="s">
        <v>3044</v>
      </c>
      <c r="B85" t="s">
        <v>416</v>
      </c>
      <c r="C85">
        <v>3046.3695606200022</v>
      </c>
    </row>
    <row r="86" spans="1:3" x14ac:dyDescent="0.35">
      <c r="A86" t="s">
        <v>3044</v>
      </c>
      <c r="B86" t="s">
        <v>433</v>
      </c>
    </row>
    <row r="87" spans="1:3" x14ac:dyDescent="0.35">
      <c r="A87" t="s">
        <v>3044</v>
      </c>
      <c r="B87" t="s">
        <v>464</v>
      </c>
    </row>
    <row r="88" spans="1:3" x14ac:dyDescent="0.35">
      <c r="A88" t="s">
        <v>3044</v>
      </c>
      <c r="B88" t="s">
        <v>446</v>
      </c>
      <c r="C88">
        <v>3046.3695606200022</v>
      </c>
    </row>
    <row r="89" spans="1:3" x14ac:dyDescent="0.35">
      <c r="A89" t="s">
        <v>3044</v>
      </c>
      <c r="B89" t="s">
        <v>504</v>
      </c>
      <c r="C89">
        <v>3046.3695606200022</v>
      </c>
    </row>
    <row r="90" spans="1:3" x14ac:dyDescent="0.35">
      <c r="A90" t="s">
        <v>3044</v>
      </c>
      <c r="B90" t="s">
        <v>506</v>
      </c>
    </row>
    <row r="91" spans="1:3" x14ac:dyDescent="0.35">
      <c r="A91" t="s">
        <v>3044</v>
      </c>
      <c r="B91" t="s">
        <v>508</v>
      </c>
    </row>
    <row r="92" spans="1:3" x14ac:dyDescent="0.35">
      <c r="A92" t="s">
        <v>3045</v>
      </c>
      <c r="B92" t="s">
        <v>373</v>
      </c>
    </row>
    <row r="93" spans="1:3" x14ac:dyDescent="0.35">
      <c r="A93" t="s">
        <v>3045</v>
      </c>
      <c r="B93" t="s">
        <v>375</v>
      </c>
    </row>
    <row r="94" spans="1:3" x14ac:dyDescent="0.35">
      <c r="A94" t="s">
        <v>3045</v>
      </c>
      <c r="B94" t="s">
        <v>377</v>
      </c>
    </row>
    <row r="95" spans="1:3" x14ac:dyDescent="0.35">
      <c r="A95" t="s">
        <v>3045</v>
      </c>
      <c r="B95" t="s">
        <v>379</v>
      </c>
    </row>
    <row r="96" spans="1:3" x14ac:dyDescent="0.35">
      <c r="A96" t="s">
        <v>3045</v>
      </c>
      <c r="B96" t="s">
        <v>381</v>
      </c>
      <c r="C96">
        <v>43.937610480000025</v>
      </c>
    </row>
    <row r="97" spans="1:3" x14ac:dyDescent="0.35">
      <c r="A97" t="s">
        <v>3045</v>
      </c>
      <c r="B97" t="s">
        <v>383</v>
      </c>
      <c r="C97">
        <v>67868.31034479021</v>
      </c>
    </row>
    <row r="98" spans="1:3" x14ac:dyDescent="0.35">
      <c r="A98" t="s">
        <v>3045</v>
      </c>
      <c r="B98" t="s">
        <v>411</v>
      </c>
    </row>
    <row r="99" spans="1:3" x14ac:dyDescent="0.35">
      <c r="A99" t="s">
        <v>3045</v>
      </c>
      <c r="B99" t="s">
        <v>412</v>
      </c>
      <c r="C99">
        <v>2.57470394</v>
      </c>
    </row>
    <row r="100" spans="1:3" x14ac:dyDescent="0.35">
      <c r="A100" t="s">
        <v>3045</v>
      </c>
      <c r="B100" t="s">
        <v>413</v>
      </c>
      <c r="C100">
        <v>3.52717518</v>
      </c>
    </row>
    <row r="101" spans="1:3" x14ac:dyDescent="0.35">
      <c r="A101" t="s">
        <v>3045</v>
      </c>
      <c r="B101" t="s">
        <v>414</v>
      </c>
    </row>
    <row r="102" spans="1:3" x14ac:dyDescent="0.35">
      <c r="A102" t="s">
        <v>3045</v>
      </c>
      <c r="B102" t="s">
        <v>415</v>
      </c>
      <c r="C102">
        <v>42128.105841650213</v>
      </c>
    </row>
    <row r="103" spans="1:3" x14ac:dyDescent="0.35">
      <c r="A103" t="s">
        <v>3045</v>
      </c>
      <c r="B103" t="s">
        <v>416</v>
      </c>
      <c r="C103">
        <v>25778.040234500051</v>
      </c>
    </row>
    <row r="104" spans="1:3" x14ac:dyDescent="0.35">
      <c r="A104" t="s">
        <v>3045</v>
      </c>
      <c r="B104" t="s">
        <v>433</v>
      </c>
    </row>
    <row r="105" spans="1:3" x14ac:dyDescent="0.35">
      <c r="A105" t="s">
        <v>3045</v>
      </c>
      <c r="B105" t="s">
        <v>464</v>
      </c>
    </row>
    <row r="106" spans="1:3" x14ac:dyDescent="0.35">
      <c r="A106" t="s">
        <v>3045</v>
      </c>
      <c r="B106" t="s">
        <v>446</v>
      </c>
      <c r="C106">
        <v>67912.247955270228</v>
      </c>
    </row>
    <row r="107" spans="1:3" x14ac:dyDescent="0.35">
      <c r="A107" t="s">
        <v>3045</v>
      </c>
      <c r="B107" t="s">
        <v>504</v>
      </c>
      <c r="C107">
        <v>17888.716076879951</v>
      </c>
    </row>
    <row r="108" spans="1:3" x14ac:dyDescent="0.35">
      <c r="A108" t="s">
        <v>3045</v>
      </c>
      <c r="B108" t="s">
        <v>506</v>
      </c>
      <c r="C108">
        <v>48668.690458720223</v>
      </c>
    </row>
    <row r="109" spans="1:3" x14ac:dyDescent="0.35">
      <c r="A109" t="s">
        <v>3045</v>
      </c>
      <c r="B109" t="s">
        <v>508</v>
      </c>
      <c r="C109">
        <v>1354.8414196699991</v>
      </c>
    </row>
    <row r="110" spans="1:3" x14ac:dyDescent="0.35">
      <c r="A110" t="s">
        <v>3040</v>
      </c>
      <c r="B110" t="s">
        <v>367</v>
      </c>
      <c r="C110">
        <v>28.785860214299667</v>
      </c>
    </row>
    <row r="111" spans="1:3" x14ac:dyDescent="0.35">
      <c r="A111" t="s">
        <v>3041</v>
      </c>
      <c r="B111" t="s">
        <v>367</v>
      </c>
      <c r="C111">
        <v>28.095474847601199</v>
      </c>
    </row>
    <row r="112" spans="1:3" x14ac:dyDescent="0.35">
      <c r="A112" t="s">
        <v>3042</v>
      </c>
      <c r="B112" t="s">
        <v>367</v>
      </c>
      <c r="C112">
        <v>24.814598675016132</v>
      </c>
    </row>
    <row r="113" spans="1:3" x14ac:dyDescent="0.35">
      <c r="A113" t="s">
        <v>3043</v>
      </c>
      <c r="B113" t="s">
        <v>367</v>
      </c>
      <c r="C113">
        <v>27.201973083884855</v>
      </c>
    </row>
    <row r="114" spans="1:3" x14ac:dyDescent="0.35">
      <c r="A114" t="s">
        <v>3044</v>
      </c>
      <c r="B114" t="s">
        <v>367</v>
      </c>
      <c r="C114">
        <v>27.839918514895828</v>
      </c>
    </row>
    <row r="115" spans="1:3" x14ac:dyDescent="0.35">
      <c r="A115" t="s">
        <v>3045</v>
      </c>
      <c r="B115" t="s">
        <v>367</v>
      </c>
      <c r="C115">
        <v>33.678564460016084</v>
      </c>
    </row>
    <row r="116" spans="1:3" x14ac:dyDescent="0.35">
      <c r="A116" t="s">
        <v>3040</v>
      </c>
      <c r="B116" t="s">
        <v>406</v>
      </c>
      <c r="C116">
        <v>28.39137725196856</v>
      </c>
    </row>
    <row r="117" spans="1:3" x14ac:dyDescent="0.35">
      <c r="A117" t="s">
        <v>3041</v>
      </c>
      <c r="B117" t="s">
        <v>406</v>
      </c>
      <c r="C117">
        <v>28.092486402053563</v>
      </c>
    </row>
    <row r="118" spans="1:3" x14ac:dyDescent="0.35">
      <c r="A118" t="s">
        <v>3042</v>
      </c>
      <c r="B118" t="s">
        <v>406</v>
      </c>
      <c r="C118">
        <v>2.9530974280571849</v>
      </c>
    </row>
    <row r="119" spans="1:3" x14ac:dyDescent="0.35">
      <c r="A119" t="s">
        <v>3043</v>
      </c>
      <c r="B119" t="s">
        <v>406</v>
      </c>
      <c r="C119">
        <v>4.1221601784787927</v>
      </c>
    </row>
    <row r="120" spans="1:3" x14ac:dyDescent="0.35">
      <c r="A120" t="s">
        <v>3044</v>
      </c>
      <c r="B120" t="s">
        <v>406</v>
      </c>
      <c r="C120">
        <v>27.839918514895828</v>
      </c>
    </row>
    <row r="121" spans="1:3" x14ac:dyDescent="0.35">
      <c r="A121" t="s">
        <v>3045</v>
      </c>
      <c r="B121" t="s">
        <v>406</v>
      </c>
      <c r="C121">
        <v>18.681751610944094</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3E7C-082E-4380-81C3-47602E67C6F6}">
  <sheetPr codeName="Ark6">
    <tabColor rgb="FFE36E00"/>
  </sheetPr>
  <dimension ref="A1:N622"/>
  <sheetViews>
    <sheetView zoomScale="75" zoomScaleNormal="75" workbookViewId="0">
      <selection activeCell="C3" sqref="C3"/>
    </sheetView>
  </sheetViews>
  <sheetFormatPr defaultColWidth="8.81640625" defaultRowHeight="14.5" outlineLevelRow="1" x14ac:dyDescent="0.35"/>
  <cols>
    <col min="1" max="1" width="13.81640625" style="76" customWidth="1"/>
    <col min="2" max="2" width="62.81640625" style="76" customWidth="1"/>
    <col min="3" max="3" width="41" style="76" customWidth="1"/>
    <col min="4" max="4" width="40.81640625" style="76" customWidth="1"/>
    <col min="5" max="5" width="6.7265625" style="76" customWidth="1"/>
    <col min="6" max="6" width="41.54296875" style="76" customWidth="1"/>
    <col min="7" max="7" width="41.54296875" style="73" customWidth="1"/>
    <col min="8" max="16384" width="8.81640625" style="74"/>
  </cols>
  <sheetData>
    <row r="1" spans="1:7" ht="31" x14ac:dyDescent="0.35">
      <c r="A1" s="1" t="s">
        <v>797</v>
      </c>
      <c r="B1" s="1"/>
      <c r="C1" s="73"/>
      <c r="D1" s="73"/>
      <c r="E1" s="73"/>
      <c r="F1" s="22" t="s">
        <v>264</v>
      </c>
    </row>
    <row r="2" spans="1:7" ht="15" thickBot="1" x14ac:dyDescent="0.4">
      <c r="A2" s="73"/>
      <c r="B2" s="73"/>
      <c r="C2" s="73"/>
      <c r="D2" s="73"/>
      <c r="E2" s="73"/>
      <c r="F2" s="73"/>
    </row>
    <row r="3" spans="1:7" ht="19" thickBot="1" x14ac:dyDescent="0.4">
      <c r="A3" s="77"/>
      <c r="B3" s="78" t="s">
        <v>265</v>
      </c>
      <c r="C3" s="148" t="s">
        <v>447</v>
      </c>
      <c r="D3" s="77"/>
      <c r="E3" s="77"/>
      <c r="F3" s="73"/>
      <c r="G3" s="77"/>
    </row>
    <row r="4" spans="1:7" ht="15" thickBot="1" x14ac:dyDescent="0.4"/>
    <row r="5" spans="1:7" ht="18.5" x14ac:dyDescent="0.35">
      <c r="A5" s="79"/>
      <c r="B5" s="80" t="s">
        <v>798</v>
      </c>
      <c r="C5" s="79"/>
      <c r="E5" s="81"/>
      <c r="F5" s="81"/>
    </row>
    <row r="6" spans="1:7" x14ac:dyDescent="0.35">
      <c r="B6" s="149" t="s">
        <v>799</v>
      </c>
    </row>
    <row r="7" spans="1:7" x14ac:dyDescent="0.35">
      <c r="B7" s="150" t="s">
        <v>800</v>
      </c>
    </row>
    <row r="8" spans="1:7" ht="15" thickBot="1" x14ac:dyDescent="0.4">
      <c r="B8" s="151" t="s">
        <v>801</v>
      </c>
    </row>
    <row r="9" spans="1:7" x14ac:dyDescent="0.35">
      <c r="B9" s="152"/>
    </row>
    <row r="10" spans="1:7" ht="37" x14ac:dyDescent="0.35">
      <c r="A10" s="86" t="s">
        <v>275</v>
      </c>
      <c r="B10" s="86" t="s">
        <v>799</v>
      </c>
      <c r="C10" s="87"/>
      <c r="D10" s="87"/>
      <c r="E10" s="87"/>
      <c r="F10" s="87"/>
      <c r="G10" s="88"/>
    </row>
    <row r="11" spans="1:7" ht="15" customHeight="1" x14ac:dyDescent="0.35">
      <c r="A11" s="98"/>
      <c r="B11" s="99" t="s">
        <v>802</v>
      </c>
      <c r="C11" s="98" t="s">
        <v>314</v>
      </c>
      <c r="D11" s="98"/>
      <c r="E11" s="98"/>
      <c r="F11" s="101" t="s">
        <v>803</v>
      </c>
      <c r="G11" s="101"/>
    </row>
    <row r="12" spans="1:7" x14ac:dyDescent="0.35">
      <c r="A12" s="89" t="s">
        <v>804</v>
      </c>
      <c r="B12" s="89" t="s">
        <v>805</v>
      </c>
      <c r="C12" s="177">
        <v>1603.3360451799997</v>
      </c>
      <c r="D12" s="95"/>
      <c r="F12" s="111">
        <f>IF($C$15=0,"",IF(C12="[for completion]","",C12/$C$15))</f>
        <v>0.52631042074018319</v>
      </c>
    </row>
    <row r="13" spans="1:7" x14ac:dyDescent="0.35">
      <c r="A13" s="89" t="s">
        <v>806</v>
      </c>
      <c r="B13" s="89" t="s">
        <v>807</v>
      </c>
      <c r="C13" s="177">
        <v>1443.0335154400011</v>
      </c>
      <c r="D13" s="95"/>
      <c r="F13" s="111">
        <f>IF($C$15=0,"",IF(C13="[for completion]","",C13/$C$15))</f>
        <v>0.47368957925981681</v>
      </c>
    </row>
    <row r="14" spans="1:7" x14ac:dyDescent="0.35">
      <c r="A14" s="89" t="s">
        <v>808</v>
      </c>
      <c r="B14" s="89" t="s">
        <v>352</v>
      </c>
      <c r="C14" s="177">
        <v>0</v>
      </c>
      <c r="D14" s="95"/>
      <c r="F14" s="111">
        <f>IF($C$15=0,"",IF(C14="[for completion]","",C14/$C$15))</f>
        <v>0</v>
      </c>
    </row>
    <row r="15" spans="1:7" x14ac:dyDescent="0.35">
      <c r="A15" s="89" t="s">
        <v>809</v>
      </c>
      <c r="B15" s="153" t="s">
        <v>354</v>
      </c>
      <c r="C15" s="129">
        <f>SUM(C12:C14)</f>
        <v>3046.3695606200008</v>
      </c>
      <c r="F15" s="154">
        <f>SUM(F12:F14)</f>
        <v>1</v>
      </c>
    </row>
    <row r="16" spans="1:7" outlineLevel="1" x14ac:dyDescent="0.35">
      <c r="A16" s="89" t="s">
        <v>810</v>
      </c>
      <c r="B16" s="155" t="s">
        <v>811</v>
      </c>
      <c r="C16" s="177"/>
      <c r="D16" s="95"/>
      <c r="E16" s="95"/>
      <c r="F16" s="248">
        <f t="shared" ref="F16:F26" si="0">IF($C$15=0,"",IF(C16="[for completion]","",C16/$C$15))</f>
        <v>0</v>
      </c>
    </row>
    <row r="17" spans="1:7" outlineLevel="1" x14ac:dyDescent="0.35">
      <c r="A17" s="89" t="s">
        <v>812</v>
      </c>
      <c r="B17" s="155" t="s">
        <v>813</v>
      </c>
      <c r="C17" s="177"/>
      <c r="D17" s="95"/>
      <c r="E17" s="95"/>
      <c r="F17" s="248">
        <f t="shared" si="0"/>
        <v>0</v>
      </c>
    </row>
    <row r="18" spans="1:7" outlineLevel="1" x14ac:dyDescent="0.35">
      <c r="A18" s="89" t="s">
        <v>814</v>
      </c>
      <c r="B18" s="116" t="s">
        <v>356</v>
      </c>
      <c r="C18" s="177"/>
      <c r="D18" s="95"/>
      <c r="E18" s="95"/>
      <c r="F18" s="248">
        <f t="shared" si="0"/>
        <v>0</v>
      </c>
    </row>
    <row r="19" spans="1:7" outlineLevel="1" x14ac:dyDescent="0.35">
      <c r="A19" s="89" t="s">
        <v>815</v>
      </c>
      <c r="B19" s="116" t="s">
        <v>356</v>
      </c>
      <c r="C19" s="177"/>
      <c r="D19" s="95"/>
      <c r="E19" s="95"/>
      <c r="F19" s="248">
        <f t="shared" si="0"/>
        <v>0</v>
      </c>
    </row>
    <row r="20" spans="1:7" outlineLevel="1" x14ac:dyDescent="0.35">
      <c r="A20" s="89" t="s">
        <v>816</v>
      </c>
      <c r="B20" s="116" t="s">
        <v>356</v>
      </c>
      <c r="C20" s="177"/>
      <c r="D20" s="95"/>
      <c r="E20" s="95"/>
      <c r="F20" s="248">
        <f t="shared" si="0"/>
        <v>0</v>
      </c>
    </row>
    <row r="21" spans="1:7" outlineLevel="1" x14ac:dyDescent="0.35">
      <c r="A21" s="89" t="s">
        <v>817</v>
      </c>
      <c r="B21" s="116" t="s">
        <v>356</v>
      </c>
      <c r="C21" s="177"/>
      <c r="D21" s="95"/>
      <c r="E21" s="95"/>
      <c r="F21" s="248">
        <f t="shared" si="0"/>
        <v>0</v>
      </c>
    </row>
    <row r="22" spans="1:7" outlineLevel="1" x14ac:dyDescent="0.35">
      <c r="A22" s="89" t="s">
        <v>818</v>
      </c>
      <c r="B22" s="116" t="s">
        <v>356</v>
      </c>
      <c r="C22" s="177"/>
      <c r="D22" s="95"/>
      <c r="E22" s="95"/>
      <c r="F22" s="248">
        <f t="shared" si="0"/>
        <v>0</v>
      </c>
    </row>
    <row r="23" spans="1:7" outlineLevel="1" x14ac:dyDescent="0.35">
      <c r="A23" s="89" t="s">
        <v>819</v>
      </c>
      <c r="B23" s="116" t="s">
        <v>356</v>
      </c>
      <c r="C23" s="177"/>
      <c r="D23" s="95"/>
      <c r="E23" s="95"/>
      <c r="F23" s="248">
        <f t="shared" si="0"/>
        <v>0</v>
      </c>
    </row>
    <row r="24" spans="1:7" outlineLevel="1" x14ac:dyDescent="0.35">
      <c r="A24" s="89" t="s">
        <v>820</v>
      </c>
      <c r="B24" s="116" t="s">
        <v>356</v>
      </c>
      <c r="C24" s="177"/>
      <c r="D24" s="95"/>
      <c r="E24" s="95"/>
      <c r="F24" s="248">
        <f t="shared" si="0"/>
        <v>0</v>
      </c>
    </row>
    <row r="25" spans="1:7" outlineLevel="1" x14ac:dyDescent="0.35">
      <c r="A25" s="89" t="s">
        <v>821</v>
      </c>
      <c r="B25" s="116" t="s">
        <v>356</v>
      </c>
      <c r="C25" s="177"/>
      <c r="D25" s="95"/>
      <c r="E25" s="95"/>
      <c r="F25" s="248">
        <f t="shared" si="0"/>
        <v>0</v>
      </c>
    </row>
    <row r="26" spans="1:7" outlineLevel="1" x14ac:dyDescent="0.35">
      <c r="A26" s="89" t="s">
        <v>822</v>
      </c>
      <c r="B26" s="116" t="s">
        <v>356</v>
      </c>
      <c r="C26" s="214"/>
      <c r="D26" s="249"/>
      <c r="E26" s="249"/>
      <c r="F26" s="248">
        <f t="shared" si="0"/>
        <v>0</v>
      </c>
    </row>
    <row r="27" spans="1:7" ht="15" customHeight="1" x14ac:dyDescent="0.35">
      <c r="A27" s="98"/>
      <c r="B27" s="99" t="s">
        <v>823</v>
      </c>
      <c r="C27" s="98" t="s">
        <v>824</v>
      </c>
      <c r="D27" s="98" t="s">
        <v>825</v>
      </c>
      <c r="E27" s="100"/>
      <c r="F27" s="98" t="s">
        <v>826</v>
      </c>
      <c r="G27" s="101"/>
    </row>
    <row r="28" spans="1:7" x14ac:dyDescent="0.35">
      <c r="A28" s="89" t="s">
        <v>827</v>
      </c>
      <c r="B28" s="89" t="s">
        <v>828</v>
      </c>
      <c r="C28" s="223">
        <v>814</v>
      </c>
      <c r="D28" s="223">
        <v>252</v>
      </c>
      <c r="E28" s="95"/>
      <c r="F28" s="216">
        <f>IF(AND(C28="[For completion]",D28="[For completion]"),"[For completion]",SUM(C28:D28))</f>
        <v>1066</v>
      </c>
    </row>
    <row r="29" spans="1:7" outlineLevel="1" x14ac:dyDescent="0.35">
      <c r="A29" s="89" t="s">
        <v>829</v>
      </c>
      <c r="B29" s="91" t="s">
        <v>830</v>
      </c>
      <c r="C29" s="223"/>
      <c r="D29" s="223"/>
      <c r="E29" s="95"/>
      <c r="F29" s="223"/>
    </row>
    <row r="30" spans="1:7" outlineLevel="1" x14ac:dyDescent="0.35">
      <c r="A30" s="89" t="s">
        <v>831</v>
      </c>
      <c r="B30" s="91" t="s">
        <v>832</v>
      </c>
      <c r="C30" s="223"/>
      <c r="D30" s="223"/>
      <c r="E30" s="95"/>
      <c r="F30" s="223"/>
    </row>
    <row r="31" spans="1:7" outlineLevel="1" x14ac:dyDescent="0.35">
      <c r="A31" s="89" t="s">
        <v>833</v>
      </c>
      <c r="B31" s="91"/>
      <c r="C31" s="95"/>
      <c r="D31" s="95"/>
      <c r="E31" s="95"/>
      <c r="F31" s="95"/>
    </row>
    <row r="32" spans="1:7" outlineLevel="1" x14ac:dyDescent="0.35">
      <c r="A32" s="89" t="s">
        <v>834</v>
      </c>
      <c r="B32" s="91"/>
      <c r="C32" s="95"/>
      <c r="D32" s="95"/>
      <c r="E32" s="95"/>
      <c r="F32" s="95"/>
    </row>
    <row r="33" spans="1:7" outlineLevel="1" x14ac:dyDescent="0.35">
      <c r="A33" s="89" t="s">
        <v>835</v>
      </c>
      <c r="B33" s="91"/>
      <c r="C33" s="95"/>
      <c r="D33" s="95"/>
      <c r="E33" s="95"/>
      <c r="F33" s="95"/>
    </row>
    <row r="34" spans="1:7" outlineLevel="1" x14ac:dyDescent="0.35">
      <c r="A34" s="89" t="s">
        <v>836</v>
      </c>
      <c r="B34" s="91"/>
      <c r="C34" s="95"/>
      <c r="D34" s="95"/>
      <c r="E34" s="95"/>
      <c r="F34" s="95"/>
    </row>
    <row r="35" spans="1:7" ht="15" customHeight="1" x14ac:dyDescent="0.35">
      <c r="A35" s="98"/>
      <c r="B35" s="99" t="s">
        <v>837</v>
      </c>
      <c r="C35" s="98" t="s">
        <v>838</v>
      </c>
      <c r="D35" s="98" t="s">
        <v>839</v>
      </c>
      <c r="E35" s="100"/>
      <c r="F35" s="101" t="s">
        <v>803</v>
      </c>
      <c r="G35" s="101"/>
    </row>
    <row r="36" spans="1:7" x14ac:dyDescent="0.35">
      <c r="A36" s="89" t="s">
        <v>840</v>
      </c>
      <c r="B36" s="89" t="s">
        <v>841</v>
      </c>
      <c r="C36" s="165">
        <v>0.16405693634890484</v>
      </c>
      <c r="D36" s="165">
        <v>0.53709082369696681</v>
      </c>
      <c r="E36" s="250"/>
      <c r="F36" s="165">
        <v>0.27767625542379715</v>
      </c>
    </row>
    <row r="37" spans="1:7" outlineLevel="1" x14ac:dyDescent="0.35">
      <c r="A37" s="89" t="s">
        <v>842</v>
      </c>
      <c r="B37" s="95"/>
      <c r="C37" s="165"/>
      <c r="D37" s="165"/>
      <c r="E37" s="250"/>
      <c r="F37" s="165"/>
    </row>
    <row r="38" spans="1:7" outlineLevel="1" x14ac:dyDescent="0.35">
      <c r="A38" s="89" t="s">
        <v>843</v>
      </c>
      <c r="B38" s="95"/>
      <c r="C38" s="165"/>
      <c r="D38" s="165"/>
      <c r="E38" s="250"/>
      <c r="F38" s="165"/>
    </row>
    <row r="39" spans="1:7" outlineLevel="1" x14ac:dyDescent="0.35">
      <c r="A39" s="89" t="s">
        <v>844</v>
      </c>
      <c r="B39" s="95"/>
      <c r="C39" s="165"/>
      <c r="D39" s="165"/>
      <c r="E39" s="250"/>
      <c r="F39" s="165"/>
    </row>
    <row r="40" spans="1:7" outlineLevel="1" x14ac:dyDescent="0.35">
      <c r="A40" s="89" t="s">
        <v>845</v>
      </c>
      <c r="B40" s="95"/>
      <c r="C40" s="165"/>
      <c r="D40" s="165"/>
      <c r="E40" s="250"/>
      <c r="F40" s="165"/>
    </row>
    <row r="41" spans="1:7" outlineLevel="1" x14ac:dyDescent="0.35">
      <c r="A41" s="89" t="s">
        <v>846</v>
      </c>
      <c r="B41" s="95"/>
      <c r="C41" s="165"/>
      <c r="D41" s="165"/>
      <c r="E41" s="250"/>
      <c r="F41" s="165"/>
    </row>
    <row r="42" spans="1:7" outlineLevel="1" x14ac:dyDescent="0.35">
      <c r="A42" s="89" t="s">
        <v>847</v>
      </c>
      <c r="B42" s="95"/>
      <c r="C42" s="165"/>
      <c r="D42" s="165"/>
      <c r="E42" s="250"/>
      <c r="F42" s="165"/>
    </row>
    <row r="43" spans="1:7" ht="15" customHeight="1" x14ac:dyDescent="0.35">
      <c r="A43" s="98"/>
      <c r="B43" s="99" t="s">
        <v>848</v>
      </c>
      <c r="C43" s="98" t="s">
        <v>838</v>
      </c>
      <c r="D43" s="98" t="s">
        <v>839</v>
      </c>
      <c r="E43" s="100"/>
      <c r="F43" s="101" t="s">
        <v>803</v>
      </c>
      <c r="G43" s="101"/>
    </row>
    <row r="44" spans="1:7" x14ac:dyDescent="0.35">
      <c r="A44" s="161" t="s">
        <v>849</v>
      </c>
      <c r="B44" s="162" t="s">
        <v>850</v>
      </c>
      <c r="C44" s="163">
        <f>SUM(C45:C71)</f>
        <v>1</v>
      </c>
      <c r="D44" s="163">
        <f>SUM(D45:D71)</f>
        <v>1</v>
      </c>
      <c r="E44" s="163"/>
      <c r="F44" s="163">
        <f>SUM(F45:F71)</f>
        <v>1</v>
      </c>
      <c r="G44" s="76"/>
    </row>
    <row r="45" spans="1:7" x14ac:dyDescent="0.35">
      <c r="A45" s="89" t="s">
        <v>851</v>
      </c>
      <c r="B45" s="89" t="s">
        <v>852</v>
      </c>
      <c r="C45" s="165">
        <v>0</v>
      </c>
      <c r="D45" s="165">
        <v>0</v>
      </c>
      <c r="E45" s="165"/>
      <c r="F45" s="165">
        <v>0</v>
      </c>
      <c r="G45" s="76"/>
    </row>
    <row r="46" spans="1:7" x14ac:dyDescent="0.35">
      <c r="A46" s="89" t="s">
        <v>853</v>
      </c>
      <c r="B46" s="89" t="s">
        <v>854</v>
      </c>
      <c r="C46" s="165">
        <v>0</v>
      </c>
      <c r="D46" s="165">
        <v>0</v>
      </c>
      <c r="E46" s="165"/>
      <c r="F46" s="165">
        <v>0</v>
      </c>
      <c r="G46" s="76"/>
    </row>
    <row r="47" spans="1:7" x14ac:dyDescent="0.35">
      <c r="A47" s="89" t="s">
        <v>855</v>
      </c>
      <c r="B47" s="89" t="s">
        <v>856</v>
      </c>
      <c r="C47" s="165">
        <v>0</v>
      </c>
      <c r="D47" s="165">
        <v>0</v>
      </c>
      <c r="E47" s="165"/>
      <c r="F47" s="165">
        <v>0</v>
      </c>
      <c r="G47" s="76"/>
    </row>
    <row r="48" spans="1:7" x14ac:dyDescent="0.35">
      <c r="A48" s="89" t="s">
        <v>857</v>
      </c>
      <c r="B48" s="89" t="s">
        <v>858</v>
      </c>
      <c r="C48" s="165">
        <v>0</v>
      </c>
      <c r="D48" s="165">
        <v>0</v>
      </c>
      <c r="E48" s="165"/>
      <c r="F48" s="165">
        <v>0</v>
      </c>
      <c r="G48" s="76"/>
    </row>
    <row r="49" spans="1:7" x14ac:dyDescent="0.35">
      <c r="A49" s="89" t="s">
        <v>859</v>
      </c>
      <c r="B49" s="89" t="s">
        <v>860</v>
      </c>
      <c r="C49" s="165">
        <v>0</v>
      </c>
      <c r="D49" s="165">
        <v>0</v>
      </c>
      <c r="E49" s="165"/>
      <c r="F49" s="165">
        <v>0</v>
      </c>
      <c r="G49" s="76"/>
    </row>
    <row r="50" spans="1:7" x14ac:dyDescent="0.35">
      <c r="A50" s="89" t="s">
        <v>861</v>
      </c>
      <c r="B50" s="89" t="s">
        <v>862</v>
      </c>
      <c r="C50" s="165">
        <v>0</v>
      </c>
      <c r="D50" s="165">
        <v>0</v>
      </c>
      <c r="E50" s="165"/>
      <c r="F50" s="165">
        <v>0</v>
      </c>
      <c r="G50" s="76"/>
    </row>
    <row r="51" spans="1:7" x14ac:dyDescent="0.35">
      <c r="A51" s="89" t="s">
        <v>863</v>
      </c>
      <c r="B51" s="89" t="s">
        <v>864</v>
      </c>
      <c r="C51" s="165">
        <v>1</v>
      </c>
      <c r="D51" s="165">
        <v>1</v>
      </c>
      <c r="E51" s="165"/>
      <c r="F51" s="165">
        <v>1</v>
      </c>
      <c r="G51" s="76"/>
    </row>
    <row r="52" spans="1:7" x14ac:dyDescent="0.35">
      <c r="A52" s="89" t="s">
        <v>865</v>
      </c>
      <c r="B52" s="89" t="s">
        <v>866</v>
      </c>
      <c r="C52" s="165">
        <v>0</v>
      </c>
      <c r="D52" s="165">
        <v>0</v>
      </c>
      <c r="E52" s="165"/>
      <c r="F52" s="165">
        <v>0</v>
      </c>
      <c r="G52" s="76"/>
    </row>
    <row r="53" spans="1:7" x14ac:dyDescent="0.35">
      <c r="A53" s="89" t="s">
        <v>867</v>
      </c>
      <c r="B53" s="89" t="s">
        <v>868</v>
      </c>
      <c r="C53" s="165">
        <v>0</v>
      </c>
      <c r="D53" s="165">
        <v>0</v>
      </c>
      <c r="E53" s="165"/>
      <c r="F53" s="165">
        <v>0</v>
      </c>
      <c r="G53" s="76"/>
    </row>
    <row r="54" spans="1:7" x14ac:dyDescent="0.35">
      <c r="A54" s="89" t="s">
        <v>869</v>
      </c>
      <c r="B54" s="89" t="s">
        <v>870</v>
      </c>
      <c r="C54" s="165">
        <v>0</v>
      </c>
      <c r="D54" s="165">
        <v>0</v>
      </c>
      <c r="E54" s="165"/>
      <c r="F54" s="165">
        <v>0</v>
      </c>
      <c r="G54" s="76"/>
    </row>
    <row r="55" spans="1:7" x14ac:dyDescent="0.35">
      <c r="A55" s="89" t="s">
        <v>871</v>
      </c>
      <c r="B55" s="89" t="s">
        <v>872</v>
      </c>
      <c r="C55" s="165">
        <v>0</v>
      </c>
      <c r="D55" s="165">
        <v>0</v>
      </c>
      <c r="E55" s="165"/>
      <c r="F55" s="165">
        <v>0</v>
      </c>
      <c r="G55" s="76"/>
    </row>
    <row r="56" spans="1:7" x14ac:dyDescent="0.35">
      <c r="A56" s="89" t="s">
        <v>873</v>
      </c>
      <c r="B56" s="89" t="s">
        <v>874</v>
      </c>
      <c r="C56" s="165">
        <v>0</v>
      </c>
      <c r="D56" s="165">
        <v>0</v>
      </c>
      <c r="E56" s="165"/>
      <c r="F56" s="165">
        <v>0</v>
      </c>
      <c r="G56" s="76"/>
    </row>
    <row r="57" spans="1:7" x14ac:dyDescent="0.35">
      <c r="A57" s="89" t="s">
        <v>875</v>
      </c>
      <c r="B57" s="89" t="s">
        <v>876</v>
      </c>
      <c r="C57" s="165">
        <v>0</v>
      </c>
      <c r="D57" s="165">
        <v>0</v>
      </c>
      <c r="E57" s="165"/>
      <c r="F57" s="165">
        <v>0</v>
      </c>
      <c r="G57" s="76"/>
    </row>
    <row r="58" spans="1:7" x14ac:dyDescent="0.35">
      <c r="A58" s="89" t="s">
        <v>877</v>
      </c>
      <c r="B58" s="89" t="s">
        <v>878</v>
      </c>
      <c r="C58" s="165">
        <v>0</v>
      </c>
      <c r="D58" s="165">
        <v>0</v>
      </c>
      <c r="E58" s="165"/>
      <c r="F58" s="165">
        <v>0</v>
      </c>
      <c r="G58" s="76"/>
    </row>
    <row r="59" spans="1:7" x14ac:dyDescent="0.35">
      <c r="A59" s="89" t="s">
        <v>879</v>
      </c>
      <c r="B59" s="89" t="s">
        <v>880</v>
      </c>
      <c r="C59" s="165">
        <v>0</v>
      </c>
      <c r="D59" s="165">
        <v>0</v>
      </c>
      <c r="E59" s="165"/>
      <c r="F59" s="165">
        <v>0</v>
      </c>
      <c r="G59" s="76"/>
    </row>
    <row r="60" spans="1:7" x14ac:dyDescent="0.35">
      <c r="A60" s="89" t="s">
        <v>881</v>
      </c>
      <c r="B60" s="89" t="s">
        <v>882</v>
      </c>
      <c r="C60" s="165">
        <v>0</v>
      </c>
      <c r="D60" s="165">
        <v>0</v>
      </c>
      <c r="E60" s="165"/>
      <c r="F60" s="165">
        <v>0</v>
      </c>
      <c r="G60" s="76"/>
    </row>
    <row r="61" spans="1:7" x14ac:dyDescent="0.35">
      <c r="A61" s="89" t="s">
        <v>883</v>
      </c>
      <c r="B61" s="89" t="s">
        <v>884</v>
      </c>
      <c r="C61" s="165">
        <v>0</v>
      </c>
      <c r="D61" s="165">
        <v>0</v>
      </c>
      <c r="E61" s="165"/>
      <c r="F61" s="165">
        <v>0</v>
      </c>
      <c r="G61" s="76"/>
    </row>
    <row r="62" spans="1:7" x14ac:dyDescent="0.35">
      <c r="A62" s="89" t="s">
        <v>885</v>
      </c>
      <c r="B62" s="89" t="s">
        <v>886</v>
      </c>
      <c r="C62" s="165">
        <v>0</v>
      </c>
      <c r="D62" s="165">
        <v>0</v>
      </c>
      <c r="E62" s="165"/>
      <c r="F62" s="165">
        <v>0</v>
      </c>
      <c r="G62" s="76"/>
    </row>
    <row r="63" spans="1:7" x14ac:dyDescent="0.35">
      <c r="A63" s="89" t="s">
        <v>887</v>
      </c>
      <c r="B63" s="89" t="s">
        <v>888</v>
      </c>
      <c r="C63" s="165">
        <v>0</v>
      </c>
      <c r="D63" s="165">
        <v>0</v>
      </c>
      <c r="E63" s="165"/>
      <c r="F63" s="165">
        <v>0</v>
      </c>
      <c r="G63" s="76"/>
    </row>
    <row r="64" spans="1:7" x14ac:dyDescent="0.35">
      <c r="A64" s="89" t="s">
        <v>889</v>
      </c>
      <c r="B64" s="89" t="s">
        <v>890</v>
      </c>
      <c r="C64" s="165">
        <v>0</v>
      </c>
      <c r="D64" s="165">
        <v>0</v>
      </c>
      <c r="E64" s="165"/>
      <c r="F64" s="165">
        <v>0</v>
      </c>
      <c r="G64" s="76"/>
    </row>
    <row r="65" spans="1:7" x14ac:dyDescent="0.35">
      <c r="A65" s="89" t="s">
        <v>891</v>
      </c>
      <c r="B65" s="89" t="s">
        <v>892</v>
      </c>
      <c r="C65" s="165">
        <v>0</v>
      </c>
      <c r="D65" s="165">
        <v>0</v>
      </c>
      <c r="E65" s="165"/>
      <c r="F65" s="165">
        <v>0</v>
      </c>
      <c r="G65" s="76"/>
    </row>
    <row r="66" spans="1:7" x14ac:dyDescent="0.35">
      <c r="A66" s="89" t="s">
        <v>893</v>
      </c>
      <c r="B66" s="89" t="s">
        <v>894</v>
      </c>
      <c r="C66" s="165">
        <v>0</v>
      </c>
      <c r="D66" s="165">
        <v>0</v>
      </c>
      <c r="E66" s="165"/>
      <c r="F66" s="165">
        <v>0</v>
      </c>
      <c r="G66" s="76"/>
    </row>
    <row r="67" spans="1:7" x14ac:dyDescent="0.35">
      <c r="A67" s="89" t="s">
        <v>895</v>
      </c>
      <c r="B67" s="89" t="s">
        <v>896</v>
      </c>
      <c r="C67" s="165">
        <v>0</v>
      </c>
      <c r="D67" s="165">
        <v>0</v>
      </c>
      <c r="E67" s="165"/>
      <c r="F67" s="165">
        <v>0</v>
      </c>
      <c r="G67" s="76"/>
    </row>
    <row r="68" spans="1:7" x14ac:dyDescent="0.35">
      <c r="A68" s="89" t="s">
        <v>897</v>
      </c>
      <c r="B68" s="89" t="s">
        <v>898</v>
      </c>
      <c r="C68" s="165">
        <v>0</v>
      </c>
      <c r="D68" s="165">
        <v>0</v>
      </c>
      <c r="E68" s="165"/>
      <c r="F68" s="165">
        <v>0</v>
      </c>
      <c r="G68" s="76"/>
    </row>
    <row r="69" spans="1:7" x14ac:dyDescent="0.35">
      <c r="A69" s="89" t="s">
        <v>899</v>
      </c>
      <c r="B69" s="89" t="s">
        <v>900</v>
      </c>
      <c r="C69" s="165">
        <v>0</v>
      </c>
      <c r="D69" s="165">
        <v>0</v>
      </c>
      <c r="E69" s="165"/>
      <c r="F69" s="165">
        <v>0</v>
      </c>
      <c r="G69" s="76"/>
    </row>
    <row r="70" spans="1:7" x14ac:dyDescent="0.35">
      <c r="A70" s="89" t="s">
        <v>901</v>
      </c>
      <c r="B70" s="89" t="s">
        <v>902</v>
      </c>
      <c r="C70" s="165">
        <v>0</v>
      </c>
      <c r="D70" s="165">
        <v>0</v>
      </c>
      <c r="E70" s="165"/>
      <c r="F70" s="165">
        <v>0</v>
      </c>
      <c r="G70" s="76"/>
    </row>
    <row r="71" spans="1:7" x14ac:dyDescent="0.35">
      <c r="A71" s="89" t="s">
        <v>903</v>
      </c>
      <c r="B71" s="89" t="s">
        <v>904</v>
      </c>
      <c r="C71" s="165">
        <v>0</v>
      </c>
      <c r="D71" s="165">
        <v>0</v>
      </c>
      <c r="E71" s="165"/>
      <c r="F71" s="165">
        <v>0</v>
      </c>
      <c r="G71" s="76"/>
    </row>
    <row r="72" spans="1:7" x14ac:dyDescent="0.35">
      <c r="A72" s="161" t="s">
        <v>905</v>
      </c>
      <c r="B72" s="162" t="s">
        <v>555</v>
      </c>
      <c r="C72" s="163">
        <f>SUM(C73:C75)</f>
        <v>0</v>
      </c>
      <c r="D72" s="163">
        <f>SUM(D73:D75)</f>
        <v>0</v>
      </c>
      <c r="E72" s="163"/>
      <c r="F72" s="163">
        <f>SUM(F73:F75)</f>
        <v>0</v>
      </c>
      <c r="G72" s="76"/>
    </row>
    <row r="73" spans="1:7" x14ac:dyDescent="0.35">
      <c r="A73" s="89" t="s">
        <v>906</v>
      </c>
      <c r="B73" s="89" t="s">
        <v>907</v>
      </c>
      <c r="C73" s="165">
        <v>0</v>
      </c>
      <c r="D73" s="165">
        <v>0</v>
      </c>
      <c r="E73" s="165"/>
      <c r="F73" s="165">
        <v>0</v>
      </c>
      <c r="G73" s="76"/>
    </row>
    <row r="74" spans="1:7" x14ac:dyDescent="0.35">
      <c r="A74" s="89" t="s">
        <v>908</v>
      </c>
      <c r="B74" s="89" t="s">
        <v>909</v>
      </c>
      <c r="C74" s="165">
        <v>0</v>
      </c>
      <c r="D74" s="165">
        <v>0</v>
      </c>
      <c r="E74" s="165"/>
      <c r="F74" s="165">
        <v>0</v>
      </c>
      <c r="G74" s="76"/>
    </row>
    <row r="75" spans="1:7" x14ac:dyDescent="0.35">
      <c r="A75" s="89" t="s">
        <v>910</v>
      </c>
      <c r="B75" s="89" t="s">
        <v>911</v>
      </c>
      <c r="C75" s="165">
        <v>0</v>
      </c>
      <c r="D75" s="165">
        <v>0</v>
      </c>
      <c r="E75" s="165"/>
      <c r="F75" s="165">
        <v>0</v>
      </c>
      <c r="G75" s="76"/>
    </row>
    <row r="76" spans="1:7" x14ac:dyDescent="0.35">
      <c r="A76" s="161" t="s">
        <v>912</v>
      </c>
      <c r="B76" s="162" t="s">
        <v>352</v>
      </c>
      <c r="C76" s="163">
        <f>SUM(C77:C87)</f>
        <v>0</v>
      </c>
      <c r="D76" s="163">
        <f>SUM(D77:D87)</f>
        <v>0</v>
      </c>
      <c r="E76" s="163"/>
      <c r="F76" s="163">
        <f>SUM(F77:F87)</f>
        <v>0</v>
      </c>
      <c r="G76" s="76"/>
    </row>
    <row r="77" spans="1:7" x14ac:dyDescent="0.35">
      <c r="A77" s="89" t="s">
        <v>913</v>
      </c>
      <c r="B77" s="102" t="s">
        <v>557</v>
      </c>
      <c r="C77" s="165">
        <v>0</v>
      </c>
      <c r="D77" s="165">
        <v>0</v>
      </c>
      <c r="E77" s="165"/>
      <c r="F77" s="165">
        <v>0</v>
      </c>
      <c r="G77" s="76"/>
    </row>
    <row r="78" spans="1:7" x14ac:dyDescent="0.35">
      <c r="A78" s="89" t="s">
        <v>914</v>
      </c>
      <c r="B78" s="89" t="s">
        <v>559</v>
      </c>
      <c r="C78" s="165">
        <v>0</v>
      </c>
      <c r="D78" s="165">
        <v>0</v>
      </c>
      <c r="E78" s="165"/>
      <c r="F78" s="165">
        <v>0</v>
      </c>
      <c r="G78" s="76"/>
    </row>
    <row r="79" spans="1:7" x14ac:dyDescent="0.35">
      <c r="A79" s="89" t="s">
        <v>915</v>
      </c>
      <c r="B79" s="102" t="s">
        <v>561</v>
      </c>
      <c r="C79" s="165">
        <v>0</v>
      </c>
      <c r="D79" s="165">
        <v>0</v>
      </c>
      <c r="E79" s="165"/>
      <c r="F79" s="165">
        <v>0</v>
      </c>
      <c r="G79" s="76"/>
    </row>
    <row r="80" spans="1:7" x14ac:dyDescent="0.35">
      <c r="A80" s="89" t="s">
        <v>916</v>
      </c>
      <c r="B80" s="102" t="s">
        <v>563</v>
      </c>
      <c r="C80" s="165">
        <v>0</v>
      </c>
      <c r="D80" s="165">
        <v>0</v>
      </c>
      <c r="E80" s="165"/>
      <c r="F80" s="165">
        <v>0</v>
      </c>
      <c r="G80" s="76"/>
    </row>
    <row r="81" spans="1:7" x14ac:dyDescent="0.35">
      <c r="A81" s="89" t="s">
        <v>917</v>
      </c>
      <c r="B81" s="102" t="s">
        <v>565</v>
      </c>
      <c r="C81" s="165">
        <v>0</v>
      </c>
      <c r="D81" s="165">
        <v>0</v>
      </c>
      <c r="E81" s="165"/>
      <c r="F81" s="165">
        <v>0</v>
      </c>
      <c r="G81" s="76"/>
    </row>
    <row r="82" spans="1:7" x14ac:dyDescent="0.35">
      <c r="A82" s="89" t="s">
        <v>918</v>
      </c>
      <c r="B82" s="102" t="s">
        <v>567</v>
      </c>
      <c r="C82" s="165">
        <v>0</v>
      </c>
      <c r="D82" s="165">
        <v>0</v>
      </c>
      <c r="E82" s="165"/>
      <c r="F82" s="165">
        <v>0</v>
      </c>
      <c r="G82" s="76"/>
    </row>
    <row r="83" spans="1:7" x14ac:dyDescent="0.35">
      <c r="A83" s="89" t="s">
        <v>919</v>
      </c>
      <c r="B83" s="102" t="s">
        <v>569</v>
      </c>
      <c r="C83" s="165">
        <v>0</v>
      </c>
      <c r="D83" s="165">
        <v>0</v>
      </c>
      <c r="E83" s="165"/>
      <c r="F83" s="165">
        <v>0</v>
      </c>
      <c r="G83" s="76"/>
    </row>
    <row r="84" spans="1:7" x14ac:dyDescent="0.35">
      <c r="A84" s="89" t="s">
        <v>920</v>
      </c>
      <c r="B84" s="102" t="s">
        <v>571</v>
      </c>
      <c r="C84" s="165">
        <v>0</v>
      </c>
      <c r="D84" s="165">
        <v>0</v>
      </c>
      <c r="E84" s="165"/>
      <c r="F84" s="165">
        <v>0</v>
      </c>
      <c r="G84" s="76"/>
    </row>
    <row r="85" spans="1:7" x14ac:dyDescent="0.35">
      <c r="A85" s="89" t="s">
        <v>921</v>
      </c>
      <c r="B85" s="102" t="s">
        <v>573</v>
      </c>
      <c r="C85" s="165">
        <v>0</v>
      </c>
      <c r="D85" s="165">
        <v>0</v>
      </c>
      <c r="E85" s="165"/>
      <c r="F85" s="165">
        <v>0</v>
      </c>
      <c r="G85" s="76"/>
    </row>
    <row r="86" spans="1:7" x14ac:dyDescent="0.35">
      <c r="A86" s="89" t="s">
        <v>922</v>
      </c>
      <c r="B86" s="102" t="s">
        <v>575</v>
      </c>
      <c r="C86" s="165">
        <v>0</v>
      </c>
      <c r="D86" s="165">
        <v>0</v>
      </c>
      <c r="E86" s="165"/>
      <c r="F86" s="165">
        <v>0</v>
      </c>
      <c r="G86" s="76"/>
    </row>
    <row r="87" spans="1:7" x14ac:dyDescent="0.35">
      <c r="A87" s="89" t="s">
        <v>923</v>
      </c>
      <c r="B87" s="102" t="s">
        <v>352</v>
      </c>
      <c r="C87" s="165">
        <v>0</v>
      </c>
      <c r="D87" s="165">
        <v>0</v>
      </c>
      <c r="E87" s="165"/>
      <c r="F87" s="165">
        <v>0</v>
      </c>
      <c r="G87" s="76"/>
    </row>
    <row r="88" spans="1:7" outlineLevel="1" x14ac:dyDescent="0.35">
      <c r="A88" s="89" t="s">
        <v>924</v>
      </c>
      <c r="B88" s="212" t="s">
        <v>356</v>
      </c>
      <c r="C88" s="165"/>
      <c r="D88" s="165"/>
      <c r="E88" s="165"/>
      <c r="F88" s="165"/>
      <c r="G88" s="76"/>
    </row>
    <row r="89" spans="1:7" outlineLevel="1" x14ac:dyDescent="0.35">
      <c r="A89" s="89" t="s">
        <v>925</v>
      </c>
      <c r="B89" s="212" t="s">
        <v>356</v>
      </c>
      <c r="C89" s="165"/>
      <c r="D89" s="165"/>
      <c r="E89" s="165"/>
      <c r="F89" s="165"/>
      <c r="G89" s="76"/>
    </row>
    <row r="90" spans="1:7" outlineLevel="1" x14ac:dyDescent="0.35">
      <c r="A90" s="89" t="s">
        <v>926</v>
      </c>
      <c r="B90" s="212" t="s">
        <v>356</v>
      </c>
      <c r="C90" s="165"/>
      <c r="D90" s="165"/>
      <c r="E90" s="165"/>
      <c r="F90" s="165"/>
      <c r="G90" s="76"/>
    </row>
    <row r="91" spans="1:7" outlineLevel="1" x14ac:dyDescent="0.35">
      <c r="A91" s="89" t="s">
        <v>927</v>
      </c>
      <c r="B91" s="212" t="s">
        <v>356</v>
      </c>
      <c r="C91" s="165"/>
      <c r="D91" s="165"/>
      <c r="E91" s="165"/>
      <c r="F91" s="165"/>
      <c r="G91" s="76"/>
    </row>
    <row r="92" spans="1:7" outlineLevel="1" x14ac:dyDescent="0.35">
      <c r="A92" s="89" t="s">
        <v>928</v>
      </c>
      <c r="B92" s="212" t="s">
        <v>356</v>
      </c>
      <c r="C92" s="165"/>
      <c r="D92" s="165"/>
      <c r="E92" s="165"/>
      <c r="F92" s="165"/>
      <c r="G92" s="76"/>
    </row>
    <row r="93" spans="1:7" outlineLevel="1" x14ac:dyDescent="0.35">
      <c r="A93" s="89" t="s">
        <v>929</v>
      </c>
      <c r="B93" s="212" t="s">
        <v>356</v>
      </c>
      <c r="C93" s="165"/>
      <c r="D93" s="165"/>
      <c r="E93" s="165"/>
      <c r="F93" s="165"/>
      <c r="G93" s="76"/>
    </row>
    <row r="94" spans="1:7" outlineLevel="1" x14ac:dyDescent="0.35">
      <c r="A94" s="89" t="s">
        <v>930</v>
      </c>
      <c r="B94" s="212" t="s">
        <v>356</v>
      </c>
      <c r="C94" s="165"/>
      <c r="D94" s="165"/>
      <c r="E94" s="165"/>
      <c r="F94" s="165"/>
      <c r="G94" s="76"/>
    </row>
    <row r="95" spans="1:7" outlineLevel="1" x14ac:dyDescent="0.35">
      <c r="A95" s="89" t="s">
        <v>931</v>
      </c>
      <c r="B95" s="212" t="s">
        <v>356</v>
      </c>
      <c r="C95" s="165"/>
      <c r="D95" s="165"/>
      <c r="E95" s="165"/>
      <c r="F95" s="165"/>
      <c r="G95" s="76"/>
    </row>
    <row r="96" spans="1:7" outlineLevel="1" x14ac:dyDescent="0.35">
      <c r="A96" s="89" t="s">
        <v>932</v>
      </c>
      <c r="B96" s="212" t="s">
        <v>356</v>
      </c>
      <c r="C96" s="165"/>
      <c r="D96" s="165"/>
      <c r="E96" s="165"/>
      <c r="F96" s="165"/>
      <c r="G96" s="76"/>
    </row>
    <row r="97" spans="1:7" outlineLevel="1" x14ac:dyDescent="0.35">
      <c r="A97" s="89" t="s">
        <v>933</v>
      </c>
      <c r="B97" s="212" t="s">
        <v>356</v>
      </c>
      <c r="C97" s="165"/>
      <c r="D97" s="165"/>
      <c r="E97" s="165"/>
      <c r="F97" s="165"/>
      <c r="G97" s="76"/>
    </row>
    <row r="98" spans="1:7" ht="15" customHeight="1" x14ac:dyDescent="0.35">
      <c r="A98" s="98"/>
      <c r="B98" s="128" t="s">
        <v>934</v>
      </c>
      <c r="C98" s="98" t="s">
        <v>838</v>
      </c>
      <c r="D98" s="98" t="s">
        <v>839</v>
      </c>
      <c r="E98" s="100"/>
      <c r="F98" s="101" t="s">
        <v>803</v>
      </c>
      <c r="G98" s="101"/>
    </row>
    <row r="99" spans="1:7" x14ac:dyDescent="0.35">
      <c r="A99" s="161" t="s">
        <v>935</v>
      </c>
      <c r="B99" s="162" t="s">
        <v>3052</v>
      </c>
      <c r="C99" s="163">
        <v>0.18268930555797241</v>
      </c>
      <c r="D99" s="163">
        <v>0.28213773665947006</v>
      </c>
      <c r="E99" s="163"/>
      <c r="F99" s="163">
        <v>0.22979699104448967</v>
      </c>
      <c r="G99" s="76"/>
    </row>
    <row r="100" spans="1:7" x14ac:dyDescent="0.35">
      <c r="A100" s="89" t="s">
        <v>936</v>
      </c>
      <c r="B100" s="198" t="s">
        <v>3054</v>
      </c>
      <c r="C100" s="165">
        <v>0.20244597346625473</v>
      </c>
      <c r="D100" s="165">
        <v>5.439943934778551E-2</v>
      </c>
      <c r="E100" s="165"/>
      <c r="F100" s="165">
        <v>0.13231787300880296</v>
      </c>
      <c r="G100" s="76"/>
    </row>
    <row r="101" spans="1:7" x14ac:dyDescent="0.35">
      <c r="A101" s="89" t="s">
        <v>938</v>
      </c>
      <c r="B101" s="198" t="s">
        <v>3053</v>
      </c>
      <c r="C101" s="165">
        <v>0.11599025715730217</v>
      </c>
      <c r="D101" s="165">
        <v>0.22946745286718737</v>
      </c>
      <c r="E101" s="165"/>
      <c r="F101" s="165">
        <v>0.16974322224870153</v>
      </c>
      <c r="G101" s="76"/>
    </row>
    <row r="102" spans="1:7" x14ac:dyDescent="0.35">
      <c r="A102" s="89" t="s">
        <v>939</v>
      </c>
      <c r="B102" s="198" t="s">
        <v>3051</v>
      </c>
      <c r="C102" s="165">
        <v>0.29535774403227838</v>
      </c>
      <c r="D102" s="165">
        <v>0.36634803940004596</v>
      </c>
      <c r="E102" s="165"/>
      <c r="F102" s="165">
        <v>0.32898510717656632</v>
      </c>
      <c r="G102" s="76"/>
    </row>
    <row r="103" spans="1:7" x14ac:dyDescent="0.35">
      <c r="A103" s="89" t="s">
        <v>940</v>
      </c>
      <c r="B103" s="198" t="s">
        <v>3055</v>
      </c>
      <c r="C103" s="165">
        <v>0.20351671978619248</v>
      </c>
      <c r="D103" s="165">
        <v>6.7647331725511031E-2</v>
      </c>
      <c r="E103" s="165"/>
      <c r="F103" s="165">
        <v>0.13915680652143955</v>
      </c>
      <c r="G103" s="76"/>
    </row>
    <row r="104" spans="1:7" x14ac:dyDescent="0.35">
      <c r="A104" s="89" t="s">
        <v>941</v>
      </c>
      <c r="B104" s="198"/>
      <c r="C104" s="165"/>
      <c r="D104" s="165"/>
      <c r="E104" s="165"/>
      <c r="F104" s="165"/>
      <c r="G104" s="76"/>
    </row>
    <row r="105" spans="1:7" x14ac:dyDescent="0.35">
      <c r="A105" s="89" t="s">
        <v>942</v>
      </c>
      <c r="B105" s="198"/>
      <c r="C105" s="165"/>
      <c r="D105" s="165"/>
      <c r="E105" s="165"/>
      <c r="F105" s="165"/>
      <c r="G105" s="76"/>
    </row>
    <row r="106" spans="1:7" x14ac:dyDescent="0.35">
      <c r="A106" s="89" t="s">
        <v>943</v>
      </c>
      <c r="B106" s="198"/>
      <c r="C106" s="165"/>
      <c r="D106" s="165"/>
      <c r="E106" s="165"/>
      <c r="F106" s="165"/>
      <c r="G106" s="76"/>
    </row>
    <row r="107" spans="1:7" x14ac:dyDescent="0.35">
      <c r="A107" s="89" t="s">
        <v>944</v>
      </c>
      <c r="B107" s="198"/>
      <c r="C107" s="165"/>
      <c r="D107" s="165"/>
      <c r="E107" s="165"/>
      <c r="F107" s="165"/>
      <c r="G107" s="76"/>
    </row>
    <row r="108" spans="1:7" x14ac:dyDescent="0.35">
      <c r="A108" s="89" t="s">
        <v>945</v>
      </c>
      <c r="B108" s="198"/>
      <c r="C108" s="165"/>
      <c r="D108" s="165"/>
      <c r="E108" s="165"/>
      <c r="F108" s="165"/>
      <c r="G108" s="76"/>
    </row>
    <row r="109" spans="1:7" x14ac:dyDescent="0.35">
      <c r="A109" s="89" t="s">
        <v>946</v>
      </c>
      <c r="B109" s="198"/>
      <c r="C109" s="165"/>
      <c r="D109" s="165"/>
      <c r="E109" s="165"/>
      <c r="F109" s="165"/>
      <c r="G109" s="76"/>
    </row>
    <row r="110" spans="1:7" x14ac:dyDescent="0.35">
      <c r="A110" s="89" t="s">
        <v>947</v>
      </c>
      <c r="B110" s="198"/>
      <c r="C110" s="165"/>
      <c r="D110" s="165"/>
      <c r="E110" s="165"/>
      <c r="F110" s="165"/>
      <c r="G110" s="76"/>
    </row>
    <row r="111" spans="1:7" x14ac:dyDescent="0.35">
      <c r="A111" s="89" t="s">
        <v>948</v>
      </c>
      <c r="B111" s="198"/>
      <c r="C111" s="165"/>
      <c r="D111" s="165"/>
      <c r="E111" s="165"/>
      <c r="F111" s="165"/>
      <c r="G111" s="76"/>
    </row>
    <row r="112" spans="1:7" x14ac:dyDescent="0.35">
      <c r="A112" s="89" t="s">
        <v>949</v>
      </c>
      <c r="B112" s="198"/>
      <c r="C112" s="165"/>
      <c r="D112" s="165"/>
      <c r="E112" s="165"/>
      <c r="F112" s="165"/>
      <c r="G112" s="76"/>
    </row>
    <row r="113" spans="1:7" x14ac:dyDescent="0.35">
      <c r="A113" s="89" t="s">
        <v>950</v>
      </c>
      <c r="B113" s="198"/>
      <c r="C113" s="165"/>
      <c r="D113" s="165"/>
      <c r="E113" s="165"/>
      <c r="F113" s="165"/>
      <c r="G113" s="76"/>
    </row>
    <row r="114" spans="1:7" x14ac:dyDescent="0.35">
      <c r="A114" s="89" t="s">
        <v>951</v>
      </c>
      <c r="B114" s="198"/>
      <c r="C114" s="165"/>
      <c r="D114" s="165"/>
      <c r="E114" s="165"/>
      <c r="F114" s="165"/>
      <c r="G114" s="76"/>
    </row>
    <row r="115" spans="1:7" x14ac:dyDescent="0.35">
      <c r="A115" s="89" t="s">
        <v>952</v>
      </c>
      <c r="B115" s="198"/>
      <c r="C115" s="165"/>
      <c r="D115" s="165"/>
      <c r="E115" s="165"/>
      <c r="F115" s="165"/>
      <c r="G115" s="76"/>
    </row>
    <row r="116" spans="1:7" x14ac:dyDescent="0.35">
      <c r="A116" s="89" t="s">
        <v>953</v>
      </c>
      <c r="B116" s="198"/>
      <c r="C116" s="165"/>
      <c r="D116" s="165"/>
      <c r="E116" s="165"/>
      <c r="F116" s="165"/>
      <c r="G116" s="76"/>
    </row>
    <row r="117" spans="1:7" x14ac:dyDescent="0.35">
      <c r="A117" s="89" t="s">
        <v>954</v>
      </c>
      <c r="B117" s="198"/>
      <c r="C117" s="165"/>
      <c r="D117" s="165"/>
      <c r="E117" s="165"/>
      <c r="F117" s="165"/>
      <c r="G117" s="76"/>
    </row>
    <row r="118" spans="1:7" x14ac:dyDescent="0.35">
      <c r="A118" s="89" t="s">
        <v>955</v>
      </c>
      <c r="B118" s="198"/>
      <c r="C118" s="165"/>
      <c r="D118" s="165"/>
      <c r="E118" s="165"/>
      <c r="F118" s="165"/>
      <c r="G118" s="76"/>
    </row>
    <row r="119" spans="1:7" x14ac:dyDescent="0.35">
      <c r="A119" s="89" t="s">
        <v>956</v>
      </c>
      <c r="B119" s="198"/>
      <c r="C119" s="165"/>
      <c r="D119" s="165"/>
      <c r="E119" s="165"/>
      <c r="F119" s="165"/>
      <c r="G119" s="76"/>
    </row>
    <row r="120" spans="1:7" x14ac:dyDescent="0.35">
      <c r="A120" s="89" t="s">
        <v>957</v>
      </c>
      <c r="B120" s="198"/>
      <c r="C120" s="165"/>
      <c r="D120" s="165"/>
      <c r="E120" s="165"/>
      <c r="F120" s="165"/>
      <c r="G120" s="76"/>
    </row>
    <row r="121" spans="1:7" x14ac:dyDescent="0.35">
      <c r="A121" s="89" t="s">
        <v>958</v>
      </c>
      <c r="B121" s="198"/>
      <c r="C121" s="165"/>
      <c r="D121" s="165"/>
      <c r="E121" s="165"/>
      <c r="F121" s="165"/>
      <c r="G121" s="76"/>
    </row>
    <row r="122" spans="1:7" x14ac:dyDescent="0.35">
      <c r="A122" s="89" t="s">
        <v>959</v>
      </c>
      <c r="B122" s="198"/>
      <c r="C122" s="165"/>
      <c r="D122" s="165"/>
      <c r="E122" s="165"/>
      <c r="F122" s="165"/>
      <c r="G122" s="76"/>
    </row>
    <row r="123" spans="1:7" x14ac:dyDescent="0.35">
      <c r="A123" s="89" t="s">
        <v>960</v>
      </c>
      <c r="B123" s="198"/>
      <c r="C123" s="165"/>
      <c r="D123" s="165"/>
      <c r="E123" s="165"/>
      <c r="F123" s="165"/>
      <c r="G123" s="76"/>
    </row>
    <row r="124" spans="1:7" x14ac:dyDescent="0.35">
      <c r="A124" s="89" t="s">
        <v>961</v>
      </c>
      <c r="B124" s="198"/>
      <c r="C124" s="165"/>
      <c r="D124" s="165"/>
      <c r="E124" s="165"/>
      <c r="F124" s="165"/>
      <c r="G124" s="76"/>
    </row>
    <row r="125" spans="1:7" x14ac:dyDescent="0.35">
      <c r="A125" s="89" t="s">
        <v>962</v>
      </c>
      <c r="B125" s="198"/>
      <c r="C125" s="165"/>
      <c r="D125" s="165"/>
      <c r="E125" s="165"/>
      <c r="F125" s="165"/>
      <c r="G125" s="76"/>
    </row>
    <row r="126" spans="1:7" x14ac:dyDescent="0.35">
      <c r="A126" s="89" t="s">
        <v>963</v>
      </c>
      <c r="B126" s="198"/>
      <c r="C126" s="165"/>
      <c r="D126" s="165"/>
      <c r="E126" s="165"/>
      <c r="F126" s="165"/>
      <c r="G126" s="76"/>
    </row>
    <row r="127" spans="1:7" x14ac:dyDescent="0.35">
      <c r="A127" s="89" t="s">
        <v>964</v>
      </c>
      <c r="B127" s="198"/>
      <c r="C127" s="165"/>
      <c r="D127" s="165"/>
      <c r="E127" s="165"/>
      <c r="F127" s="165"/>
      <c r="G127" s="76"/>
    </row>
    <row r="128" spans="1:7" x14ac:dyDescent="0.35">
      <c r="A128" s="89" t="s">
        <v>965</v>
      </c>
      <c r="B128" s="198"/>
      <c r="C128" s="165"/>
      <c r="D128" s="165"/>
      <c r="E128" s="165"/>
      <c r="F128" s="165"/>
      <c r="G128" s="76"/>
    </row>
    <row r="129" spans="1:7" x14ac:dyDescent="0.35">
      <c r="A129" s="89" t="s">
        <v>966</v>
      </c>
      <c r="B129" s="198"/>
      <c r="C129" s="165"/>
      <c r="D129" s="165"/>
      <c r="E129" s="165"/>
      <c r="F129" s="165"/>
      <c r="G129" s="76"/>
    </row>
    <row r="130" spans="1:7" x14ac:dyDescent="0.35">
      <c r="A130" s="89" t="s">
        <v>967</v>
      </c>
      <c r="B130" s="198"/>
      <c r="C130" s="165"/>
      <c r="D130" s="165"/>
      <c r="E130" s="165"/>
      <c r="F130" s="165"/>
      <c r="G130" s="76"/>
    </row>
    <row r="131" spans="1:7" x14ac:dyDescent="0.35">
      <c r="A131" s="89" t="s">
        <v>968</v>
      </c>
      <c r="B131" s="198"/>
      <c r="C131" s="165"/>
      <c r="D131" s="165"/>
      <c r="E131" s="165"/>
      <c r="F131" s="165"/>
      <c r="G131" s="76"/>
    </row>
    <row r="132" spans="1:7" x14ac:dyDescent="0.35">
      <c r="A132" s="89" t="s">
        <v>969</v>
      </c>
      <c r="B132" s="198"/>
      <c r="C132" s="165"/>
      <c r="D132" s="165"/>
      <c r="E132" s="165"/>
      <c r="F132" s="165"/>
      <c r="G132" s="76"/>
    </row>
    <row r="133" spans="1:7" x14ac:dyDescent="0.35">
      <c r="A133" s="89" t="s">
        <v>970</v>
      </c>
      <c r="B133" s="198"/>
      <c r="C133" s="165"/>
      <c r="D133" s="165"/>
      <c r="E133" s="165"/>
      <c r="F133" s="165"/>
      <c r="G133" s="76"/>
    </row>
    <row r="134" spans="1:7" x14ac:dyDescent="0.35">
      <c r="A134" s="89" t="s">
        <v>971</v>
      </c>
      <c r="B134" s="198"/>
      <c r="C134" s="165"/>
      <c r="D134" s="165"/>
      <c r="E134" s="165"/>
      <c r="F134" s="165"/>
      <c r="G134" s="76"/>
    </row>
    <row r="135" spans="1:7" x14ac:dyDescent="0.35">
      <c r="A135" s="89" t="s">
        <v>972</v>
      </c>
      <c r="B135" s="198"/>
      <c r="C135" s="165"/>
      <c r="D135" s="165"/>
      <c r="E135" s="165"/>
      <c r="F135" s="165"/>
      <c r="G135" s="76"/>
    </row>
    <row r="136" spans="1:7" x14ac:dyDescent="0.35">
      <c r="A136" s="89" t="s">
        <v>973</v>
      </c>
      <c r="B136" s="198"/>
      <c r="C136" s="165"/>
      <c r="D136" s="165"/>
      <c r="E136" s="165"/>
      <c r="F136" s="165"/>
      <c r="G136" s="76"/>
    </row>
    <row r="137" spans="1:7" x14ac:dyDescent="0.35">
      <c r="A137" s="89" t="s">
        <v>974</v>
      </c>
      <c r="B137" s="198"/>
      <c r="C137" s="165"/>
      <c r="D137" s="165"/>
      <c r="E137" s="165"/>
      <c r="F137" s="165"/>
      <c r="G137" s="76"/>
    </row>
    <row r="138" spans="1:7" x14ac:dyDescent="0.35">
      <c r="A138" s="89" t="s">
        <v>975</v>
      </c>
      <c r="B138" s="198"/>
      <c r="C138" s="165"/>
      <c r="D138" s="165"/>
      <c r="E138" s="165"/>
      <c r="F138" s="165"/>
      <c r="G138" s="76"/>
    </row>
    <row r="139" spans="1:7" x14ac:dyDescent="0.35">
      <c r="A139" s="89" t="s">
        <v>976</v>
      </c>
      <c r="B139" s="198"/>
      <c r="C139" s="165"/>
      <c r="D139" s="165"/>
      <c r="E139" s="165"/>
      <c r="F139" s="165"/>
      <c r="G139" s="76"/>
    </row>
    <row r="140" spans="1:7" x14ac:dyDescent="0.35">
      <c r="A140" s="89" t="s">
        <v>977</v>
      </c>
      <c r="B140" s="198"/>
      <c r="C140" s="165"/>
      <c r="D140" s="165"/>
      <c r="E140" s="165"/>
      <c r="F140" s="165"/>
      <c r="G140" s="76"/>
    </row>
    <row r="141" spans="1:7" x14ac:dyDescent="0.35">
      <c r="A141" s="89" t="s">
        <v>978</v>
      </c>
      <c r="B141" s="198"/>
      <c r="C141" s="165"/>
      <c r="D141" s="165"/>
      <c r="E141" s="165"/>
      <c r="F141" s="165"/>
      <c r="G141" s="76"/>
    </row>
    <row r="142" spans="1:7" x14ac:dyDescent="0.35">
      <c r="A142" s="89" t="s">
        <v>979</v>
      </c>
      <c r="B142" s="198"/>
      <c r="C142" s="165"/>
      <c r="D142" s="165"/>
      <c r="E142" s="165"/>
      <c r="F142" s="165"/>
      <c r="G142" s="76"/>
    </row>
    <row r="143" spans="1:7" x14ac:dyDescent="0.35">
      <c r="A143" s="89" t="s">
        <v>980</v>
      </c>
      <c r="B143" s="198"/>
      <c r="C143" s="165"/>
      <c r="D143" s="165"/>
      <c r="E143" s="165"/>
      <c r="F143" s="165"/>
      <c r="G143" s="76"/>
    </row>
    <row r="144" spans="1:7" x14ac:dyDescent="0.35">
      <c r="A144" s="89" t="s">
        <v>981</v>
      </c>
      <c r="B144" s="198"/>
      <c r="C144" s="165"/>
      <c r="D144" s="165"/>
      <c r="E144" s="165"/>
      <c r="F144" s="165"/>
      <c r="G144" s="76"/>
    </row>
    <row r="145" spans="1:7" x14ac:dyDescent="0.35">
      <c r="A145" s="89" t="s">
        <v>982</v>
      </c>
      <c r="B145" s="198"/>
      <c r="C145" s="165"/>
      <c r="D145" s="165"/>
      <c r="E145" s="165"/>
      <c r="F145" s="165"/>
      <c r="G145" s="76"/>
    </row>
    <row r="146" spans="1:7" x14ac:dyDescent="0.35">
      <c r="A146" s="89" t="s">
        <v>983</v>
      </c>
      <c r="B146" s="198"/>
      <c r="C146" s="165"/>
      <c r="D146" s="165"/>
      <c r="E146" s="165"/>
      <c r="F146" s="165"/>
      <c r="G146" s="76"/>
    </row>
    <row r="147" spans="1:7" x14ac:dyDescent="0.35">
      <c r="A147" s="89" t="s">
        <v>984</v>
      </c>
      <c r="B147" s="198"/>
      <c r="C147" s="165"/>
      <c r="D147" s="165"/>
      <c r="E147" s="165"/>
      <c r="F147" s="165"/>
      <c r="G147" s="76"/>
    </row>
    <row r="148" spans="1:7" x14ac:dyDescent="0.35">
      <c r="A148" s="89" t="s">
        <v>985</v>
      </c>
      <c r="B148" s="198"/>
      <c r="C148" s="165"/>
      <c r="D148" s="165"/>
      <c r="E148" s="165"/>
      <c r="F148" s="165"/>
      <c r="G148" s="76"/>
    </row>
    <row r="149" spans="1:7" ht="15" customHeight="1" x14ac:dyDescent="0.35">
      <c r="A149" s="98"/>
      <c r="B149" s="99" t="s">
        <v>986</v>
      </c>
      <c r="C149" s="98" t="s">
        <v>838</v>
      </c>
      <c r="D149" s="98" t="s">
        <v>839</v>
      </c>
      <c r="E149" s="100"/>
      <c r="F149" s="101" t="s">
        <v>803</v>
      </c>
      <c r="G149" s="101"/>
    </row>
    <row r="150" spans="1:7" x14ac:dyDescent="0.35">
      <c r="A150" s="89" t="s">
        <v>987</v>
      </c>
      <c r="B150" s="89" t="s">
        <v>988</v>
      </c>
      <c r="C150" s="165">
        <v>1</v>
      </c>
      <c r="D150" s="165">
        <v>1</v>
      </c>
      <c r="E150" s="251"/>
      <c r="F150" s="165">
        <v>1</v>
      </c>
    </row>
    <row r="151" spans="1:7" x14ac:dyDescent="0.35">
      <c r="A151" s="89" t="s">
        <v>989</v>
      </c>
      <c r="B151" s="89" t="s">
        <v>990</v>
      </c>
      <c r="C151" s="165">
        <f>C153+C154+C155+C156</f>
        <v>0</v>
      </c>
      <c r="D151" s="165">
        <f>D153+D154+D155+D156</f>
        <v>0</v>
      </c>
      <c r="E151" s="251"/>
      <c r="F151" s="165">
        <f>F153+F154+F155+F156</f>
        <v>0</v>
      </c>
    </row>
    <row r="152" spans="1:7" x14ac:dyDescent="0.35">
      <c r="A152" s="89" t="s">
        <v>991</v>
      </c>
      <c r="B152" s="89" t="s">
        <v>352</v>
      </c>
      <c r="C152" s="165">
        <v>0</v>
      </c>
      <c r="D152" s="165">
        <v>0</v>
      </c>
      <c r="E152" s="251"/>
      <c r="F152" s="165">
        <v>0</v>
      </c>
    </row>
    <row r="153" spans="1:7" outlineLevel="1" x14ac:dyDescent="0.35">
      <c r="A153" s="89" t="s">
        <v>992</v>
      </c>
      <c r="B153" s="95" t="s">
        <v>3174</v>
      </c>
      <c r="C153" s="165">
        <v>0</v>
      </c>
      <c r="D153" s="165">
        <v>0</v>
      </c>
      <c r="E153" s="251"/>
      <c r="F153" s="165">
        <v>0</v>
      </c>
    </row>
    <row r="154" spans="1:7" outlineLevel="1" x14ac:dyDescent="0.35">
      <c r="A154" s="89" t="s">
        <v>993</v>
      </c>
      <c r="B154" s="95" t="s">
        <v>3175</v>
      </c>
      <c r="C154" s="165">
        <v>0</v>
      </c>
      <c r="D154" s="165">
        <v>0</v>
      </c>
      <c r="E154" s="251"/>
      <c r="F154" s="165">
        <v>0</v>
      </c>
    </row>
    <row r="155" spans="1:7" outlineLevel="1" x14ac:dyDescent="0.35">
      <c r="A155" s="89" t="s">
        <v>994</v>
      </c>
      <c r="B155" s="95" t="s">
        <v>3176</v>
      </c>
      <c r="C155" s="165">
        <v>0</v>
      </c>
      <c r="D155" s="165">
        <v>0</v>
      </c>
      <c r="E155" s="251"/>
      <c r="F155" s="165">
        <v>0</v>
      </c>
    </row>
    <row r="156" spans="1:7" outlineLevel="1" x14ac:dyDescent="0.35">
      <c r="A156" s="89" t="s">
        <v>995</v>
      </c>
      <c r="B156" s="95" t="s">
        <v>3177</v>
      </c>
      <c r="C156" s="165">
        <v>0</v>
      </c>
      <c r="D156" s="165">
        <v>0</v>
      </c>
      <c r="E156" s="251"/>
      <c r="F156" s="165">
        <v>0</v>
      </c>
    </row>
    <row r="157" spans="1:7" outlineLevel="1" x14ac:dyDescent="0.35">
      <c r="A157" s="89" t="s">
        <v>996</v>
      </c>
      <c r="C157" s="159"/>
      <c r="D157" s="159"/>
      <c r="E157" s="164"/>
      <c r="F157" s="159"/>
    </row>
    <row r="158" spans="1:7" outlineLevel="1" x14ac:dyDescent="0.35">
      <c r="A158" s="89" t="s">
        <v>997</v>
      </c>
      <c r="C158" s="159"/>
      <c r="D158" s="159"/>
      <c r="E158" s="164"/>
      <c r="F158" s="159"/>
    </row>
    <row r="159" spans="1:7" ht="15" customHeight="1" x14ac:dyDescent="0.35">
      <c r="A159" s="98"/>
      <c r="B159" s="99" t="s">
        <v>998</v>
      </c>
      <c r="C159" s="98" t="s">
        <v>838</v>
      </c>
      <c r="D159" s="98" t="s">
        <v>839</v>
      </c>
      <c r="E159" s="100"/>
      <c r="F159" s="101" t="s">
        <v>803</v>
      </c>
      <c r="G159" s="101"/>
    </row>
    <row r="160" spans="1:7" x14ac:dyDescent="0.35">
      <c r="A160" s="89" t="s">
        <v>999</v>
      </c>
      <c r="B160" s="89" t="s">
        <v>1000</v>
      </c>
      <c r="C160" s="165">
        <v>0</v>
      </c>
      <c r="D160" s="165">
        <v>0</v>
      </c>
      <c r="E160" s="251"/>
      <c r="F160" s="165">
        <v>0</v>
      </c>
    </row>
    <row r="161" spans="1:7" x14ac:dyDescent="0.35">
      <c r="A161" s="89" t="s">
        <v>1001</v>
      </c>
      <c r="B161" s="89" t="s">
        <v>1002</v>
      </c>
      <c r="C161" s="165">
        <v>1</v>
      </c>
      <c r="D161" s="165">
        <v>1</v>
      </c>
      <c r="E161" s="251"/>
      <c r="F161" s="165">
        <v>1</v>
      </c>
    </row>
    <row r="162" spans="1:7" x14ac:dyDescent="0.35">
      <c r="A162" s="89" t="s">
        <v>1003</v>
      </c>
      <c r="B162" s="89" t="s">
        <v>352</v>
      </c>
      <c r="C162" s="165">
        <v>0</v>
      </c>
      <c r="D162" s="165">
        <v>0</v>
      </c>
      <c r="E162" s="251"/>
      <c r="F162" s="165">
        <v>0</v>
      </c>
    </row>
    <row r="163" spans="1:7" outlineLevel="1" x14ac:dyDescent="0.35">
      <c r="A163" s="89" t="s">
        <v>1004</v>
      </c>
      <c r="B163" s="95"/>
      <c r="C163" s="95"/>
      <c r="D163" s="95"/>
      <c r="E163" s="179"/>
      <c r="F163" s="95"/>
    </row>
    <row r="164" spans="1:7" outlineLevel="1" x14ac:dyDescent="0.35">
      <c r="A164" s="89" t="s">
        <v>1005</v>
      </c>
      <c r="B164" s="95"/>
      <c r="C164" s="95"/>
      <c r="D164" s="95"/>
      <c r="E164" s="179"/>
      <c r="F164" s="95"/>
    </row>
    <row r="165" spans="1:7" outlineLevel="1" x14ac:dyDescent="0.35">
      <c r="A165" s="89" t="s">
        <v>1006</v>
      </c>
      <c r="B165" s="95"/>
      <c r="C165" s="95"/>
      <c r="D165" s="95"/>
      <c r="E165" s="179"/>
      <c r="F165" s="95"/>
    </row>
    <row r="166" spans="1:7" outlineLevel="1" x14ac:dyDescent="0.35">
      <c r="A166" s="89" t="s">
        <v>1007</v>
      </c>
      <c r="E166" s="73"/>
    </row>
    <row r="167" spans="1:7" outlineLevel="1" x14ac:dyDescent="0.35">
      <c r="A167" s="89" t="s">
        <v>1008</v>
      </c>
      <c r="E167" s="73"/>
    </row>
    <row r="168" spans="1:7" outlineLevel="1" x14ac:dyDescent="0.35">
      <c r="A168" s="89" t="s">
        <v>1009</v>
      </c>
      <c r="E168" s="73"/>
    </row>
    <row r="169" spans="1:7" ht="15" customHeight="1" x14ac:dyDescent="0.35">
      <c r="A169" s="98"/>
      <c r="B169" s="99" t="s">
        <v>1010</v>
      </c>
      <c r="C169" s="98" t="s">
        <v>838</v>
      </c>
      <c r="D169" s="98" t="s">
        <v>839</v>
      </c>
      <c r="E169" s="100"/>
      <c r="F169" s="101" t="s">
        <v>803</v>
      </c>
      <c r="G169" s="101"/>
    </row>
    <row r="170" spans="1:7" x14ac:dyDescent="0.35">
      <c r="A170" s="89" t="s">
        <v>1011</v>
      </c>
      <c r="B170" s="121" t="s">
        <v>1012</v>
      </c>
      <c r="C170" s="165">
        <v>0</v>
      </c>
      <c r="D170" s="165">
        <v>0</v>
      </c>
      <c r="E170" s="251"/>
      <c r="F170" s="165">
        <v>0</v>
      </c>
    </row>
    <row r="171" spans="1:7" x14ac:dyDescent="0.35">
      <c r="A171" s="89" t="s">
        <v>1013</v>
      </c>
      <c r="B171" s="121" t="s">
        <v>1014</v>
      </c>
      <c r="C171" s="165">
        <v>0</v>
      </c>
      <c r="D171" s="165">
        <v>0</v>
      </c>
      <c r="E171" s="251"/>
      <c r="F171" s="165">
        <v>0</v>
      </c>
    </row>
    <row r="172" spans="1:7" x14ac:dyDescent="0.35">
      <c r="A172" s="89" t="s">
        <v>1015</v>
      </c>
      <c r="B172" s="121" t="s">
        <v>1016</v>
      </c>
      <c r="C172" s="165">
        <v>1.2918646619508038E-2</v>
      </c>
      <c r="D172" s="165">
        <v>0</v>
      </c>
      <c r="E172" s="165"/>
      <c r="F172" s="165">
        <v>6.7992183377070248E-3</v>
      </c>
    </row>
    <row r="173" spans="1:7" x14ac:dyDescent="0.35">
      <c r="A173" s="89" t="s">
        <v>1017</v>
      </c>
      <c r="B173" s="121" t="s">
        <v>1018</v>
      </c>
      <c r="C173" s="165">
        <v>4.8672780066663375E-2</v>
      </c>
      <c r="D173" s="165">
        <v>6.6445167478153891E-2</v>
      </c>
      <c r="E173" s="165"/>
      <c r="F173" s="165">
        <v>5.7091374782054782E-2</v>
      </c>
    </row>
    <row r="174" spans="1:7" x14ac:dyDescent="0.35">
      <c r="A174" s="89" t="s">
        <v>1019</v>
      </c>
      <c r="B174" s="121" t="s">
        <v>1020</v>
      </c>
      <c r="C174" s="165">
        <v>0.93840857331382854</v>
      </c>
      <c r="D174" s="165">
        <v>0.93355483252184612</v>
      </c>
      <c r="E174" s="165"/>
      <c r="F174" s="165">
        <v>0.93610940688023825</v>
      </c>
    </row>
    <row r="175" spans="1:7" outlineLevel="1" x14ac:dyDescent="0.35">
      <c r="A175" s="89" t="s">
        <v>1021</v>
      </c>
      <c r="B175" s="91"/>
      <c r="C175" s="159"/>
      <c r="D175" s="159"/>
      <c r="E175" s="159"/>
      <c r="F175" s="159"/>
    </row>
    <row r="176" spans="1:7" outlineLevel="1" x14ac:dyDescent="0.35">
      <c r="A176" s="89" t="s">
        <v>1022</v>
      </c>
      <c r="B176" s="91"/>
      <c r="C176" s="159"/>
      <c r="D176" s="159"/>
      <c r="E176" s="159"/>
      <c r="F176" s="159"/>
    </row>
    <row r="177" spans="1:7" outlineLevel="1" x14ac:dyDescent="0.35">
      <c r="A177" s="89" t="s">
        <v>1023</v>
      </c>
      <c r="B177" s="122"/>
      <c r="C177" s="159"/>
      <c r="D177" s="159"/>
      <c r="E177" s="159"/>
      <c r="F177" s="159"/>
    </row>
    <row r="178" spans="1:7" outlineLevel="1" x14ac:dyDescent="0.35">
      <c r="A178" s="89" t="s">
        <v>1024</v>
      </c>
      <c r="B178" s="122"/>
      <c r="C178" s="159"/>
      <c r="D178" s="159"/>
      <c r="E178" s="159"/>
      <c r="F178" s="159"/>
    </row>
    <row r="179" spans="1:7" ht="15" customHeight="1" x14ac:dyDescent="0.35">
      <c r="A179" s="98"/>
      <c r="B179" s="128" t="s">
        <v>1025</v>
      </c>
      <c r="C179" s="98" t="s">
        <v>838</v>
      </c>
      <c r="D179" s="98" t="s">
        <v>839</v>
      </c>
      <c r="E179" s="98"/>
      <c r="F179" s="98" t="s">
        <v>803</v>
      </c>
      <c r="G179" s="101"/>
    </row>
    <row r="180" spans="1:7" x14ac:dyDescent="0.35">
      <c r="A180" s="89" t="s">
        <v>1026</v>
      </c>
      <c r="B180" s="89" t="s">
        <v>1027</v>
      </c>
      <c r="C180" s="165">
        <v>1.1524409717817835E-3</v>
      </c>
      <c r="D180" s="165">
        <v>7.1826904150868663E-5</v>
      </c>
      <c r="E180" s="251"/>
      <c r="F180" s="165">
        <v>6.4056534874345615E-4</v>
      </c>
    </row>
    <row r="181" spans="1:7" outlineLevel="1" x14ac:dyDescent="0.35">
      <c r="A181" s="89" t="s">
        <v>1028</v>
      </c>
      <c r="B181" s="166" t="s">
        <v>1029</v>
      </c>
      <c r="C181" s="165" t="s">
        <v>278</v>
      </c>
      <c r="D181" s="165" t="s">
        <v>278</v>
      </c>
      <c r="E181" s="251"/>
      <c r="F181" s="165" t="s">
        <v>278</v>
      </c>
    </row>
    <row r="182" spans="1:7" outlineLevel="1" x14ac:dyDescent="0.35">
      <c r="A182" s="89" t="s">
        <v>1030</v>
      </c>
      <c r="B182" s="167"/>
      <c r="C182" s="159"/>
      <c r="D182" s="159"/>
      <c r="E182" s="164"/>
      <c r="F182" s="159"/>
    </row>
    <row r="183" spans="1:7" outlineLevel="1" x14ac:dyDescent="0.35">
      <c r="A183" s="89" t="s">
        <v>1031</v>
      </c>
      <c r="B183" s="167"/>
      <c r="C183" s="159"/>
      <c r="D183" s="159"/>
      <c r="E183" s="164"/>
      <c r="F183" s="159"/>
    </row>
    <row r="184" spans="1:7" outlineLevel="1" x14ac:dyDescent="0.35">
      <c r="A184" s="89" t="s">
        <v>1032</v>
      </c>
      <c r="B184" s="167"/>
      <c r="C184" s="159"/>
      <c r="D184" s="159"/>
      <c r="E184" s="164"/>
      <c r="F184" s="159"/>
    </row>
    <row r="185" spans="1:7" ht="18.5" x14ac:dyDescent="0.35">
      <c r="A185" s="168"/>
      <c r="B185" s="169" t="s">
        <v>800</v>
      </c>
      <c r="C185" s="168"/>
      <c r="D185" s="168"/>
      <c r="E185" s="168"/>
      <c r="F185" s="170"/>
      <c r="G185" s="170"/>
    </row>
    <row r="186" spans="1:7" ht="15" customHeight="1" x14ac:dyDescent="0.35">
      <c r="A186" s="98"/>
      <c r="B186" s="99" t="s">
        <v>1033</v>
      </c>
      <c r="C186" s="98" t="s">
        <v>1034</v>
      </c>
      <c r="D186" s="98" t="s">
        <v>1035</v>
      </c>
      <c r="E186" s="100"/>
      <c r="F186" s="98" t="s">
        <v>838</v>
      </c>
      <c r="G186" s="98" t="s">
        <v>1036</v>
      </c>
    </row>
    <row r="187" spans="1:7" x14ac:dyDescent="0.35">
      <c r="A187" s="89" t="s">
        <v>1037</v>
      </c>
      <c r="B187" s="102" t="s">
        <v>1038</v>
      </c>
      <c r="C187" s="177">
        <f>(C214/D214)*1000</f>
        <v>1969.7003012039311</v>
      </c>
      <c r="D187" s="177" t="s">
        <v>278</v>
      </c>
      <c r="E187" s="238"/>
      <c r="F187" s="177"/>
      <c r="G187" s="177"/>
    </row>
    <row r="188" spans="1:7" x14ac:dyDescent="0.35">
      <c r="A188" s="119"/>
      <c r="B188" s="171"/>
      <c r="C188" s="238"/>
      <c r="D188" s="238"/>
      <c r="E188" s="238"/>
      <c r="F188" s="240"/>
      <c r="G188" s="240"/>
    </row>
    <row r="189" spans="1:7" x14ac:dyDescent="0.35">
      <c r="B189" s="102" t="s">
        <v>1039</v>
      </c>
      <c r="C189" s="177" t="s">
        <v>278</v>
      </c>
      <c r="D189" s="177" t="s">
        <v>278</v>
      </c>
      <c r="E189" s="119"/>
      <c r="F189" s="120"/>
      <c r="G189" s="120"/>
    </row>
    <row r="190" spans="1:7" x14ac:dyDescent="0.35">
      <c r="A190" s="89" t="s">
        <v>1040</v>
      </c>
      <c r="B190" s="198" t="s">
        <v>3178</v>
      </c>
      <c r="C190" s="177">
        <v>278.30382012000007</v>
      </c>
      <c r="D190" s="223">
        <v>565</v>
      </c>
      <c r="E190" s="119"/>
      <c r="F190" s="111">
        <f>IF($C$214=0,"",IF(C190="[for completion]","",IF(C190="","",C190/$C$214)))</f>
        <v>0.17357797260071955</v>
      </c>
      <c r="G190" s="111">
        <f>IF($D$214=0,"",IF(D190="[for completion]","",IF(D190="","",D190/$D$214)))</f>
        <v>0.6941031941031941</v>
      </c>
    </row>
    <row r="191" spans="1:7" x14ac:dyDescent="0.35">
      <c r="A191" s="89" t="s">
        <v>1041</v>
      </c>
      <c r="B191" s="198" t="s">
        <v>3179</v>
      </c>
      <c r="C191" s="177">
        <v>543.74127700999986</v>
      </c>
      <c r="D191" s="223">
        <v>169</v>
      </c>
      <c r="E191" s="119"/>
      <c r="F191" s="111">
        <f t="shared" ref="F191:F213" si="1">IF($C$214=0,"",IF(C191="[for completion]","",IF(C191="","",C191/$C$214)))</f>
        <v>0.33913120000302638</v>
      </c>
      <c r="G191" s="111">
        <f t="shared" ref="G191:G213" si="2">IF($D$214=0,"",IF(D191="[for completion]","",IF(D191="","",D191/$D$214)))</f>
        <v>0.20761670761670761</v>
      </c>
    </row>
    <row r="192" spans="1:7" x14ac:dyDescent="0.35">
      <c r="A192" s="89" t="s">
        <v>1042</v>
      </c>
      <c r="B192" s="198" t="s">
        <v>3180</v>
      </c>
      <c r="C192" s="177">
        <v>596.39424008000003</v>
      </c>
      <c r="D192" s="223">
        <v>75</v>
      </c>
      <c r="E192" s="119"/>
      <c r="F192" s="111">
        <f t="shared" si="1"/>
        <v>0.37197083036516237</v>
      </c>
      <c r="G192" s="111">
        <f t="shared" si="2"/>
        <v>9.2137592137592136E-2</v>
      </c>
    </row>
    <row r="193" spans="1:7" x14ac:dyDescent="0.35">
      <c r="A193" s="89" t="s">
        <v>1043</v>
      </c>
      <c r="B193" s="198" t="s">
        <v>3181</v>
      </c>
      <c r="C193" s="177">
        <v>88.505802680000016</v>
      </c>
      <c r="D193" s="223">
        <v>4</v>
      </c>
      <c r="E193" s="119"/>
      <c r="F193" s="111">
        <f t="shared" si="1"/>
        <v>5.520103096669534E-2</v>
      </c>
      <c r="G193" s="111">
        <f t="shared" si="2"/>
        <v>4.9140049140049139E-3</v>
      </c>
    </row>
    <row r="194" spans="1:7" x14ac:dyDescent="0.35">
      <c r="A194" s="89" t="s">
        <v>1044</v>
      </c>
      <c r="B194" s="198" t="s">
        <v>3182</v>
      </c>
      <c r="C194" s="177">
        <v>96.390905290000006</v>
      </c>
      <c r="D194" s="223">
        <v>1</v>
      </c>
      <c r="E194" s="119"/>
      <c r="F194" s="111">
        <f t="shared" si="1"/>
        <v>6.0118966064396435E-2</v>
      </c>
      <c r="G194" s="111">
        <f t="shared" si="2"/>
        <v>1.2285012285012285E-3</v>
      </c>
    </row>
    <row r="195" spans="1:7" x14ac:dyDescent="0.35">
      <c r="A195" s="89" t="s">
        <v>1045</v>
      </c>
      <c r="B195" s="198" t="s">
        <v>3183</v>
      </c>
      <c r="C195" s="177">
        <v>0</v>
      </c>
      <c r="D195" s="223">
        <v>0</v>
      </c>
      <c r="E195" s="119"/>
      <c r="F195" s="111">
        <f t="shared" si="1"/>
        <v>0</v>
      </c>
      <c r="G195" s="111">
        <f t="shared" si="2"/>
        <v>0</v>
      </c>
    </row>
    <row r="196" spans="1:7" x14ac:dyDescent="0.35">
      <c r="A196" s="89" t="s">
        <v>1046</v>
      </c>
      <c r="B196" s="198"/>
      <c r="C196" s="177"/>
      <c r="D196" s="223"/>
      <c r="E196" s="119"/>
      <c r="F196" s="111" t="str">
        <f t="shared" si="1"/>
        <v/>
      </c>
      <c r="G196" s="111" t="str">
        <f t="shared" si="2"/>
        <v/>
      </c>
    </row>
    <row r="197" spans="1:7" x14ac:dyDescent="0.35">
      <c r="A197" s="89" t="s">
        <v>1047</v>
      </c>
      <c r="B197" s="198"/>
      <c r="C197" s="177"/>
      <c r="D197" s="223"/>
      <c r="E197" s="119"/>
      <c r="F197" s="111" t="str">
        <f t="shared" si="1"/>
        <v/>
      </c>
      <c r="G197" s="111" t="str">
        <f t="shared" si="2"/>
        <v/>
      </c>
    </row>
    <row r="198" spans="1:7" x14ac:dyDescent="0.35">
      <c r="A198" s="89" t="s">
        <v>1048</v>
      </c>
      <c r="B198" s="198"/>
      <c r="C198" s="177"/>
      <c r="D198" s="223"/>
      <c r="E198" s="119"/>
      <c r="F198" s="111" t="str">
        <f t="shared" si="1"/>
        <v/>
      </c>
      <c r="G198" s="111" t="str">
        <f t="shared" si="2"/>
        <v/>
      </c>
    </row>
    <row r="199" spans="1:7" x14ac:dyDescent="0.35">
      <c r="A199" s="89" t="s">
        <v>1049</v>
      </c>
      <c r="B199" s="198"/>
      <c r="C199" s="177"/>
      <c r="D199" s="223"/>
      <c r="E199" s="93"/>
      <c r="F199" s="111" t="str">
        <f t="shared" si="1"/>
        <v/>
      </c>
      <c r="G199" s="111" t="str">
        <f t="shared" si="2"/>
        <v/>
      </c>
    </row>
    <row r="200" spans="1:7" x14ac:dyDescent="0.35">
      <c r="A200" s="89" t="s">
        <v>1050</v>
      </c>
      <c r="B200" s="198"/>
      <c r="C200" s="177"/>
      <c r="D200" s="223"/>
      <c r="E200" s="93"/>
      <c r="F200" s="111" t="str">
        <f t="shared" si="1"/>
        <v/>
      </c>
      <c r="G200" s="111" t="str">
        <f t="shared" si="2"/>
        <v/>
      </c>
    </row>
    <row r="201" spans="1:7" x14ac:dyDescent="0.35">
      <c r="A201" s="89" t="s">
        <v>1051</v>
      </c>
      <c r="B201" s="198"/>
      <c r="C201" s="177"/>
      <c r="D201" s="223"/>
      <c r="E201" s="93"/>
      <c r="F201" s="111" t="str">
        <f t="shared" si="1"/>
        <v/>
      </c>
      <c r="G201" s="111" t="str">
        <f t="shared" si="2"/>
        <v/>
      </c>
    </row>
    <row r="202" spans="1:7" x14ac:dyDescent="0.35">
      <c r="A202" s="89" t="s">
        <v>1052</v>
      </c>
      <c r="B202" s="198"/>
      <c r="C202" s="177"/>
      <c r="D202" s="223"/>
      <c r="E202" s="93"/>
      <c r="F202" s="111" t="str">
        <f t="shared" si="1"/>
        <v/>
      </c>
      <c r="G202" s="111" t="str">
        <f t="shared" si="2"/>
        <v/>
      </c>
    </row>
    <row r="203" spans="1:7" x14ac:dyDescent="0.35">
      <c r="A203" s="89" t="s">
        <v>1053</v>
      </c>
      <c r="B203" s="198"/>
      <c r="C203" s="177"/>
      <c r="D203" s="223"/>
      <c r="E203" s="93"/>
      <c r="F203" s="111" t="str">
        <f t="shared" si="1"/>
        <v/>
      </c>
      <c r="G203" s="111" t="str">
        <f t="shared" si="2"/>
        <v/>
      </c>
    </row>
    <row r="204" spans="1:7" x14ac:dyDescent="0.35">
      <c r="A204" s="89" t="s">
        <v>1054</v>
      </c>
      <c r="B204" s="198"/>
      <c r="C204" s="177"/>
      <c r="D204" s="223"/>
      <c r="E204" s="93"/>
      <c r="F204" s="111" t="str">
        <f t="shared" si="1"/>
        <v/>
      </c>
      <c r="G204" s="111" t="str">
        <f t="shared" si="2"/>
        <v/>
      </c>
    </row>
    <row r="205" spans="1:7" x14ac:dyDescent="0.35">
      <c r="A205" s="89" t="s">
        <v>1055</v>
      </c>
      <c r="B205" s="198"/>
      <c r="C205" s="177"/>
      <c r="D205" s="223"/>
      <c r="F205" s="111" t="str">
        <f t="shared" si="1"/>
        <v/>
      </c>
      <c r="G205" s="111" t="str">
        <f t="shared" si="2"/>
        <v/>
      </c>
    </row>
    <row r="206" spans="1:7" x14ac:dyDescent="0.35">
      <c r="A206" s="89" t="s">
        <v>1056</v>
      </c>
      <c r="B206" s="198"/>
      <c r="C206" s="177"/>
      <c r="D206" s="223"/>
      <c r="E206" s="172"/>
      <c r="F206" s="111" t="str">
        <f t="shared" si="1"/>
        <v/>
      </c>
      <c r="G206" s="111" t="str">
        <f t="shared" si="2"/>
        <v/>
      </c>
    </row>
    <row r="207" spans="1:7" x14ac:dyDescent="0.35">
      <c r="A207" s="89" t="s">
        <v>1057</v>
      </c>
      <c r="B207" s="198"/>
      <c r="C207" s="177"/>
      <c r="D207" s="223"/>
      <c r="E207" s="172"/>
      <c r="F207" s="111" t="str">
        <f t="shared" si="1"/>
        <v/>
      </c>
      <c r="G207" s="111" t="str">
        <f t="shared" si="2"/>
        <v/>
      </c>
    </row>
    <row r="208" spans="1:7" x14ac:dyDescent="0.35">
      <c r="A208" s="89" t="s">
        <v>1058</v>
      </c>
      <c r="B208" s="198"/>
      <c r="C208" s="177"/>
      <c r="D208" s="223"/>
      <c r="E208" s="172"/>
      <c r="F208" s="111" t="str">
        <f t="shared" si="1"/>
        <v/>
      </c>
      <c r="G208" s="111" t="str">
        <f t="shared" si="2"/>
        <v/>
      </c>
    </row>
    <row r="209" spans="1:7" x14ac:dyDescent="0.35">
      <c r="A209" s="89" t="s">
        <v>1059</v>
      </c>
      <c r="B209" s="198"/>
      <c r="C209" s="177"/>
      <c r="D209" s="223"/>
      <c r="E209" s="172"/>
      <c r="F209" s="111" t="str">
        <f t="shared" si="1"/>
        <v/>
      </c>
      <c r="G209" s="111" t="str">
        <f t="shared" si="2"/>
        <v/>
      </c>
    </row>
    <row r="210" spans="1:7" x14ac:dyDescent="0.35">
      <c r="A210" s="89" t="s">
        <v>1060</v>
      </c>
      <c r="B210" s="198"/>
      <c r="C210" s="177"/>
      <c r="D210" s="223"/>
      <c r="E210" s="172"/>
      <c r="F210" s="111" t="str">
        <f t="shared" si="1"/>
        <v/>
      </c>
      <c r="G210" s="111" t="str">
        <f t="shared" si="2"/>
        <v/>
      </c>
    </row>
    <row r="211" spans="1:7" x14ac:dyDescent="0.35">
      <c r="A211" s="89" t="s">
        <v>1061</v>
      </c>
      <c r="B211" s="198"/>
      <c r="C211" s="177"/>
      <c r="D211" s="223"/>
      <c r="E211" s="172"/>
      <c r="F211" s="111" t="str">
        <f t="shared" si="1"/>
        <v/>
      </c>
      <c r="G211" s="111" t="str">
        <f t="shared" si="2"/>
        <v/>
      </c>
    </row>
    <row r="212" spans="1:7" x14ac:dyDescent="0.35">
      <c r="A212" s="89" t="s">
        <v>1062</v>
      </c>
      <c r="B212" s="198"/>
      <c r="C212" s="177"/>
      <c r="D212" s="223"/>
      <c r="E212" s="172"/>
      <c r="F212" s="111" t="str">
        <f t="shared" si="1"/>
        <v/>
      </c>
      <c r="G212" s="111" t="str">
        <f t="shared" si="2"/>
        <v/>
      </c>
    </row>
    <row r="213" spans="1:7" x14ac:dyDescent="0.35">
      <c r="A213" s="89" t="s">
        <v>1063</v>
      </c>
      <c r="B213" s="198"/>
      <c r="C213" s="177"/>
      <c r="D213" s="223"/>
      <c r="E213" s="172"/>
      <c r="F213" s="111" t="str">
        <f t="shared" si="1"/>
        <v/>
      </c>
      <c r="G213" s="111" t="str">
        <f t="shared" si="2"/>
        <v/>
      </c>
    </row>
    <row r="214" spans="1:7" x14ac:dyDescent="0.35">
      <c r="A214" s="89" t="s">
        <v>1064</v>
      </c>
      <c r="B214" s="113" t="s">
        <v>354</v>
      </c>
      <c r="C214" s="114">
        <f>SUM(C190:C213)</f>
        <v>1603.3360451799999</v>
      </c>
      <c r="D214" s="173">
        <f>SUM(D190:D213)</f>
        <v>814</v>
      </c>
      <c r="E214" s="172"/>
      <c r="F214" s="174">
        <f>SUM(F190:F213)</f>
        <v>1.0000000000000002</v>
      </c>
      <c r="G214" s="174">
        <f>SUM(G190:G213)</f>
        <v>1</v>
      </c>
    </row>
    <row r="215" spans="1:7" ht="15" customHeight="1" x14ac:dyDescent="0.35">
      <c r="A215" s="98"/>
      <c r="B215" s="98" t="s">
        <v>1065</v>
      </c>
      <c r="C215" s="98" t="s">
        <v>1034</v>
      </c>
      <c r="D215" s="98" t="s">
        <v>1035</v>
      </c>
      <c r="E215" s="100"/>
      <c r="F215" s="98" t="s">
        <v>838</v>
      </c>
      <c r="G215" s="98" t="s">
        <v>1036</v>
      </c>
    </row>
    <row r="216" spans="1:7" x14ac:dyDescent="0.35">
      <c r="A216" s="89" t="s">
        <v>1066</v>
      </c>
      <c r="B216" s="89" t="s">
        <v>1067</v>
      </c>
      <c r="C216" s="165" t="s">
        <v>2040</v>
      </c>
      <c r="D216" s="165"/>
      <c r="F216" s="165"/>
      <c r="G216" s="165"/>
    </row>
    <row r="217" spans="1:7" x14ac:dyDescent="0.35">
      <c r="C217" s="95"/>
      <c r="D217" s="95"/>
      <c r="F217" s="250"/>
      <c r="G217" s="250"/>
    </row>
    <row r="218" spans="1:7" x14ac:dyDescent="0.35">
      <c r="B218" s="102" t="s">
        <v>1068</v>
      </c>
      <c r="C218" s="95"/>
      <c r="D218" s="95"/>
      <c r="F218" s="250"/>
      <c r="G218" s="250"/>
    </row>
    <row r="219" spans="1:7" x14ac:dyDescent="0.35">
      <c r="A219" s="89" t="s">
        <v>1069</v>
      </c>
      <c r="B219" s="89" t="s">
        <v>1070</v>
      </c>
      <c r="C219" s="177" t="s">
        <v>2040</v>
      </c>
      <c r="D219" s="223" t="s">
        <v>2040</v>
      </c>
      <c r="F219" s="111" t="str">
        <f t="shared" ref="F219:F233" si="3">IF($C$227=0,"",IF(C219="[for completion]","",C219/$C$227))</f>
        <v/>
      </c>
      <c r="G219" s="111" t="str">
        <f t="shared" ref="G219:G233" si="4">IF($D$227=0,"",IF(D219="[for completion]","",D219/$D$227))</f>
        <v/>
      </c>
    </row>
    <row r="220" spans="1:7" x14ac:dyDescent="0.35">
      <c r="A220" s="89" t="s">
        <v>1071</v>
      </c>
      <c r="B220" s="89" t="s">
        <v>1072</v>
      </c>
      <c r="C220" s="177" t="s">
        <v>2040</v>
      </c>
      <c r="D220" s="223" t="s">
        <v>2040</v>
      </c>
      <c r="F220" s="111" t="str">
        <f t="shared" si="3"/>
        <v/>
      </c>
      <c r="G220" s="111" t="str">
        <f t="shared" si="4"/>
        <v/>
      </c>
    </row>
    <row r="221" spans="1:7" x14ac:dyDescent="0.35">
      <c r="A221" s="89" t="s">
        <v>1073</v>
      </c>
      <c r="B221" s="89" t="s">
        <v>1074</v>
      </c>
      <c r="C221" s="177" t="s">
        <v>2040</v>
      </c>
      <c r="D221" s="223" t="s">
        <v>2040</v>
      </c>
      <c r="F221" s="111" t="str">
        <f t="shared" si="3"/>
        <v/>
      </c>
      <c r="G221" s="111" t="str">
        <f t="shared" si="4"/>
        <v/>
      </c>
    </row>
    <row r="222" spans="1:7" x14ac:dyDescent="0.35">
      <c r="A222" s="89" t="s">
        <v>1075</v>
      </c>
      <c r="B222" s="89" t="s">
        <v>1076</v>
      </c>
      <c r="C222" s="177" t="s">
        <v>2040</v>
      </c>
      <c r="D222" s="223" t="s">
        <v>2040</v>
      </c>
      <c r="F222" s="111" t="str">
        <f t="shared" si="3"/>
        <v/>
      </c>
      <c r="G222" s="111" t="str">
        <f t="shared" si="4"/>
        <v/>
      </c>
    </row>
    <row r="223" spans="1:7" x14ac:dyDescent="0.35">
      <c r="A223" s="89" t="s">
        <v>1077</v>
      </c>
      <c r="B223" s="89" t="s">
        <v>1078</v>
      </c>
      <c r="C223" s="177" t="s">
        <v>2040</v>
      </c>
      <c r="D223" s="223" t="s">
        <v>2040</v>
      </c>
      <c r="F223" s="111" t="str">
        <f t="shared" si="3"/>
        <v/>
      </c>
      <c r="G223" s="111" t="str">
        <f t="shared" si="4"/>
        <v/>
      </c>
    </row>
    <row r="224" spans="1:7" x14ac:dyDescent="0.35">
      <c r="A224" s="89" t="s">
        <v>1079</v>
      </c>
      <c r="B224" s="89" t="s">
        <v>1080</v>
      </c>
      <c r="C224" s="177" t="s">
        <v>2040</v>
      </c>
      <c r="D224" s="223" t="s">
        <v>2040</v>
      </c>
      <c r="F224" s="111" t="str">
        <f t="shared" si="3"/>
        <v/>
      </c>
      <c r="G224" s="111" t="str">
        <f t="shared" si="4"/>
        <v/>
      </c>
    </row>
    <row r="225" spans="1:7" x14ac:dyDescent="0.35">
      <c r="A225" s="89" t="s">
        <v>1081</v>
      </c>
      <c r="B225" s="89" t="s">
        <v>1082</v>
      </c>
      <c r="C225" s="177" t="s">
        <v>2040</v>
      </c>
      <c r="D225" s="223" t="s">
        <v>2040</v>
      </c>
      <c r="F225" s="111" t="str">
        <f t="shared" si="3"/>
        <v/>
      </c>
      <c r="G225" s="111" t="str">
        <f t="shared" si="4"/>
        <v/>
      </c>
    </row>
    <row r="226" spans="1:7" x14ac:dyDescent="0.35">
      <c r="A226" s="89" t="s">
        <v>1083</v>
      </c>
      <c r="B226" s="89" t="s">
        <v>1084</v>
      </c>
      <c r="C226" s="177" t="s">
        <v>2040</v>
      </c>
      <c r="D226" s="223" t="s">
        <v>2040</v>
      </c>
      <c r="F226" s="111" t="str">
        <f t="shared" si="3"/>
        <v/>
      </c>
      <c r="G226" s="111" t="str">
        <f t="shared" si="4"/>
        <v/>
      </c>
    </row>
    <row r="227" spans="1:7" x14ac:dyDescent="0.35">
      <c r="A227" s="89" t="s">
        <v>1085</v>
      </c>
      <c r="B227" s="113" t="s">
        <v>354</v>
      </c>
      <c r="C227" s="129">
        <f>SUM(C219:C226)</f>
        <v>0</v>
      </c>
      <c r="D227" s="158">
        <f>SUM(D219:D226)</f>
        <v>0</v>
      </c>
      <c r="F227" s="154">
        <f>SUM(F219:F226)</f>
        <v>0</v>
      </c>
      <c r="G227" s="154">
        <f>SUM(G219:G226)</f>
        <v>0</v>
      </c>
    </row>
    <row r="228" spans="1:7" outlineLevel="1" x14ac:dyDescent="0.35">
      <c r="A228" s="89" t="s">
        <v>1086</v>
      </c>
      <c r="B228" s="155" t="s">
        <v>1087</v>
      </c>
      <c r="C228" s="177"/>
      <c r="D228" s="223"/>
      <c r="F228" s="111" t="str">
        <f t="shared" si="3"/>
        <v/>
      </c>
      <c r="G228" s="111" t="str">
        <f t="shared" si="4"/>
        <v/>
      </c>
    </row>
    <row r="229" spans="1:7" outlineLevel="1" x14ac:dyDescent="0.35">
      <c r="A229" s="89" t="s">
        <v>1088</v>
      </c>
      <c r="B229" s="155" t="s">
        <v>1089</v>
      </c>
      <c r="C229" s="177"/>
      <c r="D229" s="223"/>
      <c r="F229" s="111" t="str">
        <f t="shared" si="3"/>
        <v/>
      </c>
      <c r="G229" s="111" t="str">
        <f t="shared" si="4"/>
        <v/>
      </c>
    </row>
    <row r="230" spans="1:7" outlineLevel="1" x14ac:dyDescent="0.35">
      <c r="A230" s="89" t="s">
        <v>1090</v>
      </c>
      <c r="B230" s="155" t="s">
        <v>1091</v>
      </c>
      <c r="C230" s="177"/>
      <c r="D230" s="223"/>
      <c r="F230" s="111" t="str">
        <f t="shared" si="3"/>
        <v/>
      </c>
      <c r="G230" s="111" t="str">
        <f t="shared" si="4"/>
        <v/>
      </c>
    </row>
    <row r="231" spans="1:7" outlineLevel="1" x14ac:dyDescent="0.35">
      <c r="A231" s="89" t="s">
        <v>1092</v>
      </c>
      <c r="B231" s="155" t="s">
        <v>1093</v>
      </c>
      <c r="C231" s="177"/>
      <c r="D231" s="223"/>
      <c r="F231" s="111" t="str">
        <f t="shared" si="3"/>
        <v/>
      </c>
      <c r="G231" s="111" t="str">
        <f t="shared" si="4"/>
        <v/>
      </c>
    </row>
    <row r="232" spans="1:7" outlineLevel="1" x14ac:dyDescent="0.35">
      <c r="A232" s="89" t="s">
        <v>1094</v>
      </c>
      <c r="B232" s="155" t="s">
        <v>1095</v>
      </c>
      <c r="C232" s="177"/>
      <c r="D232" s="223"/>
      <c r="F232" s="111" t="str">
        <f t="shared" si="3"/>
        <v/>
      </c>
      <c r="G232" s="111" t="str">
        <f t="shared" si="4"/>
        <v/>
      </c>
    </row>
    <row r="233" spans="1:7" outlineLevel="1" x14ac:dyDescent="0.35">
      <c r="A233" s="89" t="s">
        <v>1096</v>
      </c>
      <c r="B233" s="155" t="s">
        <v>1097</v>
      </c>
      <c r="C233" s="177"/>
      <c r="D233" s="223"/>
      <c r="F233" s="111" t="str">
        <f t="shared" si="3"/>
        <v/>
      </c>
      <c r="G233" s="111" t="str">
        <f t="shared" si="4"/>
        <v/>
      </c>
    </row>
    <row r="234" spans="1:7" outlineLevel="1" x14ac:dyDescent="0.35">
      <c r="A234" s="89" t="s">
        <v>1098</v>
      </c>
      <c r="B234" s="116"/>
      <c r="F234" s="156"/>
      <c r="G234" s="156"/>
    </row>
    <row r="235" spans="1:7" outlineLevel="1" x14ac:dyDescent="0.35">
      <c r="A235" s="89" t="s">
        <v>1099</v>
      </c>
      <c r="B235" s="116"/>
      <c r="F235" s="156"/>
      <c r="G235" s="156"/>
    </row>
    <row r="236" spans="1:7" outlineLevel="1" x14ac:dyDescent="0.35">
      <c r="A236" s="89" t="s">
        <v>1100</v>
      </c>
      <c r="B236" s="116"/>
      <c r="F236" s="156"/>
      <c r="G236" s="156"/>
    </row>
    <row r="237" spans="1:7" ht="15" customHeight="1" x14ac:dyDescent="0.35">
      <c r="A237" s="98"/>
      <c r="B237" s="98" t="s">
        <v>1101</v>
      </c>
      <c r="C237" s="98" t="s">
        <v>1034</v>
      </c>
      <c r="D237" s="98" t="s">
        <v>1035</v>
      </c>
      <c r="E237" s="100"/>
      <c r="F237" s="98" t="s">
        <v>838</v>
      </c>
      <c r="G237" s="98" t="s">
        <v>1036</v>
      </c>
    </row>
    <row r="238" spans="1:7" x14ac:dyDescent="0.35">
      <c r="A238" s="89" t="s">
        <v>1102</v>
      </c>
      <c r="B238" s="89" t="s">
        <v>1067</v>
      </c>
      <c r="C238" s="216">
        <v>0.68960218999767575</v>
      </c>
      <c r="D238" s="95"/>
      <c r="F238" s="250"/>
      <c r="G238" s="250"/>
    </row>
    <row r="239" spans="1:7" x14ac:dyDescent="0.35">
      <c r="C239" s="95"/>
      <c r="D239" s="95"/>
      <c r="F239" s="250"/>
      <c r="G239" s="250"/>
    </row>
    <row r="240" spans="1:7" x14ac:dyDescent="0.35">
      <c r="B240" s="102" t="s">
        <v>1068</v>
      </c>
      <c r="C240" s="95"/>
      <c r="D240" s="95"/>
      <c r="F240" s="250"/>
      <c r="G240" s="250"/>
    </row>
    <row r="241" spans="1:7" x14ac:dyDescent="0.35">
      <c r="A241" s="89" t="s">
        <v>1103</v>
      </c>
      <c r="B241" s="89" t="s">
        <v>1070</v>
      </c>
      <c r="C241" s="223">
        <v>90.524429480148044</v>
      </c>
      <c r="D241" s="223" t="s">
        <v>2040</v>
      </c>
      <c r="F241" s="111">
        <f>IF($C$249=0,"",IF(C241="[Mark as ND1 if not relevant]","",C241/$C$249))</f>
        <v>5.6465018231829346E-2</v>
      </c>
      <c r="G241" s="111" t="str">
        <f>IF($D$249=0,"",IF(D241="[Mark as ND1 if not relevant]","",D241/$D$249))</f>
        <v/>
      </c>
    </row>
    <row r="242" spans="1:7" x14ac:dyDescent="0.35">
      <c r="A242" s="89" t="s">
        <v>1104</v>
      </c>
      <c r="B242" s="89" t="s">
        <v>1072</v>
      </c>
      <c r="C242" s="223">
        <v>130.02748773639507</v>
      </c>
      <c r="D242" s="223" t="s">
        <v>2040</v>
      </c>
      <c r="F242" s="111">
        <f t="shared" ref="F242:F248" si="5">IF($C$249=0,"",IF(C242="[Mark as ND1 if not relevant]","",C242/$C$249))</f>
        <v>8.1105227703032495E-2</v>
      </c>
      <c r="G242" s="111" t="str">
        <f t="shared" ref="G242:G248" si="6">IF($D$249=0,"",IF(D242="[Mark as ND1 if not relevant]","",D242/$D$249))</f>
        <v/>
      </c>
    </row>
    <row r="243" spans="1:7" x14ac:dyDescent="0.35">
      <c r="A243" s="89" t="s">
        <v>1105</v>
      </c>
      <c r="B243" s="89" t="s">
        <v>1074</v>
      </c>
      <c r="C243" s="223">
        <v>324.91267974798581</v>
      </c>
      <c r="D243" s="223" t="s">
        <v>2040</v>
      </c>
      <c r="F243" s="111">
        <f t="shared" si="5"/>
        <v>0.20266573886274378</v>
      </c>
      <c r="G243" s="111" t="str">
        <f t="shared" si="6"/>
        <v/>
      </c>
    </row>
    <row r="244" spans="1:7" x14ac:dyDescent="0.35">
      <c r="A244" s="89" t="s">
        <v>1106</v>
      </c>
      <c r="B244" s="89" t="s">
        <v>1076</v>
      </c>
      <c r="C244" s="223">
        <v>599.43610115244587</v>
      </c>
      <c r="D244" s="223" t="s">
        <v>2040</v>
      </c>
      <c r="F244" s="111">
        <f t="shared" si="5"/>
        <v>0.37390095220442371</v>
      </c>
      <c r="G244" s="111" t="str">
        <f t="shared" si="6"/>
        <v/>
      </c>
    </row>
    <row r="245" spans="1:7" x14ac:dyDescent="0.35">
      <c r="A245" s="89" t="s">
        <v>1107</v>
      </c>
      <c r="B245" s="89" t="s">
        <v>1078</v>
      </c>
      <c r="C245" s="223">
        <v>276.30085074774661</v>
      </c>
      <c r="D245" s="223" t="s">
        <v>2040</v>
      </c>
      <c r="F245" s="111">
        <f t="shared" si="5"/>
        <v>0.17234389285339638</v>
      </c>
      <c r="G245" s="111" t="str">
        <f t="shared" si="6"/>
        <v/>
      </c>
    </row>
    <row r="246" spans="1:7" x14ac:dyDescent="0.35">
      <c r="A246" s="89" t="s">
        <v>1108</v>
      </c>
      <c r="B246" s="89" t="s">
        <v>1080</v>
      </c>
      <c r="C246" s="223">
        <v>110.75213733900225</v>
      </c>
      <c r="D246" s="223" t="s">
        <v>2040</v>
      </c>
      <c r="F246" s="111">
        <f t="shared" si="5"/>
        <v>6.9082141582922044E-2</v>
      </c>
      <c r="G246" s="111" t="str">
        <f t="shared" si="6"/>
        <v/>
      </c>
    </row>
    <row r="247" spans="1:7" x14ac:dyDescent="0.35">
      <c r="A247" s="89" t="s">
        <v>1109</v>
      </c>
      <c r="B247" s="89" t="s">
        <v>1082</v>
      </c>
      <c r="C247" s="223">
        <v>27.032031283273</v>
      </c>
      <c r="D247" s="223" t="s">
        <v>2040</v>
      </c>
      <c r="F247" s="111">
        <f t="shared" si="5"/>
        <v>1.6861350554969495E-2</v>
      </c>
      <c r="G247" s="111" t="str">
        <f t="shared" si="6"/>
        <v/>
      </c>
    </row>
    <row r="248" spans="1:7" x14ac:dyDescent="0.35">
      <c r="A248" s="89" t="s">
        <v>1110</v>
      </c>
      <c r="B248" s="89" t="s">
        <v>1084</v>
      </c>
      <c r="C248" s="223">
        <v>44.209186453004023</v>
      </c>
      <c r="D248" s="223" t="s">
        <v>2040</v>
      </c>
      <c r="F248" s="111">
        <f t="shared" si="5"/>
        <v>2.7575678006682675E-2</v>
      </c>
      <c r="G248" s="111" t="str">
        <f t="shared" si="6"/>
        <v/>
      </c>
    </row>
    <row r="249" spans="1:7" x14ac:dyDescent="0.35">
      <c r="A249" s="89" t="s">
        <v>1111</v>
      </c>
      <c r="B249" s="113" t="s">
        <v>354</v>
      </c>
      <c r="C249" s="129">
        <f>SUM(C241:C248)</f>
        <v>1603.1949039400008</v>
      </c>
      <c r="D249" s="158">
        <f>SUM(D241:D248)</f>
        <v>0</v>
      </c>
      <c r="E249" s="89"/>
      <c r="F249" s="154">
        <f>SUM(F241:F248)</f>
        <v>1</v>
      </c>
      <c r="G249" s="154">
        <f>SUM(G241:G248)</f>
        <v>0</v>
      </c>
    </row>
    <row r="250" spans="1:7" outlineLevel="1" x14ac:dyDescent="0.35">
      <c r="A250" s="89" t="s">
        <v>1112</v>
      </c>
      <c r="B250" s="155" t="s">
        <v>1087</v>
      </c>
      <c r="C250" s="177"/>
      <c r="D250" s="223"/>
      <c r="F250" s="111">
        <f t="shared" ref="F250:F255" si="7">IF($C$249=0,"",IF(C250="[for completion]","",C250/$C$249))</f>
        <v>0</v>
      </c>
      <c r="G250" s="111" t="str">
        <f t="shared" ref="G250:G255" si="8">IF($D$249=0,"",IF(D250="[for completion]","",D250/$D$249))</f>
        <v/>
      </c>
    </row>
    <row r="251" spans="1:7" outlineLevel="1" x14ac:dyDescent="0.35">
      <c r="A251" s="89" t="s">
        <v>1113</v>
      </c>
      <c r="B251" s="155" t="s">
        <v>1089</v>
      </c>
      <c r="C251" s="177"/>
      <c r="D251" s="223"/>
      <c r="F251" s="111">
        <f t="shared" si="7"/>
        <v>0</v>
      </c>
      <c r="G251" s="111" t="str">
        <f t="shared" si="8"/>
        <v/>
      </c>
    </row>
    <row r="252" spans="1:7" outlineLevel="1" x14ac:dyDescent="0.35">
      <c r="A252" s="89" t="s">
        <v>1114</v>
      </c>
      <c r="B252" s="155" t="s">
        <v>1091</v>
      </c>
      <c r="C252" s="177"/>
      <c r="D252" s="223"/>
      <c r="F252" s="111">
        <f t="shared" si="7"/>
        <v>0</v>
      </c>
      <c r="G252" s="111" t="str">
        <f t="shared" si="8"/>
        <v/>
      </c>
    </row>
    <row r="253" spans="1:7" outlineLevel="1" x14ac:dyDescent="0.35">
      <c r="A253" s="89" t="s">
        <v>1115</v>
      </c>
      <c r="B253" s="155" t="s">
        <v>1093</v>
      </c>
      <c r="C253" s="177"/>
      <c r="D253" s="223"/>
      <c r="F253" s="111">
        <f t="shared" si="7"/>
        <v>0</v>
      </c>
      <c r="G253" s="111" t="str">
        <f t="shared" si="8"/>
        <v/>
      </c>
    </row>
    <row r="254" spans="1:7" outlineLevel="1" x14ac:dyDescent="0.35">
      <c r="A254" s="89" t="s">
        <v>1116</v>
      </c>
      <c r="B254" s="155" t="s">
        <v>1095</v>
      </c>
      <c r="C254" s="177"/>
      <c r="D254" s="223"/>
      <c r="F254" s="111">
        <f t="shared" si="7"/>
        <v>0</v>
      </c>
      <c r="G254" s="111" t="str">
        <f t="shared" si="8"/>
        <v/>
      </c>
    </row>
    <row r="255" spans="1:7" outlineLevel="1" x14ac:dyDescent="0.35">
      <c r="A255" s="89" t="s">
        <v>1117</v>
      </c>
      <c r="B255" s="155" t="s">
        <v>1097</v>
      </c>
      <c r="C255" s="177"/>
      <c r="D255" s="223"/>
      <c r="F255" s="111">
        <f t="shared" si="7"/>
        <v>0</v>
      </c>
      <c r="G255" s="111" t="str">
        <f t="shared" si="8"/>
        <v/>
      </c>
    </row>
    <row r="256" spans="1:7" outlineLevel="1" x14ac:dyDescent="0.35">
      <c r="A256" s="89" t="s">
        <v>1118</v>
      </c>
      <c r="B256" s="116"/>
      <c r="F256" s="112"/>
      <c r="G256" s="112"/>
    </row>
    <row r="257" spans="1:14" outlineLevel="1" x14ac:dyDescent="0.35">
      <c r="A257" s="89" t="s">
        <v>1119</v>
      </c>
      <c r="B257" s="116"/>
      <c r="F257" s="112"/>
      <c r="G257" s="112"/>
    </row>
    <row r="258" spans="1:14" outlineLevel="1" x14ac:dyDescent="0.35">
      <c r="A258" s="89" t="s">
        <v>1120</v>
      </c>
      <c r="B258" s="116"/>
      <c r="F258" s="112"/>
      <c r="G258" s="112"/>
    </row>
    <row r="259" spans="1:14" ht="15" customHeight="1" x14ac:dyDescent="0.35">
      <c r="A259" s="98"/>
      <c r="B259" s="118" t="s">
        <v>1121</v>
      </c>
      <c r="C259" s="98" t="s">
        <v>838</v>
      </c>
      <c r="D259" s="98"/>
      <c r="E259" s="100"/>
      <c r="F259" s="98"/>
      <c r="G259" s="98"/>
    </row>
    <row r="260" spans="1:14" x14ac:dyDescent="0.35">
      <c r="A260" s="89" t="s">
        <v>1122</v>
      </c>
      <c r="B260" s="89" t="s">
        <v>1123</v>
      </c>
      <c r="C260" s="165">
        <v>7.7604435934720856E-2</v>
      </c>
      <c r="E260" s="172"/>
      <c r="F260" s="172"/>
      <c r="G260" s="172"/>
    </row>
    <row r="261" spans="1:14" x14ac:dyDescent="0.35">
      <c r="A261" s="89" t="s">
        <v>1124</v>
      </c>
      <c r="B261" s="89" t="s">
        <v>1125</v>
      </c>
      <c r="C261" s="165">
        <v>1.5807299459268808E-3</v>
      </c>
      <c r="E261" s="172"/>
      <c r="F261" s="172"/>
    </row>
    <row r="262" spans="1:14" x14ac:dyDescent="0.35">
      <c r="A262" s="89" t="s">
        <v>1126</v>
      </c>
      <c r="B262" s="89" t="s">
        <v>1127</v>
      </c>
      <c r="C262" s="165">
        <v>0</v>
      </c>
      <c r="E262" s="172"/>
      <c r="F262" s="172"/>
    </row>
    <row r="263" spans="1:14" x14ac:dyDescent="0.35">
      <c r="A263" s="89" t="s">
        <v>1128</v>
      </c>
      <c r="B263" s="89" t="s">
        <v>1129</v>
      </c>
      <c r="C263" s="165">
        <v>1.8979606846288844E-2</v>
      </c>
      <c r="E263" s="172"/>
      <c r="F263" s="172"/>
    </row>
    <row r="264" spans="1:14" x14ac:dyDescent="0.35">
      <c r="A264" s="89" t="s">
        <v>1130</v>
      </c>
      <c r="B264" s="102" t="s">
        <v>1131</v>
      </c>
      <c r="C264" s="165">
        <v>0</v>
      </c>
      <c r="D264" s="119"/>
      <c r="E264" s="119"/>
      <c r="F264" s="120"/>
      <c r="G264" s="120"/>
      <c r="H264" s="73"/>
      <c r="I264" s="76"/>
      <c r="J264" s="76"/>
      <c r="K264" s="76"/>
      <c r="L264" s="73"/>
      <c r="M264" s="73"/>
      <c r="N264" s="73"/>
    </row>
    <row r="265" spans="1:14" x14ac:dyDescent="0.35">
      <c r="A265" s="89" t="s">
        <v>1132</v>
      </c>
      <c r="B265" s="89" t="s">
        <v>352</v>
      </c>
      <c r="C265" s="165">
        <f>SUM(C266:C275)</f>
        <v>0.90183522727306353</v>
      </c>
      <c r="E265" s="172"/>
      <c r="F265" s="172"/>
    </row>
    <row r="266" spans="1:14" outlineLevel="1" x14ac:dyDescent="0.35">
      <c r="A266" s="89" t="s">
        <v>1133</v>
      </c>
      <c r="B266" s="155" t="s">
        <v>1134</v>
      </c>
      <c r="C266" s="224">
        <v>0.3389280783174764</v>
      </c>
      <c r="E266" s="172"/>
      <c r="F266" s="172"/>
    </row>
    <row r="267" spans="1:14" outlineLevel="1" x14ac:dyDescent="0.35">
      <c r="A267" s="89" t="s">
        <v>1135</v>
      </c>
      <c r="B267" s="155" t="s">
        <v>1136</v>
      </c>
      <c r="C267" s="165">
        <v>0</v>
      </c>
      <c r="E267" s="172"/>
      <c r="F267" s="172"/>
    </row>
    <row r="268" spans="1:14" outlineLevel="1" x14ac:dyDescent="0.35">
      <c r="A268" s="89" t="s">
        <v>1137</v>
      </c>
      <c r="B268" s="155" t="s">
        <v>1138</v>
      </c>
      <c r="C268" s="165">
        <v>0</v>
      </c>
      <c r="E268" s="172"/>
      <c r="F268" s="172"/>
    </row>
    <row r="269" spans="1:14" outlineLevel="1" x14ac:dyDescent="0.35">
      <c r="A269" s="89" t="s">
        <v>1139</v>
      </c>
      <c r="B269" s="155" t="s">
        <v>1140</v>
      </c>
      <c r="C269" s="165">
        <v>0</v>
      </c>
      <c r="E269" s="172"/>
      <c r="F269" s="172"/>
    </row>
    <row r="270" spans="1:14" outlineLevel="1" x14ac:dyDescent="0.35">
      <c r="A270" s="89" t="s">
        <v>1141</v>
      </c>
      <c r="B270" s="212" t="s">
        <v>3184</v>
      </c>
      <c r="C270" s="165">
        <v>0.56290714895558713</v>
      </c>
      <c r="E270" s="172"/>
      <c r="F270" s="172"/>
    </row>
    <row r="271" spans="1:14" outlineLevel="1" x14ac:dyDescent="0.35">
      <c r="A271" s="89" t="s">
        <v>1142</v>
      </c>
      <c r="B271" s="212" t="s">
        <v>356</v>
      </c>
      <c r="C271" s="165"/>
      <c r="E271" s="172"/>
      <c r="F271" s="172"/>
    </row>
    <row r="272" spans="1:14" outlineLevel="1" x14ac:dyDescent="0.35">
      <c r="A272" s="89" t="s">
        <v>1143</v>
      </c>
      <c r="B272" s="212" t="s">
        <v>356</v>
      </c>
      <c r="C272" s="165"/>
      <c r="E272" s="172"/>
      <c r="F272" s="172"/>
    </row>
    <row r="273" spans="1:7" outlineLevel="1" x14ac:dyDescent="0.35">
      <c r="A273" s="89" t="s">
        <v>1144</v>
      </c>
      <c r="B273" s="212" t="s">
        <v>356</v>
      </c>
      <c r="C273" s="165"/>
      <c r="E273" s="172"/>
      <c r="F273" s="172"/>
    </row>
    <row r="274" spans="1:7" outlineLevel="1" x14ac:dyDescent="0.35">
      <c r="A274" s="89" t="s">
        <v>1145</v>
      </c>
      <c r="B274" s="212" t="s">
        <v>356</v>
      </c>
      <c r="C274" s="165"/>
      <c r="E274" s="172"/>
      <c r="F274" s="172"/>
    </row>
    <row r="275" spans="1:7" outlineLevel="1" x14ac:dyDescent="0.35">
      <c r="A275" s="89" t="s">
        <v>1146</v>
      </c>
      <c r="B275" s="212" t="s">
        <v>356</v>
      </c>
      <c r="C275" s="165"/>
      <c r="E275" s="172"/>
      <c r="F275" s="172"/>
    </row>
    <row r="276" spans="1:7" ht="15" customHeight="1" x14ac:dyDescent="0.35">
      <c r="A276" s="98"/>
      <c r="B276" s="118" t="s">
        <v>1147</v>
      </c>
      <c r="C276" s="98" t="s">
        <v>838</v>
      </c>
      <c r="D276" s="98"/>
      <c r="E276" s="100"/>
      <c r="F276" s="98"/>
      <c r="G276" s="101"/>
    </row>
    <row r="277" spans="1:7" x14ac:dyDescent="0.35">
      <c r="A277" s="89" t="s">
        <v>1148</v>
      </c>
      <c r="B277" s="89" t="s">
        <v>1149</v>
      </c>
      <c r="C277" s="165">
        <v>1</v>
      </c>
      <c r="E277" s="73"/>
      <c r="F277" s="73"/>
    </row>
    <row r="278" spans="1:7" x14ac:dyDescent="0.35">
      <c r="A278" s="89" t="s">
        <v>1150</v>
      </c>
      <c r="B278" s="89" t="s">
        <v>1151</v>
      </c>
      <c r="C278" s="165">
        <v>0</v>
      </c>
      <c r="E278" s="73"/>
      <c r="F278" s="73"/>
    </row>
    <row r="279" spans="1:7" x14ac:dyDescent="0.35">
      <c r="A279" s="89" t="s">
        <v>1152</v>
      </c>
      <c r="B279" s="89" t="s">
        <v>352</v>
      </c>
      <c r="C279" s="165">
        <v>0</v>
      </c>
      <c r="E279" s="73"/>
      <c r="F279" s="73"/>
    </row>
    <row r="280" spans="1:7" outlineLevel="1" x14ac:dyDescent="0.35">
      <c r="A280" s="89" t="s">
        <v>1153</v>
      </c>
      <c r="B280" s="95"/>
      <c r="C280" s="165"/>
      <c r="E280" s="73"/>
      <c r="F280" s="73"/>
    </row>
    <row r="281" spans="1:7" outlineLevel="1" x14ac:dyDescent="0.35">
      <c r="A281" s="89" t="s">
        <v>1154</v>
      </c>
      <c r="B281" s="95"/>
      <c r="C281" s="165"/>
      <c r="E281" s="73"/>
      <c r="F281" s="73"/>
    </row>
    <row r="282" spans="1:7" outlineLevel="1" x14ac:dyDescent="0.35">
      <c r="A282" s="89" t="s">
        <v>1155</v>
      </c>
      <c r="B282" s="95"/>
      <c r="C282" s="165"/>
      <c r="E282" s="73"/>
      <c r="F282" s="73"/>
    </row>
    <row r="283" spans="1:7" outlineLevel="1" x14ac:dyDescent="0.35">
      <c r="A283" s="89" t="s">
        <v>1156</v>
      </c>
      <c r="B283" s="95"/>
      <c r="C283" s="165"/>
      <c r="E283" s="73"/>
      <c r="F283" s="73"/>
    </row>
    <row r="284" spans="1:7" outlineLevel="1" x14ac:dyDescent="0.35">
      <c r="A284" s="89" t="s">
        <v>1157</v>
      </c>
      <c r="B284" s="95"/>
      <c r="C284" s="165"/>
      <c r="E284" s="73"/>
      <c r="F284" s="73"/>
    </row>
    <row r="285" spans="1:7" outlineLevel="1" x14ac:dyDescent="0.35">
      <c r="A285" s="89" t="s">
        <v>1158</v>
      </c>
      <c r="B285" s="95"/>
      <c r="C285" s="165"/>
      <c r="E285" s="73"/>
      <c r="F285" s="73"/>
    </row>
    <row r="286" spans="1:7" s="2" customFormat="1" x14ac:dyDescent="0.35">
      <c r="A286" s="99"/>
      <c r="B286" s="99" t="s">
        <v>1159</v>
      </c>
      <c r="C286" s="99" t="s">
        <v>314</v>
      </c>
      <c r="D286" s="99" t="s">
        <v>1160</v>
      </c>
      <c r="E286" s="99"/>
      <c r="F286" s="99" t="s">
        <v>838</v>
      </c>
      <c r="G286" s="99" t="s">
        <v>1161</v>
      </c>
    </row>
    <row r="287" spans="1:7" s="2" customFormat="1" x14ac:dyDescent="0.35">
      <c r="A287" s="89" t="s">
        <v>1162</v>
      </c>
      <c r="B287" s="198" t="s">
        <v>3185</v>
      </c>
      <c r="C287" s="177">
        <v>213.77369842000002</v>
      </c>
      <c r="D287" s="177">
        <v>31</v>
      </c>
      <c r="E287" s="81"/>
      <c r="F287" s="111">
        <f>IF($C$305=0,"",IF(C287="[For completion]","",C287/$C$305))</f>
        <v>0.13333056352263353</v>
      </c>
      <c r="G287" s="111">
        <f>IF($D$305=0,"",IF(D287="[For completion]","",D287/$D$305))</f>
        <v>3.8318912237330034E-2</v>
      </c>
    </row>
    <row r="288" spans="1:7" s="2" customFormat="1" x14ac:dyDescent="0.35">
      <c r="A288" s="89" t="s">
        <v>1163</v>
      </c>
      <c r="B288" s="198" t="s">
        <v>3186</v>
      </c>
      <c r="C288" s="177">
        <v>129.0706227</v>
      </c>
      <c r="D288" s="177">
        <v>30</v>
      </c>
      <c r="E288" s="81"/>
      <c r="F288" s="111">
        <f t="shared" ref="F288:F304" si="9">IF($C$305=0,"",IF(C288="[For completion]","",C288/$C$305))</f>
        <v>8.0501291721106275E-2</v>
      </c>
      <c r="G288" s="111">
        <f t="shared" ref="G288:G304" si="10">IF($D$305=0,"",IF(D288="[For completion]","",D288/$D$305))</f>
        <v>3.7082818294190356E-2</v>
      </c>
    </row>
    <row r="289" spans="1:7" s="2" customFormat="1" x14ac:dyDescent="0.35">
      <c r="A289" s="89" t="s">
        <v>1164</v>
      </c>
      <c r="B289" s="198" t="s">
        <v>3187</v>
      </c>
      <c r="C289" s="177">
        <v>329.79073569999991</v>
      </c>
      <c r="D289" s="177">
        <v>113</v>
      </c>
      <c r="E289" s="81"/>
      <c r="F289" s="111">
        <f t="shared" si="9"/>
        <v>0.20569033964615674</v>
      </c>
      <c r="G289" s="111">
        <f t="shared" si="10"/>
        <v>0.13967861557478367</v>
      </c>
    </row>
    <row r="290" spans="1:7" s="2" customFormat="1" x14ac:dyDescent="0.35">
      <c r="A290" s="89" t="s">
        <v>1165</v>
      </c>
      <c r="B290" s="198" t="s">
        <v>3040</v>
      </c>
      <c r="C290" s="177">
        <v>99.334919790000015</v>
      </c>
      <c r="D290" s="177">
        <v>66</v>
      </c>
      <c r="E290" s="81"/>
      <c r="F290" s="111">
        <f t="shared" si="9"/>
        <v>6.1955146638550181E-2</v>
      </c>
      <c r="G290" s="111">
        <f t="shared" si="10"/>
        <v>8.1582200247218795E-2</v>
      </c>
    </row>
    <row r="291" spans="1:7" s="2" customFormat="1" x14ac:dyDescent="0.35">
      <c r="A291" s="89" t="s">
        <v>1166</v>
      </c>
      <c r="B291" s="198" t="s">
        <v>3041</v>
      </c>
      <c r="C291" s="177">
        <v>48.38576157</v>
      </c>
      <c r="D291" s="177">
        <v>33</v>
      </c>
      <c r="E291" s="81"/>
      <c r="F291" s="111">
        <f t="shared" si="9"/>
        <v>3.0178178626657101E-2</v>
      </c>
      <c r="G291" s="111">
        <f t="shared" si="10"/>
        <v>4.0791100123609397E-2</v>
      </c>
    </row>
    <row r="292" spans="1:7" s="2" customFormat="1" x14ac:dyDescent="0.35">
      <c r="A292" s="89" t="s">
        <v>1167</v>
      </c>
      <c r="B292" s="198" t="s">
        <v>3188</v>
      </c>
      <c r="C292" s="177">
        <v>16.607531419999997</v>
      </c>
      <c r="D292" s="177">
        <v>19</v>
      </c>
      <c r="E292" s="81"/>
      <c r="F292" s="111">
        <f t="shared" si="9"/>
        <v>1.035811018527656E-2</v>
      </c>
      <c r="G292" s="111">
        <f t="shared" si="10"/>
        <v>2.3485784919653894E-2</v>
      </c>
    </row>
    <row r="293" spans="1:7" s="2" customFormat="1" x14ac:dyDescent="0.35">
      <c r="A293" s="89" t="s">
        <v>1168</v>
      </c>
      <c r="B293" s="198" t="s">
        <v>3189</v>
      </c>
      <c r="C293" s="177">
        <v>23.667082910000001</v>
      </c>
      <c r="D293" s="177">
        <v>9</v>
      </c>
      <c r="E293" s="81"/>
      <c r="F293" s="111">
        <f t="shared" si="9"/>
        <v>1.4761149405421741E-2</v>
      </c>
      <c r="G293" s="111">
        <f t="shared" si="10"/>
        <v>1.1124845488257108E-2</v>
      </c>
    </row>
    <row r="294" spans="1:7" s="2" customFormat="1" x14ac:dyDescent="0.35">
      <c r="A294" s="89" t="s">
        <v>1169</v>
      </c>
      <c r="B294" s="198" t="s">
        <v>3190</v>
      </c>
      <c r="C294" s="177">
        <v>41.102451000000002</v>
      </c>
      <c r="D294" s="177">
        <v>16</v>
      </c>
      <c r="E294" s="81"/>
      <c r="F294" s="111">
        <f t="shared" si="9"/>
        <v>2.5635580964803669E-2</v>
      </c>
      <c r="G294" s="111">
        <f t="shared" si="10"/>
        <v>1.9777503090234856E-2</v>
      </c>
    </row>
    <row r="295" spans="1:7" s="2" customFormat="1" x14ac:dyDescent="0.35">
      <c r="A295" s="89" t="s">
        <v>1170</v>
      </c>
      <c r="B295" s="198" t="s">
        <v>3191</v>
      </c>
      <c r="C295" s="177">
        <v>119.26523292000003</v>
      </c>
      <c r="D295" s="177">
        <v>31</v>
      </c>
      <c r="E295" s="81"/>
      <c r="F295" s="111">
        <f t="shared" si="9"/>
        <v>7.4385674343528288E-2</v>
      </c>
      <c r="G295" s="111">
        <f t="shared" si="10"/>
        <v>3.8318912237330034E-2</v>
      </c>
    </row>
    <row r="296" spans="1:7" s="2" customFormat="1" x14ac:dyDescent="0.35">
      <c r="A296" s="89" t="s">
        <v>1171</v>
      </c>
      <c r="B296" s="198" t="s">
        <v>3192</v>
      </c>
      <c r="C296" s="177">
        <v>395.55881538000006</v>
      </c>
      <c r="D296" s="177">
        <v>143</v>
      </c>
      <c r="E296" s="81"/>
      <c r="F296" s="111">
        <f t="shared" si="9"/>
        <v>0.24670986258254568</v>
      </c>
      <c r="G296" s="111">
        <f t="shared" si="10"/>
        <v>0.17676143386897405</v>
      </c>
    </row>
    <row r="297" spans="1:7" s="2" customFormat="1" x14ac:dyDescent="0.35">
      <c r="A297" s="89" t="s">
        <v>1172</v>
      </c>
      <c r="B297" s="198" t="s">
        <v>3193</v>
      </c>
      <c r="C297" s="177">
        <v>108.36319466999996</v>
      </c>
      <c r="D297" s="177">
        <v>194</v>
      </c>
      <c r="E297" s="81"/>
      <c r="F297" s="111">
        <f t="shared" si="9"/>
        <v>6.7586077788099913E-2</v>
      </c>
      <c r="G297" s="111">
        <f t="shared" si="10"/>
        <v>0.23980222496909764</v>
      </c>
    </row>
    <row r="298" spans="1:7" s="2" customFormat="1" x14ac:dyDescent="0.35">
      <c r="A298" s="89" t="s">
        <v>1173</v>
      </c>
      <c r="B298" s="198" t="s">
        <v>3194</v>
      </c>
      <c r="C298" s="177">
        <v>49.790475169999993</v>
      </c>
      <c r="D298" s="177">
        <v>99</v>
      </c>
      <c r="E298" s="81"/>
      <c r="F298" s="111">
        <f t="shared" si="9"/>
        <v>3.1054297893246839E-2</v>
      </c>
      <c r="G298" s="111">
        <f t="shared" si="10"/>
        <v>0.12237330037082818</v>
      </c>
    </row>
    <row r="299" spans="1:7" s="2" customFormat="1" x14ac:dyDescent="0.35">
      <c r="A299" s="89" t="s">
        <v>1174</v>
      </c>
      <c r="B299" s="198" t="s">
        <v>3195</v>
      </c>
      <c r="C299" s="177">
        <v>0.16618052</v>
      </c>
      <c r="D299" s="177">
        <v>1</v>
      </c>
      <c r="E299" s="81"/>
      <c r="F299" s="111">
        <f t="shared" si="9"/>
        <v>1.0364671866485956E-4</v>
      </c>
      <c r="G299" s="111">
        <f t="shared" si="10"/>
        <v>1.2360939431396785E-3</v>
      </c>
    </row>
    <row r="300" spans="1:7" s="2" customFormat="1" x14ac:dyDescent="0.35">
      <c r="A300" s="89" t="s">
        <v>1175</v>
      </c>
      <c r="B300" s="198" t="s">
        <v>3196</v>
      </c>
      <c r="C300" s="177">
        <v>0</v>
      </c>
      <c r="D300" s="177">
        <v>0</v>
      </c>
      <c r="E300" s="81"/>
      <c r="F300" s="111">
        <f t="shared" si="9"/>
        <v>0</v>
      </c>
      <c r="G300" s="111">
        <f t="shared" si="10"/>
        <v>0</v>
      </c>
    </row>
    <row r="301" spans="1:7" s="2" customFormat="1" x14ac:dyDescent="0.35">
      <c r="A301" s="89" t="s">
        <v>1176</v>
      </c>
      <c r="B301" s="198" t="s">
        <v>937</v>
      </c>
      <c r="C301" s="177">
        <v>0</v>
      </c>
      <c r="D301" s="177">
        <v>0</v>
      </c>
      <c r="E301" s="81"/>
      <c r="F301" s="111">
        <f t="shared" si="9"/>
        <v>0</v>
      </c>
      <c r="G301" s="111">
        <f t="shared" si="10"/>
        <v>0</v>
      </c>
    </row>
    <row r="302" spans="1:7" s="2" customFormat="1" x14ac:dyDescent="0.35">
      <c r="A302" s="89" t="s">
        <v>1177</v>
      </c>
      <c r="B302" s="198" t="s">
        <v>937</v>
      </c>
      <c r="C302" s="177">
        <v>0</v>
      </c>
      <c r="D302" s="177">
        <v>0</v>
      </c>
      <c r="E302" s="81"/>
      <c r="F302" s="111">
        <f t="shared" si="9"/>
        <v>0</v>
      </c>
      <c r="G302" s="111">
        <f t="shared" si="10"/>
        <v>0</v>
      </c>
    </row>
    <row r="303" spans="1:7" s="2" customFormat="1" x14ac:dyDescent="0.35">
      <c r="A303" s="89" t="s">
        <v>1178</v>
      </c>
      <c r="B303" s="198" t="s">
        <v>937</v>
      </c>
      <c r="C303" s="177">
        <v>0</v>
      </c>
      <c r="D303" s="177">
        <v>0</v>
      </c>
      <c r="E303" s="81"/>
      <c r="F303" s="111">
        <f t="shared" si="9"/>
        <v>0</v>
      </c>
      <c r="G303" s="111">
        <f t="shared" si="10"/>
        <v>0</v>
      </c>
    </row>
    <row r="304" spans="1:7" s="2" customFormat="1" x14ac:dyDescent="0.35">
      <c r="A304" s="89" t="s">
        <v>1179</v>
      </c>
      <c r="B304" s="102" t="s">
        <v>1180</v>
      </c>
      <c r="C304" s="177">
        <v>28.459343010000001</v>
      </c>
      <c r="D304" s="95">
        <v>24</v>
      </c>
      <c r="E304" s="81"/>
      <c r="F304" s="111">
        <f t="shared" si="9"/>
        <v>1.7750079963308619E-2</v>
      </c>
      <c r="G304" s="111">
        <f t="shared" si="10"/>
        <v>2.9666254635352288E-2</v>
      </c>
    </row>
    <row r="305" spans="1:7" s="2" customFormat="1" x14ac:dyDescent="0.35">
      <c r="A305" s="89" t="s">
        <v>1181</v>
      </c>
      <c r="B305" s="102" t="s">
        <v>354</v>
      </c>
      <c r="C305" s="129">
        <f>SUM(C287:C304)</f>
        <v>1603.3360451799999</v>
      </c>
      <c r="D305" s="89">
        <f>SUM(D287:D304)</f>
        <v>809</v>
      </c>
      <c r="E305" s="81"/>
      <c r="F305" s="175">
        <f>SUM(F287:F304)</f>
        <v>0.99999999999999989</v>
      </c>
      <c r="G305" s="175">
        <f>SUM(G287:G304)</f>
        <v>1</v>
      </c>
    </row>
    <row r="306" spans="1:7" s="2" customFormat="1" x14ac:dyDescent="0.35">
      <c r="A306" s="89" t="s">
        <v>1182</v>
      </c>
      <c r="B306" s="93"/>
      <c r="C306" s="76"/>
      <c r="D306" s="76"/>
      <c r="E306" s="81"/>
      <c r="F306" s="81"/>
      <c r="G306" s="81"/>
    </row>
    <row r="307" spans="1:7" s="2" customFormat="1" x14ac:dyDescent="0.35">
      <c r="A307" s="89" t="s">
        <v>1183</v>
      </c>
      <c r="B307" s="93"/>
      <c r="C307" s="76"/>
      <c r="D307" s="76"/>
      <c r="E307" s="81"/>
      <c r="F307" s="81"/>
      <c r="G307" s="81"/>
    </row>
    <row r="308" spans="1:7" s="2" customFormat="1" x14ac:dyDescent="0.35">
      <c r="A308" s="89" t="s">
        <v>1184</v>
      </c>
      <c r="B308" s="93"/>
      <c r="C308" s="76"/>
      <c r="D308" s="76"/>
      <c r="E308" s="81"/>
      <c r="F308" s="81"/>
      <c r="G308" s="81"/>
    </row>
    <row r="309" spans="1:7" s="2" customFormat="1" x14ac:dyDescent="0.35">
      <c r="A309" s="99"/>
      <c r="B309" s="99" t="s">
        <v>1185</v>
      </c>
      <c r="C309" s="99" t="s">
        <v>314</v>
      </c>
      <c r="D309" s="99" t="s">
        <v>1160</v>
      </c>
      <c r="E309" s="99"/>
      <c r="F309" s="99" t="s">
        <v>838</v>
      </c>
      <c r="G309" s="99" t="s">
        <v>1161</v>
      </c>
    </row>
    <row r="310" spans="1:7" s="2" customFormat="1" x14ac:dyDescent="0.35">
      <c r="A310" s="89" t="s">
        <v>1186</v>
      </c>
      <c r="B310" s="198" t="s">
        <v>3197</v>
      </c>
      <c r="C310" s="177">
        <v>213.77369842000002</v>
      </c>
      <c r="D310" s="95">
        <v>31</v>
      </c>
      <c r="E310" s="81"/>
      <c r="F310" s="111">
        <f>IF($C$328=0,"",IF(C310="[For completion]","",C310/$C$328))</f>
        <v>0.13333056352263353</v>
      </c>
      <c r="G310" s="111">
        <f>IF($D$328=0,"",IF(D310="[For completion]","",D310/$D$328))</f>
        <v>3.8318912237330034E-2</v>
      </c>
    </row>
    <row r="311" spans="1:7" s="2" customFormat="1" x14ac:dyDescent="0.35">
      <c r="A311" s="89" t="s">
        <v>1187</v>
      </c>
      <c r="B311" s="198" t="s">
        <v>3198</v>
      </c>
      <c r="C311" s="177">
        <v>129.0706227</v>
      </c>
      <c r="D311" s="95">
        <v>30</v>
      </c>
      <c r="E311" s="81"/>
      <c r="F311" s="111">
        <f t="shared" ref="F311:F327" si="11">IF($C$328=0,"",IF(C311="[For completion]","",C311/$C$328))</f>
        <v>8.0501291721106275E-2</v>
      </c>
      <c r="G311" s="111">
        <f t="shared" ref="G311:G327" si="12">IF($D$328=0,"",IF(D311="[For completion]","",D311/$D$328))</f>
        <v>3.7082818294190356E-2</v>
      </c>
    </row>
    <row r="312" spans="1:7" s="2" customFormat="1" x14ac:dyDescent="0.35">
      <c r="A312" s="89" t="s">
        <v>1188</v>
      </c>
      <c r="B312" s="198" t="s">
        <v>3199</v>
      </c>
      <c r="C312" s="177">
        <v>329.79073569999991</v>
      </c>
      <c r="D312" s="95">
        <v>113</v>
      </c>
      <c r="E312" s="81"/>
      <c r="F312" s="111">
        <f t="shared" si="11"/>
        <v>0.20569033964615674</v>
      </c>
      <c r="G312" s="111">
        <f t="shared" si="12"/>
        <v>0.13967861557478367</v>
      </c>
    </row>
    <row r="313" spans="1:7" s="2" customFormat="1" x14ac:dyDescent="0.35">
      <c r="A313" s="89" t="s">
        <v>1189</v>
      </c>
      <c r="B313" s="198" t="s">
        <v>3200</v>
      </c>
      <c r="C313" s="177">
        <v>99.334919790000015</v>
      </c>
      <c r="D313" s="95">
        <v>66</v>
      </c>
      <c r="E313" s="81"/>
      <c r="F313" s="111">
        <f t="shared" si="11"/>
        <v>6.1955146638550181E-2</v>
      </c>
      <c r="G313" s="111">
        <f t="shared" si="12"/>
        <v>8.1582200247218795E-2</v>
      </c>
    </row>
    <row r="314" spans="1:7" s="2" customFormat="1" x14ac:dyDescent="0.35">
      <c r="A314" s="89" t="s">
        <v>1190</v>
      </c>
      <c r="B314" s="198" t="s">
        <v>3201</v>
      </c>
      <c r="C314" s="177">
        <v>48.38576157</v>
      </c>
      <c r="D314" s="95">
        <v>33</v>
      </c>
      <c r="E314" s="81"/>
      <c r="F314" s="111">
        <f t="shared" si="11"/>
        <v>3.0178178626657101E-2</v>
      </c>
      <c r="G314" s="111">
        <f t="shared" si="12"/>
        <v>4.0791100123609397E-2</v>
      </c>
    </row>
    <row r="315" spans="1:7" s="2" customFormat="1" x14ac:dyDescent="0.35">
      <c r="A315" s="89" t="s">
        <v>1191</v>
      </c>
      <c r="B315" s="198" t="s">
        <v>3202</v>
      </c>
      <c r="C315" s="177">
        <v>16.607531419999997</v>
      </c>
      <c r="D315" s="95">
        <v>19</v>
      </c>
      <c r="E315" s="81"/>
      <c r="F315" s="111">
        <f t="shared" si="11"/>
        <v>1.035811018527656E-2</v>
      </c>
      <c r="G315" s="111">
        <f t="shared" si="12"/>
        <v>2.3485784919653894E-2</v>
      </c>
    </row>
    <row r="316" spans="1:7" s="2" customFormat="1" x14ac:dyDescent="0.35">
      <c r="A316" s="89" t="s">
        <v>1192</v>
      </c>
      <c r="B316" s="198" t="s">
        <v>3203</v>
      </c>
      <c r="C316" s="177">
        <v>23.667082910000001</v>
      </c>
      <c r="D316" s="95">
        <v>9</v>
      </c>
      <c r="E316" s="81"/>
      <c r="F316" s="111">
        <f t="shared" si="11"/>
        <v>1.4761149405421741E-2</v>
      </c>
      <c r="G316" s="111">
        <f t="shared" si="12"/>
        <v>1.1124845488257108E-2</v>
      </c>
    </row>
    <row r="317" spans="1:7" s="2" customFormat="1" x14ac:dyDescent="0.35">
      <c r="A317" s="89" t="s">
        <v>1193</v>
      </c>
      <c r="B317" s="198" t="s">
        <v>3204</v>
      </c>
      <c r="C317" s="177">
        <v>41.102451000000002</v>
      </c>
      <c r="D317" s="95">
        <v>16</v>
      </c>
      <c r="E317" s="81"/>
      <c r="F317" s="111">
        <f t="shared" si="11"/>
        <v>2.5635580964803669E-2</v>
      </c>
      <c r="G317" s="111">
        <f t="shared" si="12"/>
        <v>1.9777503090234856E-2</v>
      </c>
    </row>
    <row r="318" spans="1:7" s="2" customFormat="1" x14ac:dyDescent="0.35">
      <c r="A318" s="89" t="s">
        <v>1194</v>
      </c>
      <c r="B318" s="198" t="s">
        <v>3205</v>
      </c>
      <c r="C318" s="177">
        <v>119.26523292000003</v>
      </c>
      <c r="D318" s="95">
        <v>31</v>
      </c>
      <c r="E318" s="81"/>
      <c r="F318" s="111">
        <f t="shared" si="11"/>
        <v>7.4385674343528288E-2</v>
      </c>
      <c r="G318" s="111">
        <f t="shared" si="12"/>
        <v>3.8318912237330034E-2</v>
      </c>
    </row>
    <row r="319" spans="1:7" s="2" customFormat="1" x14ac:dyDescent="0.35">
      <c r="A319" s="89" t="s">
        <v>1195</v>
      </c>
      <c r="B319" s="198" t="s">
        <v>3206</v>
      </c>
      <c r="C319" s="177">
        <v>395.55881538000006</v>
      </c>
      <c r="D319" s="95">
        <v>143</v>
      </c>
      <c r="E319" s="81"/>
      <c r="F319" s="111">
        <f t="shared" si="11"/>
        <v>0.24670986258254568</v>
      </c>
      <c r="G319" s="111">
        <f t="shared" si="12"/>
        <v>0.17676143386897405</v>
      </c>
    </row>
    <row r="320" spans="1:7" s="2" customFormat="1" x14ac:dyDescent="0.35">
      <c r="A320" s="89" t="s">
        <v>1196</v>
      </c>
      <c r="B320" s="198" t="s">
        <v>3207</v>
      </c>
      <c r="C320" s="177">
        <v>108.36319466999996</v>
      </c>
      <c r="D320" s="95">
        <v>194</v>
      </c>
      <c r="E320" s="81"/>
      <c r="F320" s="111">
        <f t="shared" si="11"/>
        <v>6.7586077788099913E-2</v>
      </c>
      <c r="G320" s="111">
        <f t="shared" si="12"/>
        <v>0.23980222496909764</v>
      </c>
    </row>
    <row r="321" spans="1:7" s="2" customFormat="1" x14ac:dyDescent="0.35">
      <c r="A321" s="89" t="s">
        <v>1197</v>
      </c>
      <c r="B321" s="198" t="s">
        <v>3208</v>
      </c>
      <c r="C321" s="177">
        <v>49.790475169999993</v>
      </c>
      <c r="D321" s="95">
        <v>99</v>
      </c>
      <c r="E321" s="81"/>
      <c r="F321" s="111">
        <f>IF($C$328=0,"",IF(C321="[For completion]","",C321/$C$328))</f>
        <v>3.1054297893246839E-2</v>
      </c>
      <c r="G321" s="111">
        <f t="shared" si="12"/>
        <v>0.12237330037082818</v>
      </c>
    </row>
    <row r="322" spans="1:7" s="2" customFormat="1" x14ac:dyDescent="0.35">
      <c r="A322" s="89" t="s">
        <v>1198</v>
      </c>
      <c r="B322" s="198" t="s">
        <v>3209</v>
      </c>
      <c r="C322" s="177">
        <v>0.16618052</v>
      </c>
      <c r="D322" s="95">
        <v>1</v>
      </c>
      <c r="E322" s="81"/>
      <c r="F322" s="111">
        <f t="shared" si="11"/>
        <v>1.0364671866485956E-4</v>
      </c>
      <c r="G322" s="111">
        <f t="shared" si="12"/>
        <v>1.2360939431396785E-3</v>
      </c>
    </row>
    <row r="323" spans="1:7" s="2" customFormat="1" x14ac:dyDescent="0.35">
      <c r="A323" s="89" t="s">
        <v>1199</v>
      </c>
      <c r="B323" s="198" t="s">
        <v>3210</v>
      </c>
      <c r="C323" s="177">
        <v>0</v>
      </c>
      <c r="D323" s="95">
        <v>0</v>
      </c>
      <c r="E323" s="81"/>
      <c r="F323" s="111">
        <f t="shared" si="11"/>
        <v>0</v>
      </c>
      <c r="G323" s="111">
        <f t="shared" si="12"/>
        <v>0</v>
      </c>
    </row>
    <row r="324" spans="1:7" s="2" customFormat="1" x14ac:dyDescent="0.35">
      <c r="A324" s="89" t="s">
        <v>1200</v>
      </c>
      <c r="B324" s="198" t="s">
        <v>937</v>
      </c>
      <c r="C324" s="177">
        <v>0</v>
      </c>
      <c r="D324" s="95">
        <v>0</v>
      </c>
      <c r="E324" s="81"/>
      <c r="F324" s="111">
        <f t="shared" si="11"/>
        <v>0</v>
      </c>
      <c r="G324" s="111">
        <f t="shared" si="12"/>
        <v>0</v>
      </c>
    </row>
    <row r="325" spans="1:7" s="2" customFormat="1" x14ac:dyDescent="0.35">
      <c r="A325" s="89" t="s">
        <v>1201</v>
      </c>
      <c r="B325" s="198" t="s">
        <v>937</v>
      </c>
      <c r="C325" s="177">
        <v>0</v>
      </c>
      <c r="D325" s="95">
        <v>0</v>
      </c>
      <c r="E325" s="81"/>
      <c r="F325" s="111">
        <f t="shared" si="11"/>
        <v>0</v>
      </c>
      <c r="G325" s="111">
        <f t="shared" si="12"/>
        <v>0</v>
      </c>
    </row>
    <row r="326" spans="1:7" s="2" customFormat="1" x14ac:dyDescent="0.35">
      <c r="A326" s="89" t="s">
        <v>1202</v>
      </c>
      <c r="B326" s="198" t="s">
        <v>937</v>
      </c>
      <c r="C326" s="177">
        <v>0</v>
      </c>
      <c r="D326" s="95">
        <v>0</v>
      </c>
      <c r="E326" s="81"/>
      <c r="F326" s="111">
        <f t="shared" si="11"/>
        <v>0</v>
      </c>
      <c r="G326" s="111">
        <f t="shared" si="12"/>
        <v>0</v>
      </c>
    </row>
    <row r="327" spans="1:7" s="2" customFormat="1" x14ac:dyDescent="0.35">
      <c r="A327" s="89" t="s">
        <v>1203</v>
      </c>
      <c r="B327" s="102" t="s">
        <v>1180</v>
      </c>
      <c r="C327" s="177">
        <v>28.459343010000001</v>
      </c>
      <c r="D327" s="95">
        <v>24</v>
      </c>
      <c r="E327" s="81"/>
      <c r="F327" s="111">
        <f t="shared" si="11"/>
        <v>1.7750079963308619E-2</v>
      </c>
      <c r="G327" s="111">
        <f t="shared" si="12"/>
        <v>2.9666254635352288E-2</v>
      </c>
    </row>
    <row r="328" spans="1:7" s="2" customFormat="1" x14ac:dyDescent="0.35">
      <c r="A328" s="89" t="s">
        <v>1204</v>
      </c>
      <c r="B328" s="102" t="s">
        <v>354</v>
      </c>
      <c r="C328" s="129">
        <f>SUM(C310:C327)</f>
        <v>1603.3360451799999</v>
      </c>
      <c r="D328" s="89">
        <f>SUM(D310:D327)</f>
        <v>809</v>
      </c>
      <c r="E328" s="81"/>
      <c r="F328" s="175">
        <f>SUM(F310:F327)</f>
        <v>0.99999999999999989</v>
      </c>
      <c r="G328" s="175">
        <f>SUM(G310:G327)</f>
        <v>1</v>
      </c>
    </row>
    <row r="329" spans="1:7" s="2" customFormat="1" x14ac:dyDescent="0.35">
      <c r="A329" s="89" t="s">
        <v>1205</v>
      </c>
      <c r="B329" s="93"/>
      <c r="C329" s="76"/>
      <c r="D329" s="76"/>
      <c r="E329" s="81"/>
      <c r="F329" s="81"/>
      <c r="G329" s="81"/>
    </row>
    <row r="330" spans="1:7" s="2" customFormat="1" x14ac:dyDescent="0.35">
      <c r="A330" s="89" t="s">
        <v>1206</v>
      </c>
      <c r="B330" s="93"/>
      <c r="C330" s="76"/>
      <c r="D330" s="76"/>
      <c r="E330" s="81"/>
      <c r="F330" s="81"/>
      <c r="G330" s="81"/>
    </row>
    <row r="331" spans="1:7" s="2" customFormat="1" x14ac:dyDescent="0.35">
      <c r="A331" s="89" t="s">
        <v>1207</v>
      </c>
      <c r="B331" s="93"/>
      <c r="C331" s="76"/>
      <c r="D331" s="76"/>
      <c r="E331" s="81"/>
      <c r="F331" s="81"/>
      <c r="G331" s="81"/>
    </row>
    <row r="332" spans="1:7" s="2" customFormat="1" x14ac:dyDescent="0.35">
      <c r="A332" s="99"/>
      <c r="B332" s="99" t="s">
        <v>1208</v>
      </c>
      <c r="C332" s="99" t="s">
        <v>314</v>
      </c>
      <c r="D332" s="99" t="s">
        <v>1160</v>
      </c>
      <c r="E332" s="99"/>
      <c r="F332" s="99" t="s">
        <v>838</v>
      </c>
      <c r="G332" s="99" t="s">
        <v>1161</v>
      </c>
    </row>
    <row r="333" spans="1:7" s="2" customFormat="1" x14ac:dyDescent="0.35">
      <c r="A333" s="89" t="s">
        <v>1209</v>
      </c>
      <c r="B333" s="102" t="s">
        <v>1210</v>
      </c>
      <c r="C333" s="177">
        <v>264.09360221999998</v>
      </c>
      <c r="D333" s="95">
        <v>221</v>
      </c>
      <c r="E333" s="81"/>
      <c r="F333" s="111">
        <f>IF($C$346=0,"",IF(C333="[For completion]","",C333/$C$346))</f>
        <v>0.16471506582411505</v>
      </c>
      <c r="G333" s="111">
        <f>IF($D$346=0,"",IF(D333="[For completion]","",D333/$D$346))</f>
        <v>0.27317676143386899</v>
      </c>
    </row>
    <row r="334" spans="1:7" s="2" customFormat="1" x14ac:dyDescent="0.35">
      <c r="A334" s="89" t="s">
        <v>1211</v>
      </c>
      <c r="B334" s="102" t="s">
        <v>1212</v>
      </c>
      <c r="C334" s="177">
        <v>112.85059596999999</v>
      </c>
      <c r="D334" s="95">
        <v>104</v>
      </c>
      <c r="E334" s="81"/>
      <c r="F334" s="111">
        <f t="shared" ref="F334:F345" si="13">IF($C$346=0,"",IF(C334="[For completion]","",C334/$C$346))</f>
        <v>7.0384868043885787E-2</v>
      </c>
      <c r="G334" s="111">
        <f t="shared" ref="G334:G345" si="14">IF($D$346=0,"",IF(D334="[For completion]","",D334/$D$346))</f>
        <v>0.12855377008652658</v>
      </c>
    </row>
    <row r="335" spans="1:7" s="2" customFormat="1" x14ac:dyDescent="0.35">
      <c r="A335" s="89" t="s">
        <v>1213</v>
      </c>
      <c r="B335" s="102" t="s">
        <v>1214</v>
      </c>
      <c r="C335" s="177">
        <v>89.157121760000024</v>
      </c>
      <c r="D335" s="95">
        <v>66</v>
      </c>
      <c r="E335" s="81"/>
      <c r="F335" s="111">
        <f t="shared" si="13"/>
        <v>5.560725839603433E-2</v>
      </c>
      <c r="G335" s="111">
        <f t="shared" si="14"/>
        <v>8.1582200247218795E-2</v>
      </c>
    </row>
    <row r="336" spans="1:7" s="2" customFormat="1" x14ac:dyDescent="0.35">
      <c r="A336" s="89" t="s">
        <v>1215</v>
      </c>
      <c r="B336" s="102" t="s">
        <v>1216</v>
      </c>
      <c r="C336" s="177">
        <v>30.062734810000006</v>
      </c>
      <c r="D336" s="95">
        <v>60</v>
      </c>
      <c r="E336" s="81"/>
      <c r="F336" s="111">
        <f t="shared" si="13"/>
        <v>1.8750114737565816E-2</v>
      </c>
      <c r="G336" s="111">
        <f t="shared" si="14"/>
        <v>7.4165636588380712E-2</v>
      </c>
    </row>
    <row r="337" spans="1:7" s="2" customFormat="1" x14ac:dyDescent="0.35">
      <c r="A337" s="89" t="s">
        <v>1217</v>
      </c>
      <c r="B337" s="102" t="s">
        <v>1218</v>
      </c>
      <c r="C337" s="177">
        <v>21.185620089999993</v>
      </c>
      <c r="D337" s="95">
        <v>67</v>
      </c>
      <c r="E337" s="81"/>
      <c r="F337" s="111">
        <f t="shared" si="13"/>
        <v>1.3213462114625865E-2</v>
      </c>
      <c r="G337" s="111">
        <f t="shared" si="14"/>
        <v>8.2818294190358466E-2</v>
      </c>
    </row>
    <row r="338" spans="1:7" s="2" customFormat="1" x14ac:dyDescent="0.35">
      <c r="A338" s="89" t="s">
        <v>1219</v>
      </c>
      <c r="B338" s="102" t="s">
        <v>1220</v>
      </c>
      <c r="C338" s="177">
        <v>40.454690780000007</v>
      </c>
      <c r="D338" s="95">
        <v>33</v>
      </c>
      <c r="E338" s="81"/>
      <c r="F338" s="111">
        <f t="shared" si="13"/>
        <v>2.5231573194912066E-2</v>
      </c>
      <c r="G338" s="111">
        <f t="shared" si="14"/>
        <v>4.0791100123609397E-2</v>
      </c>
    </row>
    <row r="339" spans="1:7" s="2" customFormat="1" x14ac:dyDescent="0.35">
      <c r="A339" s="89" t="s">
        <v>1221</v>
      </c>
      <c r="B339" s="102" t="s">
        <v>1222</v>
      </c>
      <c r="C339" s="177">
        <v>94.720300650000013</v>
      </c>
      <c r="D339" s="95">
        <v>41</v>
      </c>
      <c r="E339" s="81"/>
      <c r="F339" s="111">
        <f t="shared" si="13"/>
        <v>5.9077010670814271E-2</v>
      </c>
      <c r="G339" s="111">
        <f t="shared" si="14"/>
        <v>5.0679851668726822E-2</v>
      </c>
    </row>
    <row r="340" spans="1:7" s="2" customFormat="1" x14ac:dyDescent="0.35">
      <c r="A340" s="89" t="s">
        <v>1223</v>
      </c>
      <c r="B340" s="102" t="s">
        <v>1224</v>
      </c>
      <c r="C340" s="177">
        <v>354.30501532</v>
      </c>
      <c r="D340" s="95">
        <v>106</v>
      </c>
      <c r="E340" s="81"/>
      <c r="F340" s="111">
        <f t="shared" si="13"/>
        <v>0.22097988527428361</v>
      </c>
      <c r="G340" s="111">
        <f t="shared" si="14"/>
        <v>0.13102595797280595</v>
      </c>
    </row>
    <row r="341" spans="1:7" s="2" customFormat="1" x14ac:dyDescent="0.35">
      <c r="A341" s="89" t="s">
        <v>1225</v>
      </c>
      <c r="B341" s="102" t="s">
        <v>1226</v>
      </c>
      <c r="C341" s="177">
        <v>368.96410272999992</v>
      </c>
      <c r="D341" s="95">
        <v>70</v>
      </c>
      <c r="E341" s="81"/>
      <c r="F341" s="111">
        <f t="shared" si="13"/>
        <v>0.23012275177071681</v>
      </c>
      <c r="G341" s="111">
        <f t="shared" si="14"/>
        <v>8.6526576019777507E-2</v>
      </c>
    </row>
    <row r="342" spans="1:7" s="2" customFormat="1" x14ac:dyDescent="0.35">
      <c r="A342" s="89" t="s">
        <v>1227</v>
      </c>
      <c r="B342" s="89" t="s">
        <v>1228</v>
      </c>
      <c r="C342" s="177">
        <v>35.657086569999997</v>
      </c>
      <c r="D342" s="95">
        <v>16</v>
      </c>
      <c r="F342" s="111">
        <f t="shared" si="13"/>
        <v>2.2239309517922627E-2</v>
      </c>
      <c r="G342" s="111">
        <f t="shared" si="14"/>
        <v>1.9777503090234856E-2</v>
      </c>
    </row>
    <row r="343" spans="1:7" s="2" customFormat="1" x14ac:dyDescent="0.35">
      <c r="A343" s="89" t="s">
        <v>1229</v>
      </c>
      <c r="B343" s="89" t="s">
        <v>1230</v>
      </c>
      <c r="C343" s="177">
        <v>139.81082816</v>
      </c>
      <c r="D343" s="95">
        <v>15</v>
      </c>
      <c r="F343" s="111">
        <f t="shared" si="13"/>
        <v>8.7199953235195943E-2</v>
      </c>
      <c r="G343" s="111">
        <f t="shared" si="14"/>
        <v>1.8541409147095178E-2</v>
      </c>
    </row>
    <row r="344" spans="1:7" s="2" customFormat="1" x14ac:dyDescent="0.35">
      <c r="A344" s="89" t="s">
        <v>1231</v>
      </c>
      <c r="B344" s="102" t="s">
        <v>1232</v>
      </c>
      <c r="C344" s="177">
        <v>52.074346120000001</v>
      </c>
      <c r="D344" s="95">
        <v>10</v>
      </c>
      <c r="E344" s="81"/>
      <c r="F344" s="111">
        <f t="shared" si="13"/>
        <v>3.2478747219927828E-2</v>
      </c>
      <c r="G344" s="111">
        <f t="shared" si="14"/>
        <v>1.2360939431396786E-2</v>
      </c>
    </row>
    <row r="345" spans="1:7" s="2" customFormat="1" x14ac:dyDescent="0.35">
      <c r="A345" s="89" t="s">
        <v>1233</v>
      </c>
      <c r="B345" s="89" t="s">
        <v>1180</v>
      </c>
      <c r="C345" s="177">
        <v>0</v>
      </c>
      <c r="D345" s="95">
        <v>0</v>
      </c>
      <c r="F345" s="111">
        <f t="shared" si="13"/>
        <v>0</v>
      </c>
      <c r="G345" s="111">
        <f t="shared" si="14"/>
        <v>0</v>
      </c>
    </row>
    <row r="346" spans="1:7" s="2" customFormat="1" x14ac:dyDescent="0.35">
      <c r="A346" s="89" t="s">
        <v>1234</v>
      </c>
      <c r="B346" s="102" t="s">
        <v>354</v>
      </c>
      <c r="C346" s="129">
        <f>SUM(C333:C345)</f>
        <v>1603.3360451799999</v>
      </c>
      <c r="D346" s="89">
        <f>SUM(D333:D345)</f>
        <v>809</v>
      </c>
      <c r="E346" s="81"/>
      <c r="F346" s="175">
        <f>SUM(F333:F345)</f>
        <v>1</v>
      </c>
      <c r="G346" s="175">
        <f>SUM(G333:G345)</f>
        <v>1</v>
      </c>
    </row>
    <row r="347" spans="1:7" s="2" customFormat="1" x14ac:dyDescent="0.35">
      <c r="A347" s="89" t="s">
        <v>1235</v>
      </c>
      <c r="B347" s="93"/>
      <c r="C347" s="71"/>
      <c r="D347" s="76"/>
      <c r="E347" s="81"/>
      <c r="F347" s="160"/>
      <c r="G347" s="160"/>
    </row>
    <row r="348" spans="1:7" s="2" customFormat="1" x14ac:dyDescent="0.35">
      <c r="A348" s="89" t="s">
        <v>1236</v>
      </c>
      <c r="B348" s="93"/>
      <c r="C348" s="71"/>
      <c r="D348" s="76"/>
      <c r="E348" s="81"/>
      <c r="F348" s="160"/>
      <c r="G348" s="160"/>
    </row>
    <row r="349" spans="1:7" s="2" customFormat="1" x14ac:dyDescent="0.35">
      <c r="A349" s="89" t="s">
        <v>1237</v>
      </c>
    </row>
    <row r="350" spans="1:7" s="2" customFormat="1" x14ac:dyDescent="0.35">
      <c r="A350" s="89" t="s">
        <v>1238</v>
      </c>
    </row>
    <row r="351" spans="1:7" s="2" customFormat="1" x14ac:dyDescent="0.35">
      <c r="A351" s="89" t="s">
        <v>1239</v>
      </c>
      <c r="B351" s="93"/>
      <c r="C351" s="71"/>
      <c r="D351" s="76"/>
      <c r="E351" s="81"/>
      <c r="F351" s="160"/>
      <c r="G351" s="160"/>
    </row>
    <row r="352" spans="1:7" s="2" customFormat="1" x14ac:dyDescent="0.35">
      <c r="A352" s="89" t="s">
        <v>1240</v>
      </c>
      <c r="B352" s="93"/>
      <c r="C352" s="71"/>
      <c r="D352" s="76"/>
      <c r="E352" s="81"/>
      <c r="F352" s="160"/>
      <c r="G352" s="160"/>
    </row>
    <row r="353" spans="1:7" s="2" customFormat="1" x14ac:dyDescent="0.35">
      <c r="A353" s="89" t="s">
        <v>1241</v>
      </c>
      <c r="B353" s="93"/>
      <c r="C353" s="71"/>
      <c r="D353" s="76"/>
      <c r="E353" s="81"/>
      <c r="F353" s="160"/>
      <c r="G353" s="160"/>
    </row>
    <row r="354" spans="1:7" s="2" customFormat="1" x14ac:dyDescent="0.35">
      <c r="A354" s="89" t="s">
        <v>1242</v>
      </c>
      <c r="B354" s="93"/>
      <c r="C354" s="71"/>
      <c r="D354" s="76"/>
      <c r="E354" s="81"/>
      <c r="F354" s="160"/>
      <c r="G354" s="160"/>
    </row>
    <row r="355" spans="1:7" s="2" customFormat="1" x14ac:dyDescent="0.35">
      <c r="A355" s="89" t="s">
        <v>1243</v>
      </c>
      <c r="B355" s="93"/>
      <c r="C355" s="76"/>
      <c r="D355" s="76"/>
      <c r="E355" s="81"/>
      <c r="F355" s="81"/>
      <c r="G355" s="81"/>
    </row>
    <row r="356" spans="1:7" s="2" customFormat="1" x14ac:dyDescent="0.35">
      <c r="A356" s="89" t="s">
        <v>1244</v>
      </c>
      <c r="B356" s="93"/>
      <c r="C356" s="76"/>
      <c r="D356" s="76"/>
      <c r="E356" s="81"/>
      <c r="F356" s="81"/>
      <c r="G356" s="81"/>
    </row>
    <row r="357" spans="1:7" s="2" customFormat="1" x14ac:dyDescent="0.35">
      <c r="A357" s="99"/>
      <c r="B357" s="99" t="s">
        <v>1245</v>
      </c>
      <c r="C357" s="99" t="s">
        <v>314</v>
      </c>
      <c r="D357" s="99" t="s">
        <v>1160</v>
      </c>
      <c r="E357" s="99"/>
      <c r="F357" s="99" t="s">
        <v>838</v>
      </c>
      <c r="G357" s="99" t="s">
        <v>1161</v>
      </c>
    </row>
    <row r="358" spans="1:7" s="2" customFormat="1" x14ac:dyDescent="0.35">
      <c r="A358" s="89" t="s">
        <v>1246</v>
      </c>
      <c r="B358" s="102" t="s">
        <v>1247</v>
      </c>
      <c r="C358" s="177">
        <v>123.50227254000006</v>
      </c>
      <c r="D358" s="95">
        <v>359</v>
      </c>
      <c r="E358" s="81"/>
      <c r="F358" s="111">
        <f>IF($C$365=0,"",IF(C358="[For completion]","",C358/$C$365))</f>
        <v>7.7028314127457184E-2</v>
      </c>
      <c r="G358" s="111">
        <f>IF($D$365=0,"",IF(D358="[For completion]","",D358/$D$365))</f>
        <v>0.4437577255871446</v>
      </c>
    </row>
    <row r="359" spans="1:7" s="2" customFormat="1" x14ac:dyDescent="0.35">
      <c r="A359" s="89" t="s">
        <v>1248</v>
      </c>
      <c r="B359" s="176" t="s">
        <v>1249</v>
      </c>
      <c r="C359" s="177">
        <v>2.8861742800000001</v>
      </c>
      <c r="D359" s="95">
        <v>15</v>
      </c>
      <c r="E359" s="81"/>
      <c r="F359" s="111">
        <f t="shared" ref="F359:F364" si="15">IF($C$365=0,"",IF(C359="[For completion]","",C359/$C$365))</f>
        <v>1.8001056538811725E-3</v>
      </c>
      <c r="G359" s="111">
        <f t="shared" ref="G359:G364" si="16">IF($D$365=0,"",IF(D359="[For completion]","",D359/$D$365))</f>
        <v>1.8541409147095178E-2</v>
      </c>
    </row>
    <row r="360" spans="1:7" s="2" customFormat="1" x14ac:dyDescent="0.35">
      <c r="A360" s="89" t="s">
        <v>1250</v>
      </c>
      <c r="B360" s="102" t="s">
        <v>1251</v>
      </c>
      <c r="C360" s="177">
        <v>0</v>
      </c>
      <c r="D360" s="95">
        <v>0</v>
      </c>
      <c r="E360" s="81"/>
      <c r="F360" s="111">
        <f t="shared" si="15"/>
        <v>0</v>
      </c>
      <c r="G360" s="111">
        <f t="shared" si="16"/>
        <v>0</v>
      </c>
    </row>
    <row r="361" spans="1:7" s="2" customFormat="1" x14ac:dyDescent="0.35">
      <c r="A361" s="89" t="s">
        <v>1252</v>
      </c>
      <c r="B361" s="102" t="s">
        <v>1253</v>
      </c>
      <c r="C361" s="177">
        <v>0.57198388</v>
      </c>
      <c r="D361" s="95">
        <v>6</v>
      </c>
      <c r="E361" s="81"/>
      <c r="F361" s="111">
        <f t="shared" si="15"/>
        <v>3.5674609930932169E-4</v>
      </c>
      <c r="G361" s="111">
        <f t="shared" si="16"/>
        <v>7.4165636588380719E-3</v>
      </c>
    </row>
    <row r="362" spans="1:7" s="2" customFormat="1" x14ac:dyDescent="0.35">
      <c r="A362" s="89" t="s">
        <v>1254</v>
      </c>
      <c r="B362" s="102" t="s">
        <v>1255</v>
      </c>
      <c r="C362" s="177">
        <v>1476.3756144800018</v>
      </c>
      <c r="D362" s="95">
        <v>429</v>
      </c>
      <c r="E362" s="81"/>
      <c r="F362" s="111">
        <f t="shared" si="15"/>
        <v>0.92081483411935239</v>
      </c>
      <c r="G362" s="111">
        <f t="shared" si="16"/>
        <v>0.53028430160692208</v>
      </c>
    </row>
    <row r="363" spans="1:7" s="2" customFormat="1" x14ac:dyDescent="0.35">
      <c r="A363" s="89" t="s">
        <v>1256</v>
      </c>
      <c r="B363" s="102" t="s">
        <v>1257</v>
      </c>
      <c r="C363" s="177">
        <v>0</v>
      </c>
      <c r="D363" s="95">
        <v>0</v>
      </c>
      <c r="E363" s="81"/>
      <c r="F363" s="111">
        <f t="shared" si="15"/>
        <v>0</v>
      </c>
      <c r="G363" s="111">
        <f t="shared" si="16"/>
        <v>0</v>
      </c>
    </row>
    <row r="364" spans="1:7" s="2" customFormat="1" x14ac:dyDescent="0.35">
      <c r="A364" s="89" t="s">
        <v>1258</v>
      </c>
      <c r="B364" s="102" t="s">
        <v>713</v>
      </c>
      <c r="C364" s="177">
        <v>0</v>
      </c>
      <c r="D364" s="95">
        <v>0</v>
      </c>
      <c r="E364" s="81"/>
      <c r="F364" s="111">
        <f t="shared" si="15"/>
        <v>0</v>
      </c>
      <c r="G364" s="111">
        <f t="shared" si="16"/>
        <v>0</v>
      </c>
    </row>
    <row r="365" spans="1:7" s="2" customFormat="1" x14ac:dyDescent="0.35">
      <c r="A365" s="89" t="s">
        <v>1259</v>
      </c>
      <c r="B365" s="102" t="s">
        <v>354</v>
      </c>
      <c r="C365" s="129">
        <f>SUM(C358:C364)</f>
        <v>1603.3360451800017</v>
      </c>
      <c r="D365" s="89">
        <f>SUM(D358:D364)</f>
        <v>809</v>
      </c>
      <c r="E365" s="81"/>
      <c r="F365" s="175">
        <f>SUM(F358:F364)</f>
        <v>1</v>
      </c>
      <c r="G365" s="175">
        <f>SUM(G358:G364)</f>
        <v>1</v>
      </c>
    </row>
    <row r="366" spans="1:7" s="2" customFormat="1" x14ac:dyDescent="0.35">
      <c r="A366" s="89" t="s">
        <v>1260</v>
      </c>
      <c r="B366" s="93"/>
      <c r="C366" s="76"/>
      <c r="D366" s="76"/>
      <c r="E366" s="81"/>
      <c r="F366" s="81"/>
      <c r="G366" s="81"/>
    </row>
    <row r="367" spans="1:7" s="2" customFormat="1" x14ac:dyDescent="0.35">
      <c r="A367" s="99"/>
      <c r="B367" s="99" t="s">
        <v>1261</v>
      </c>
      <c r="C367" s="99" t="s">
        <v>314</v>
      </c>
      <c r="D367" s="99" t="s">
        <v>1160</v>
      </c>
      <c r="E367" s="99"/>
      <c r="F367" s="99" t="s">
        <v>838</v>
      </c>
      <c r="G367" s="99" t="s">
        <v>1161</v>
      </c>
    </row>
    <row r="368" spans="1:7" s="2" customFormat="1" x14ac:dyDescent="0.35">
      <c r="A368" s="89" t="s">
        <v>1262</v>
      </c>
      <c r="B368" s="102" t="s">
        <v>1263</v>
      </c>
      <c r="C368" s="177">
        <v>54.481321970000003</v>
      </c>
      <c r="D368" s="95">
        <v>12</v>
      </c>
      <c r="E368" s="81"/>
      <c r="F368" s="111">
        <f>IF($C$372=0,"",IF(C368="[For completion]","",C368/$C$372))</f>
        <v>3.3979977019654391E-2</v>
      </c>
      <c r="G368" s="111">
        <f>IF($D$372=0,"",IF(D368="[For completion]","",D368/$D$372))</f>
        <v>1.4833127317676144E-2</v>
      </c>
    </row>
    <row r="369" spans="1:7" s="2" customFormat="1" x14ac:dyDescent="0.35">
      <c r="A369" s="89" t="s">
        <v>1264</v>
      </c>
      <c r="B369" s="176" t="s">
        <v>1265</v>
      </c>
      <c r="C369" s="177">
        <v>1548.8547232100013</v>
      </c>
      <c r="D369" s="95">
        <v>797</v>
      </c>
      <c r="E369" s="81"/>
      <c r="F369" s="111">
        <f>IF($C$372=0,"",IF(C369="[For completion]","",C369/$C$372))</f>
        <v>0.96602002298034562</v>
      </c>
      <c r="G369" s="111">
        <f>IF($D$372=0,"",IF(D369="[For completion]","",D369/$D$372))</f>
        <v>0.98516687268232384</v>
      </c>
    </row>
    <row r="370" spans="1:7" s="2" customFormat="1" x14ac:dyDescent="0.35">
      <c r="A370" s="89" t="s">
        <v>1266</v>
      </c>
      <c r="B370" s="102" t="s">
        <v>713</v>
      </c>
      <c r="C370" s="177">
        <v>0</v>
      </c>
      <c r="D370" s="95">
        <v>0</v>
      </c>
      <c r="E370" s="81"/>
      <c r="F370" s="111">
        <f>IF($C$372=0,"",IF(C370="[For completion]","",C370/$C$372))</f>
        <v>0</v>
      </c>
      <c r="G370" s="111">
        <f>IF($D$372=0,"",IF(D370="[For completion]","",D370/$D$372))</f>
        <v>0</v>
      </c>
    </row>
    <row r="371" spans="1:7" s="2" customFormat="1" x14ac:dyDescent="0.35">
      <c r="A371" s="89" t="s">
        <v>1267</v>
      </c>
      <c r="B371" s="89" t="s">
        <v>1180</v>
      </c>
      <c r="C371" s="177">
        <v>0</v>
      </c>
      <c r="D371" s="95">
        <v>0</v>
      </c>
      <c r="E371" s="81"/>
      <c r="F371" s="111">
        <f>IF($C$372=0,"",IF(C371="[For completion]","",C371/$C$372))</f>
        <v>0</v>
      </c>
      <c r="G371" s="111">
        <f>IF($D$372=0,"",IF(D371="[For completion]","",D371/$D$372))</f>
        <v>0</v>
      </c>
    </row>
    <row r="372" spans="1:7" s="2" customFormat="1" x14ac:dyDescent="0.35">
      <c r="A372" s="89" t="s">
        <v>1268</v>
      </c>
      <c r="B372" s="102" t="s">
        <v>354</v>
      </c>
      <c r="C372" s="129">
        <f>SUM(C368:C371)</f>
        <v>1603.3360451800013</v>
      </c>
      <c r="D372" s="89">
        <f>SUM(D368:D371)</f>
        <v>809</v>
      </c>
      <c r="E372" s="81"/>
      <c r="F372" s="175">
        <f>SUM(F368:F371)</f>
        <v>1</v>
      </c>
      <c r="G372" s="175">
        <f>SUM(G368:G371)</f>
        <v>1</v>
      </c>
    </row>
    <row r="373" spans="1:7" s="2" customFormat="1" x14ac:dyDescent="0.35">
      <c r="A373" s="89" t="s">
        <v>1269</v>
      </c>
      <c r="B373" s="93"/>
      <c r="C373" s="76"/>
      <c r="D373" s="76"/>
      <c r="E373" s="81"/>
      <c r="F373" s="81"/>
      <c r="G373" s="81"/>
    </row>
    <row r="374" spans="1:7" s="2" customFormat="1" ht="15" customHeight="1" x14ac:dyDescent="0.35">
      <c r="A374" s="99"/>
      <c r="B374" s="99" t="s">
        <v>1532</v>
      </c>
      <c r="C374" s="99" t="s">
        <v>1270</v>
      </c>
      <c r="D374" s="99" t="s">
        <v>1271</v>
      </c>
      <c r="E374" s="99"/>
      <c r="F374" s="99" t="s">
        <v>1272</v>
      </c>
      <c r="G374" s="99" t="s">
        <v>1273</v>
      </c>
    </row>
    <row r="375" spans="1:7" s="2" customFormat="1" x14ac:dyDescent="0.35">
      <c r="A375" s="89" t="s">
        <v>1274</v>
      </c>
      <c r="B375" s="102" t="s">
        <v>1247</v>
      </c>
      <c r="C375" s="177"/>
      <c r="D375" s="177">
        <v>648.92313027837736</v>
      </c>
      <c r="E375" s="73"/>
      <c r="F375" s="177"/>
      <c r="G375" s="177"/>
    </row>
    <row r="376" spans="1:7" s="2" customFormat="1" x14ac:dyDescent="0.35">
      <c r="A376" s="89" t="s">
        <v>1275</v>
      </c>
      <c r="B376" s="102" t="s">
        <v>1249</v>
      </c>
      <c r="C376" s="177"/>
      <c r="D376" s="177">
        <v>1.1488932677928982</v>
      </c>
      <c r="E376" s="73"/>
      <c r="F376" s="177"/>
      <c r="G376" s="177"/>
    </row>
    <row r="377" spans="1:7" s="2" customFormat="1" x14ac:dyDescent="0.35">
      <c r="A377" s="89" t="s">
        <v>1276</v>
      </c>
      <c r="B377" s="102" t="s">
        <v>1251</v>
      </c>
      <c r="C377" s="177"/>
      <c r="D377" s="177">
        <v>0</v>
      </c>
      <c r="E377" s="73"/>
      <c r="F377" s="177"/>
      <c r="G377" s="177"/>
    </row>
    <row r="378" spans="1:7" s="2" customFormat="1" x14ac:dyDescent="0.35">
      <c r="A378" s="89" t="s">
        <v>1277</v>
      </c>
      <c r="B378" s="102" t="s">
        <v>1253</v>
      </c>
      <c r="C378" s="177"/>
      <c r="D378" s="177">
        <v>0.72580259580889694</v>
      </c>
      <c r="E378" s="73"/>
      <c r="F378" s="177"/>
      <c r="G378" s="177"/>
    </row>
    <row r="379" spans="1:7" s="2" customFormat="1" x14ac:dyDescent="0.35">
      <c r="A379" s="89" t="s">
        <v>1278</v>
      </c>
      <c r="B379" s="102" t="s">
        <v>1255</v>
      </c>
      <c r="C379" s="177"/>
      <c r="D379" s="177">
        <v>528.07797180678472</v>
      </c>
      <c r="E379" s="73"/>
      <c r="F379" s="177"/>
      <c r="G379" s="177"/>
    </row>
    <row r="380" spans="1:7" s="2" customFormat="1" x14ac:dyDescent="0.35">
      <c r="A380" s="89" t="s">
        <v>1279</v>
      </c>
      <c r="B380" s="102" t="s">
        <v>1257</v>
      </c>
      <c r="C380" s="177"/>
      <c r="D380" s="177">
        <v>0</v>
      </c>
      <c r="E380" s="73"/>
      <c r="F380" s="177"/>
      <c r="G380" s="177"/>
    </row>
    <row r="381" spans="1:7" s="2" customFormat="1" x14ac:dyDescent="0.35">
      <c r="A381" s="89" t="s">
        <v>1280</v>
      </c>
      <c r="B381" s="102" t="s">
        <v>713</v>
      </c>
      <c r="C381" s="177"/>
      <c r="D381" s="177">
        <v>0</v>
      </c>
      <c r="E381" s="73"/>
      <c r="F381" s="177"/>
      <c r="G381" s="177"/>
    </row>
    <row r="382" spans="1:7" s="2" customFormat="1" x14ac:dyDescent="0.35">
      <c r="A382" s="89" t="s">
        <v>1281</v>
      </c>
      <c r="B382" s="102" t="s">
        <v>354</v>
      </c>
      <c r="C382" s="129">
        <f>SUM(C375:C381)</f>
        <v>0</v>
      </c>
      <c r="D382" s="129">
        <f>SUM(D375:D381)</f>
        <v>1178.8757979487639</v>
      </c>
      <c r="E382" s="73"/>
      <c r="F382" s="177"/>
      <c r="G382" s="156"/>
    </row>
    <row r="383" spans="1:7" s="2" customFormat="1" x14ac:dyDescent="0.35">
      <c r="A383" s="89" t="s">
        <v>1282</v>
      </c>
      <c r="B383" s="102" t="s">
        <v>1283</v>
      </c>
      <c r="C383" s="76"/>
      <c r="D383" s="76"/>
      <c r="E383" s="73"/>
      <c r="F383" s="177"/>
      <c r="G383" s="111" t="str">
        <f>IF($D$393=0,"",IF(D382="[For completion]","",D382/$D$393))</f>
        <v/>
      </c>
    </row>
    <row r="384" spans="1:7" s="2" customFormat="1" x14ac:dyDescent="0.35">
      <c r="A384" s="89" t="s">
        <v>1284</v>
      </c>
      <c r="B384" s="76"/>
      <c r="C384" s="76"/>
      <c r="D384" s="76"/>
      <c r="E384" s="76"/>
      <c r="F384" s="76"/>
      <c r="G384" s="156" t="str">
        <f>IF($D$393=0,"",IF(D383="[For completion]","",D383/$D$393))</f>
        <v/>
      </c>
    </row>
    <row r="385" spans="1:7" s="2" customFormat="1" x14ac:dyDescent="0.35">
      <c r="A385" s="89" t="s">
        <v>1285</v>
      </c>
      <c r="B385" s="93"/>
      <c r="C385" s="71"/>
      <c r="D385" s="76"/>
      <c r="E385" s="73"/>
      <c r="F385" s="156"/>
      <c r="G385" s="156" t="str">
        <f t="shared" ref="G385:G393" si="17">IF($D$393=0,"",IF(D385="[For completion]","",D385/$D$393))</f>
        <v/>
      </c>
    </row>
    <row r="386" spans="1:7" s="2" customFormat="1" x14ac:dyDescent="0.35">
      <c r="A386" s="89" t="s">
        <v>1286</v>
      </c>
      <c r="B386" s="93"/>
      <c r="C386" s="71"/>
      <c r="D386" s="76"/>
      <c r="E386" s="73"/>
      <c r="F386" s="156"/>
      <c r="G386" s="156" t="str">
        <f t="shared" si="17"/>
        <v/>
      </c>
    </row>
    <row r="387" spans="1:7" s="2" customFormat="1" x14ac:dyDescent="0.35">
      <c r="A387" s="89" t="s">
        <v>1287</v>
      </c>
      <c r="B387" s="93"/>
      <c r="C387" s="71"/>
      <c r="D387" s="76"/>
      <c r="E387" s="73"/>
      <c r="F387" s="156"/>
      <c r="G387" s="156" t="str">
        <f t="shared" si="17"/>
        <v/>
      </c>
    </row>
    <row r="388" spans="1:7" s="2" customFormat="1" x14ac:dyDescent="0.35">
      <c r="A388" s="89" t="s">
        <v>1288</v>
      </c>
      <c r="B388" s="93"/>
      <c r="C388" s="71"/>
      <c r="D388" s="76"/>
      <c r="E388" s="73"/>
      <c r="F388" s="156"/>
      <c r="G388" s="156" t="str">
        <f t="shared" si="17"/>
        <v/>
      </c>
    </row>
    <row r="389" spans="1:7" s="2" customFormat="1" x14ac:dyDescent="0.35">
      <c r="A389" s="89" t="s">
        <v>1289</v>
      </c>
      <c r="B389" s="93"/>
      <c r="C389" s="71"/>
      <c r="D389" s="76"/>
      <c r="E389" s="73"/>
      <c r="F389" s="156"/>
      <c r="G389" s="156" t="str">
        <f t="shared" si="17"/>
        <v/>
      </c>
    </row>
    <row r="390" spans="1:7" s="2" customFormat="1" x14ac:dyDescent="0.35">
      <c r="A390" s="89" t="s">
        <v>1290</v>
      </c>
      <c r="B390" s="93"/>
      <c r="C390" s="71"/>
      <c r="D390" s="76"/>
      <c r="E390" s="73"/>
      <c r="F390" s="156"/>
      <c r="G390" s="156" t="str">
        <f t="shared" si="17"/>
        <v/>
      </c>
    </row>
    <row r="391" spans="1:7" s="2" customFormat="1" x14ac:dyDescent="0.35">
      <c r="A391" s="89" t="s">
        <v>1291</v>
      </c>
      <c r="B391" s="93"/>
      <c r="C391" s="71"/>
      <c r="D391" s="76"/>
      <c r="E391" s="73"/>
      <c r="F391" s="156"/>
      <c r="G391" s="156" t="str">
        <f t="shared" si="17"/>
        <v/>
      </c>
    </row>
    <row r="392" spans="1:7" s="2" customFormat="1" x14ac:dyDescent="0.35">
      <c r="A392" s="89" t="s">
        <v>1292</v>
      </c>
      <c r="B392" s="93"/>
      <c r="C392" s="71"/>
      <c r="D392" s="76"/>
      <c r="E392" s="73"/>
      <c r="F392" s="156"/>
      <c r="G392" s="156" t="str">
        <f t="shared" si="17"/>
        <v/>
      </c>
    </row>
    <row r="393" spans="1:7" s="2" customFormat="1" x14ac:dyDescent="0.35">
      <c r="A393" s="89" t="s">
        <v>1293</v>
      </c>
      <c r="B393" s="93"/>
      <c r="C393" s="71"/>
      <c r="D393" s="76"/>
      <c r="E393" s="73"/>
      <c r="F393" s="156"/>
      <c r="G393" s="156" t="str">
        <f t="shared" si="17"/>
        <v/>
      </c>
    </row>
    <row r="394" spans="1:7" s="2" customFormat="1" x14ac:dyDescent="0.35">
      <c r="A394" s="89" t="s">
        <v>1294</v>
      </c>
      <c r="B394" s="76"/>
      <c r="C394" s="106"/>
      <c r="D394" s="76"/>
      <c r="E394" s="73"/>
      <c r="F394" s="73"/>
      <c r="G394" s="73"/>
    </row>
    <row r="395" spans="1:7" s="2" customFormat="1" x14ac:dyDescent="0.35">
      <c r="A395" s="89" t="s">
        <v>1295</v>
      </c>
      <c r="B395" s="76"/>
      <c r="C395" s="106"/>
      <c r="D395" s="76"/>
      <c r="E395" s="73"/>
      <c r="F395" s="73"/>
      <c r="G395" s="73"/>
    </row>
    <row r="396" spans="1:7" s="2" customFormat="1" x14ac:dyDescent="0.35">
      <c r="A396" s="89" t="s">
        <v>1296</v>
      </c>
      <c r="B396" s="76"/>
      <c r="C396" s="106"/>
      <c r="D396" s="76"/>
      <c r="E396" s="73"/>
      <c r="F396" s="73"/>
      <c r="G396" s="73"/>
    </row>
    <row r="397" spans="1:7" s="2" customFormat="1" x14ac:dyDescent="0.35">
      <c r="A397" s="89" t="s">
        <v>1297</v>
      </c>
      <c r="B397" s="76"/>
      <c r="C397" s="106"/>
      <c r="D397" s="76"/>
      <c r="E397" s="73"/>
      <c r="F397" s="73"/>
      <c r="G397" s="73"/>
    </row>
    <row r="398" spans="1:7" s="2" customFormat="1" x14ac:dyDescent="0.35">
      <c r="A398" s="89" t="s">
        <v>1298</v>
      </c>
      <c r="B398" s="76"/>
      <c r="C398" s="106"/>
      <c r="D398" s="76"/>
      <c r="E398" s="73"/>
      <c r="F398" s="73"/>
      <c r="G398" s="73"/>
    </row>
    <row r="399" spans="1:7" s="2" customFormat="1" x14ac:dyDescent="0.35">
      <c r="A399" s="89" t="s">
        <v>1299</v>
      </c>
      <c r="B399" s="76"/>
      <c r="C399" s="106"/>
      <c r="D399" s="76"/>
      <c r="E399" s="73"/>
      <c r="F399" s="73"/>
      <c r="G399" s="73"/>
    </row>
    <row r="400" spans="1:7" s="2" customFormat="1" x14ac:dyDescent="0.35">
      <c r="A400" s="89" t="s">
        <v>1300</v>
      </c>
      <c r="B400" s="76"/>
      <c r="C400" s="106"/>
      <c r="D400" s="76"/>
      <c r="E400" s="73"/>
      <c r="F400" s="73"/>
      <c r="G400" s="73"/>
    </row>
    <row r="401" spans="1:7" s="2" customFormat="1" x14ac:dyDescent="0.35">
      <c r="A401" s="89" t="s">
        <v>1301</v>
      </c>
      <c r="B401" s="76"/>
      <c r="C401" s="106"/>
      <c r="D401" s="76"/>
      <c r="E401" s="73"/>
      <c r="F401" s="73"/>
      <c r="G401" s="73"/>
    </row>
    <row r="402" spans="1:7" s="2" customFormat="1" x14ac:dyDescent="0.35">
      <c r="A402" s="89" t="s">
        <v>1302</v>
      </c>
      <c r="B402" s="76"/>
      <c r="C402" s="106"/>
      <c r="D402" s="76"/>
      <c r="E402" s="73"/>
      <c r="F402" s="73"/>
      <c r="G402" s="73"/>
    </row>
    <row r="403" spans="1:7" s="2" customFormat="1" x14ac:dyDescent="0.35">
      <c r="A403" s="89" t="s">
        <v>1303</v>
      </c>
      <c r="B403" s="76"/>
      <c r="C403" s="106"/>
      <c r="D403" s="76"/>
      <c r="E403" s="73"/>
      <c r="F403" s="73"/>
      <c r="G403" s="73"/>
    </row>
    <row r="404" spans="1:7" s="2" customFormat="1" x14ac:dyDescent="0.35">
      <c r="A404" s="89" t="s">
        <v>1304</v>
      </c>
      <c r="B404" s="76"/>
      <c r="C404" s="106"/>
      <c r="D404" s="76"/>
      <c r="E404" s="73"/>
      <c r="F404" s="73"/>
      <c r="G404" s="73"/>
    </row>
    <row r="405" spans="1:7" s="2" customFormat="1" x14ac:dyDescent="0.35">
      <c r="A405" s="89" t="s">
        <v>1305</v>
      </c>
      <c r="B405" s="76"/>
      <c r="C405" s="106"/>
      <c r="D405" s="76"/>
      <c r="E405" s="73"/>
      <c r="F405" s="73"/>
      <c r="G405" s="73"/>
    </row>
    <row r="406" spans="1:7" s="2" customFormat="1" x14ac:dyDescent="0.35">
      <c r="A406" s="89" t="s">
        <v>1306</v>
      </c>
      <c r="B406" s="76"/>
      <c r="C406" s="106"/>
      <c r="D406" s="76"/>
      <c r="E406" s="73"/>
      <c r="F406" s="73"/>
      <c r="G406" s="73"/>
    </row>
    <row r="407" spans="1:7" s="2" customFormat="1" x14ac:dyDescent="0.35">
      <c r="A407" s="89" t="s">
        <v>1307</v>
      </c>
      <c r="B407" s="76"/>
      <c r="C407" s="106"/>
      <c r="D407" s="76"/>
      <c r="E407" s="73"/>
      <c r="F407" s="73"/>
      <c r="G407" s="73"/>
    </row>
    <row r="408" spans="1:7" s="2" customFormat="1" x14ac:dyDescent="0.35">
      <c r="A408" s="89" t="s">
        <v>1308</v>
      </c>
      <c r="B408" s="76"/>
      <c r="C408" s="106"/>
      <c r="D408" s="76"/>
      <c r="E408" s="73"/>
      <c r="F408" s="73"/>
      <c r="G408" s="73"/>
    </row>
    <row r="409" spans="1:7" s="2" customFormat="1" x14ac:dyDescent="0.35">
      <c r="A409" s="89" t="s">
        <v>1309</v>
      </c>
      <c r="B409" s="76"/>
      <c r="C409" s="106"/>
      <c r="D409" s="76"/>
      <c r="E409" s="73"/>
      <c r="F409" s="73"/>
      <c r="G409" s="73"/>
    </row>
    <row r="410" spans="1:7" s="2" customFormat="1" x14ac:dyDescent="0.35">
      <c r="A410" s="89" t="s">
        <v>1310</v>
      </c>
      <c r="B410" s="76"/>
      <c r="C410" s="106"/>
      <c r="D410" s="76"/>
      <c r="E410" s="73"/>
      <c r="F410" s="73"/>
      <c r="G410" s="73"/>
    </row>
    <row r="411" spans="1:7" s="2" customFormat="1" x14ac:dyDescent="0.35">
      <c r="A411" s="89" t="s">
        <v>1311</v>
      </c>
      <c r="B411" s="76"/>
      <c r="C411" s="106"/>
      <c r="D411" s="76"/>
      <c r="E411" s="73"/>
      <c r="F411" s="73"/>
      <c r="G411" s="73"/>
    </row>
    <row r="412" spans="1:7" s="2" customFormat="1" x14ac:dyDescent="0.35">
      <c r="A412" s="89" t="s">
        <v>1312</v>
      </c>
      <c r="B412" s="76"/>
      <c r="C412" s="106"/>
      <c r="D412" s="76"/>
      <c r="E412" s="73"/>
      <c r="F412" s="73"/>
      <c r="G412" s="73"/>
    </row>
    <row r="413" spans="1:7" s="2" customFormat="1" x14ac:dyDescent="0.35">
      <c r="A413" s="89" t="s">
        <v>1313</v>
      </c>
      <c r="B413" s="76"/>
      <c r="C413" s="106"/>
      <c r="D413" s="76"/>
      <c r="E413" s="73"/>
      <c r="F413" s="73"/>
      <c r="G413" s="73"/>
    </row>
    <row r="414" spans="1:7" s="2" customFormat="1" x14ac:dyDescent="0.35">
      <c r="A414" s="89" t="s">
        <v>1314</v>
      </c>
      <c r="B414" s="76"/>
      <c r="C414" s="106"/>
      <c r="D414" s="76"/>
      <c r="E414" s="73"/>
      <c r="F414" s="73"/>
      <c r="G414" s="73"/>
    </row>
    <row r="415" spans="1:7" s="2" customFormat="1" x14ac:dyDescent="0.35">
      <c r="A415" s="89" t="s">
        <v>1315</v>
      </c>
      <c r="B415" s="76"/>
      <c r="C415" s="106"/>
      <c r="D415" s="76"/>
      <c r="E415" s="73"/>
      <c r="F415" s="73"/>
      <c r="G415" s="73"/>
    </row>
    <row r="416" spans="1:7" s="2" customFormat="1" x14ac:dyDescent="0.35">
      <c r="A416" s="89" t="s">
        <v>1316</v>
      </c>
      <c r="B416" s="76"/>
      <c r="C416" s="106"/>
      <c r="D416" s="76"/>
      <c r="E416" s="73"/>
      <c r="F416" s="73"/>
      <c r="G416" s="73"/>
    </row>
    <row r="417" spans="1:7" s="2" customFormat="1" x14ac:dyDescent="0.35">
      <c r="A417" s="89" t="s">
        <v>1317</v>
      </c>
      <c r="B417" s="76"/>
      <c r="C417" s="106"/>
      <c r="D417" s="76"/>
      <c r="E417" s="73"/>
      <c r="F417" s="73"/>
      <c r="G417" s="73"/>
    </row>
    <row r="418" spans="1:7" s="2" customFormat="1" x14ac:dyDescent="0.35">
      <c r="A418" s="89" t="s">
        <v>1318</v>
      </c>
      <c r="B418" s="76"/>
      <c r="C418" s="106"/>
      <c r="D418" s="76"/>
      <c r="E418" s="73"/>
      <c r="F418" s="73"/>
      <c r="G418" s="73"/>
    </row>
    <row r="419" spans="1:7" s="2" customFormat="1" x14ac:dyDescent="0.35">
      <c r="A419" s="89" t="s">
        <v>1319</v>
      </c>
      <c r="B419" s="76"/>
      <c r="C419" s="106"/>
      <c r="D419" s="76"/>
      <c r="E419" s="73"/>
      <c r="F419" s="73"/>
      <c r="G419" s="73"/>
    </row>
    <row r="420" spans="1:7" s="2" customFormat="1" x14ac:dyDescent="0.35">
      <c r="A420" s="89" t="s">
        <v>1320</v>
      </c>
      <c r="B420" s="76"/>
      <c r="C420" s="106"/>
      <c r="D420" s="76"/>
      <c r="E420" s="73"/>
      <c r="F420" s="73"/>
      <c r="G420" s="73"/>
    </row>
    <row r="421" spans="1:7" s="2" customFormat="1" x14ac:dyDescent="0.35">
      <c r="A421" s="89" t="s">
        <v>1321</v>
      </c>
      <c r="B421" s="76"/>
      <c r="C421" s="106"/>
      <c r="D421" s="76"/>
      <c r="E421" s="73"/>
      <c r="F421" s="73"/>
      <c r="G421" s="73"/>
    </row>
    <row r="422" spans="1:7" s="2" customFormat="1" x14ac:dyDescent="0.35">
      <c r="A422" s="89" t="s">
        <v>1322</v>
      </c>
      <c r="B422" s="76"/>
      <c r="C422" s="106"/>
      <c r="D422" s="76"/>
      <c r="E422" s="73"/>
      <c r="F422" s="73"/>
      <c r="G422" s="73"/>
    </row>
    <row r="423" spans="1:7" ht="18.5" x14ac:dyDescent="0.35">
      <c r="A423" s="168"/>
      <c r="B423" s="178" t="s">
        <v>801</v>
      </c>
      <c r="C423" s="168"/>
      <c r="D423" s="168"/>
      <c r="E423" s="168"/>
      <c r="F423" s="170"/>
      <c r="G423" s="170"/>
    </row>
    <row r="424" spans="1:7" ht="15" customHeight="1" x14ac:dyDescent="0.35">
      <c r="A424" s="98"/>
      <c r="B424" s="98" t="s">
        <v>1323</v>
      </c>
      <c r="C424" s="98" t="s">
        <v>1034</v>
      </c>
      <c r="D424" s="98" t="s">
        <v>1035</v>
      </c>
      <c r="E424" s="98"/>
      <c r="F424" s="98" t="s">
        <v>839</v>
      </c>
      <c r="G424" s="98" t="s">
        <v>1036</v>
      </c>
    </row>
    <row r="425" spans="1:7" x14ac:dyDescent="0.35">
      <c r="A425" s="89" t="s">
        <v>1324</v>
      </c>
      <c r="B425" s="89" t="s">
        <v>1038</v>
      </c>
      <c r="C425" s="177">
        <f>(C452/D452)*1000</f>
        <v>5726.3234739682539</v>
      </c>
      <c r="D425" s="238"/>
      <c r="E425" s="119"/>
      <c r="F425" s="120"/>
      <c r="G425" s="120"/>
    </row>
    <row r="426" spans="1:7" x14ac:dyDescent="0.35">
      <c r="A426" s="119"/>
      <c r="C426" s="95"/>
      <c r="D426" s="238"/>
      <c r="E426" s="119"/>
      <c r="F426" s="120"/>
      <c r="G426" s="120"/>
    </row>
    <row r="427" spans="1:7" x14ac:dyDescent="0.35">
      <c r="B427" s="89" t="s">
        <v>1039</v>
      </c>
      <c r="C427" s="95"/>
      <c r="D427" s="238"/>
      <c r="E427" s="119"/>
      <c r="F427" s="120"/>
      <c r="G427" s="120"/>
    </row>
    <row r="428" spans="1:7" x14ac:dyDescent="0.35">
      <c r="A428" s="89" t="s">
        <v>1325</v>
      </c>
      <c r="B428" s="198" t="s">
        <v>3178</v>
      </c>
      <c r="C428" s="177">
        <v>96.57887021999997</v>
      </c>
      <c r="D428" s="223">
        <v>126</v>
      </c>
      <c r="E428" s="119"/>
      <c r="F428" s="111">
        <f t="shared" ref="F428:F451" si="18">IF($C$452=0,"",IF(C428="[for completion]","",C428/$C$452))</f>
        <v>6.6927669514697169E-2</v>
      </c>
      <c r="G428" s="111">
        <f t="shared" ref="G428:G451" si="19">IF($D$452=0,"",IF(D428="[for completion]","",D428/$D$452))</f>
        <v>0.5</v>
      </c>
    </row>
    <row r="429" spans="1:7" x14ac:dyDescent="0.35">
      <c r="A429" s="89" t="s">
        <v>1326</v>
      </c>
      <c r="B429" s="198" t="s">
        <v>3179</v>
      </c>
      <c r="C429" s="177">
        <v>250.51867214000006</v>
      </c>
      <c r="D429" s="223">
        <v>82</v>
      </c>
      <c r="E429" s="119"/>
      <c r="F429" s="111">
        <f t="shared" si="18"/>
        <v>0.17360558120066505</v>
      </c>
      <c r="G429" s="111">
        <f t="shared" si="19"/>
        <v>0.32539682539682541</v>
      </c>
    </row>
    <row r="430" spans="1:7" x14ac:dyDescent="0.35">
      <c r="A430" s="89" t="s">
        <v>1327</v>
      </c>
      <c r="B430" s="198" t="s">
        <v>3180</v>
      </c>
      <c r="C430" s="177">
        <v>295.6306773899999</v>
      </c>
      <c r="D430" s="223">
        <v>33</v>
      </c>
      <c r="E430" s="119"/>
      <c r="F430" s="111">
        <f t="shared" si="18"/>
        <v>0.20486750600512435</v>
      </c>
      <c r="G430" s="111">
        <f t="shared" si="19"/>
        <v>0.13095238095238096</v>
      </c>
    </row>
    <row r="431" spans="1:7" x14ac:dyDescent="0.35">
      <c r="A431" s="89" t="s">
        <v>1328</v>
      </c>
      <c r="B431" s="198" t="s">
        <v>3181</v>
      </c>
      <c r="C431" s="177">
        <v>202.5693565</v>
      </c>
      <c r="D431" s="223">
        <v>7</v>
      </c>
      <c r="E431" s="119"/>
      <c r="F431" s="111">
        <f t="shared" si="18"/>
        <v>0.14037744399736546</v>
      </c>
      <c r="G431" s="111">
        <f t="shared" si="19"/>
        <v>2.7777777777777776E-2</v>
      </c>
    </row>
    <row r="432" spans="1:7" x14ac:dyDescent="0.35">
      <c r="A432" s="89" t="s">
        <v>1329</v>
      </c>
      <c r="B432" s="198" t="s">
        <v>3182</v>
      </c>
      <c r="C432" s="177">
        <v>0</v>
      </c>
      <c r="D432" s="223">
        <v>0</v>
      </c>
      <c r="E432" s="119"/>
      <c r="F432" s="111">
        <f t="shared" si="18"/>
        <v>0</v>
      </c>
      <c r="G432" s="111">
        <f t="shared" si="19"/>
        <v>0</v>
      </c>
    </row>
    <row r="433" spans="1:7" x14ac:dyDescent="0.35">
      <c r="A433" s="89" t="s">
        <v>1330</v>
      </c>
      <c r="B433" s="198" t="s">
        <v>3183</v>
      </c>
      <c r="C433" s="177">
        <v>597.73593918999995</v>
      </c>
      <c r="D433" s="223">
        <v>4</v>
      </c>
      <c r="E433" s="119"/>
      <c r="F433" s="111">
        <f t="shared" si="18"/>
        <v>0.41422179928214792</v>
      </c>
      <c r="G433" s="111">
        <f t="shared" si="19"/>
        <v>1.5873015873015872E-2</v>
      </c>
    </row>
    <row r="434" spans="1:7" x14ac:dyDescent="0.35">
      <c r="A434" s="89" t="s">
        <v>1331</v>
      </c>
      <c r="B434" s="198"/>
      <c r="C434" s="177"/>
      <c r="D434" s="223"/>
      <c r="E434" s="119"/>
      <c r="F434" s="111">
        <f t="shared" si="18"/>
        <v>0</v>
      </c>
      <c r="G434" s="111">
        <f t="shared" si="19"/>
        <v>0</v>
      </c>
    </row>
    <row r="435" spans="1:7" x14ac:dyDescent="0.35">
      <c r="A435" s="89" t="s">
        <v>1332</v>
      </c>
      <c r="B435" s="198"/>
      <c r="C435" s="177"/>
      <c r="D435" s="223"/>
      <c r="E435" s="119"/>
      <c r="F435" s="111">
        <f t="shared" si="18"/>
        <v>0</v>
      </c>
      <c r="G435" s="111">
        <f t="shared" si="19"/>
        <v>0</v>
      </c>
    </row>
    <row r="436" spans="1:7" x14ac:dyDescent="0.35">
      <c r="A436" s="89" t="s">
        <v>1333</v>
      </c>
      <c r="B436" s="198"/>
      <c r="C436" s="177"/>
      <c r="D436" s="223"/>
      <c r="E436" s="119"/>
      <c r="F436" s="111">
        <f t="shared" si="18"/>
        <v>0</v>
      </c>
      <c r="G436" s="111">
        <f t="shared" si="19"/>
        <v>0</v>
      </c>
    </row>
    <row r="437" spans="1:7" x14ac:dyDescent="0.35">
      <c r="A437" s="89" t="s">
        <v>1334</v>
      </c>
      <c r="B437" s="198"/>
      <c r="C437" s="177"/>
      <c r="D437" s="223"/>
      <c r="E437" s="93"/>
      <c r="F437" s="111">
        <f t="shared" si="18"/>
        <v>0</v>
      </c>
      <c r="G437" s="111">
        <f t="shared" si="19"/>
        <v>0</v>
      </c>
    </row>
    <row r="438" spans="1:7" x14ac:dyDescent="0.35">
      <c r="A438" s="89" t="s">
        <v>1335</v>
      </c>
      <c r="B438" s="198"/>
      <c r="C438" s="177"/>
      <c r="D438" s="223"/>
      <c r="E438" s="93"/>
      <c r="F438" s="111">
        <f t="shared" si="18"/>
        <v>0</v>
      </c>
      <c r="G438" s="111">
        <f t="shared" si="19"/>
        <v>0</v>
      </c>
    </row>
    <row r="439" spans="1:7" x14ac:dyDescent="0.35">
      <c r="A439" s="89" t="s">
        <v>1336</v>
      </c>
      <c r="B439" s="198"/>
      <c r="C439" s="177"/>
      <c r="D439" s="223"/>
      <c r="E439" s="93"/>
      <c r="F439" s="111">
        <f t="shared" si="18"/>
        <v>0</v>
      </c>
      <c r="G439" s="111">
        <f t="shared" si="19"/>
        <v>0</v>
      </c>
    </row>
    <row r="440" spans="1:7" x14ac:dyDescent="0.35">
      <c r="A440" s="89" t="s">
        <v>1337</v>
      </c>
      <c r="B440" s="198"/>
      <c r="C440" s="177"/>
      <c r="D440" s="223"/>
      <c r="E440" s="93"/>
      <c r="F440" s="111">
        <f t="shared" si="18"/>
        <v>0</v>
      </c>
      <c r="G440" s="111">
        <f t="shared" si="19"/>
        <v>0</v>
      </c>
    </row>
    <row r="441" spans="1:7" x14ac:dyDescent="0.35">
      <c r="A441" s="89" t="s">
        <v>1338</v>
      </c>
      <c r="B441" s="198"/>
      <c r="C441" s="177"/>
      <c r="D441" s="223"/>
      <c r="E441" s="93"/>
      <c r="F441" s="111">
        <f t="shared" si="18"/>
        <v>0</v>
      </c>
      <c r="G441" s="111">
        <f t="shared" si="19"/>
        <v>0</v>
      </c>
    </row>
    <row r="442" spans="1:7" x14ac:dyDescent="0.35">
      <c r="A442" s="89" t="s">
        <v>1339</v>
      </c>
      <c r="B442" s="198"/>
      <c r="C442" s="177"/>
      <c r="D442" s="223"/>
      <c r="E442" s="93"/>
      <c r="F442" s="111">
        <f t="shared" si="18"/>
        <v>0</v>
      </c>
      <c r="G442" s="111">
        <f t="shared" si="19"/>
        <v>0</v>
      </c>
    </row>
    <row r="443" spans="1:7" x14ac:dyDescent="0.35">
      <c r="A443" s="89" t="s">
        <v>1340</v>
      </c>
      <c r="B443" s="198"/>
      <c r="C443" s="177"/>
      <c r="D443" s="223"/>
      <c r="F443" s="111">
        <f t="shared" si="18"/>
        <v>0</v>
      </c>
      <c r="G443" s="111">
        <f t="shared" si="19"/>
        <v>0</v>
      </c>
    </row>
    <row r="444" spans="1:7" x14ac:dyDescent="0.35">
      <c r="A444" s="89" t="s">
        <v>1341</v>
      </c>
      <c r="B444" s="198"/>
      <c r="C444" s="177"/>
      <c r="D444" s="223"/>
      <c r="E444" s="172"/>
      <c r="F444" s="111">
        <f t="shared" si="18"/>
        <v>0</v>
      </c>
      <c r="G444" s="111">
        <f t="shared" si="19"/>
        <v>0</v>
      </c>
    </row>
    <row r="445" spans="1:7" x14ac:dyDescent="0.35">
      <c r="A445" s="89" t="s">
        <v>1342</v>
      </c>
      <c r="B445" s="198"/>
      <c r="C445" s="177"/>
      <c r="D445" s="223"/>
      <c r="E445" s="172"/>
      <c r="F445" s="111">
        <f t="shared" si="18"/>
        <v>0</v>
      </c>
      <c r="G445" s="111">
        <f t="shared" si="19"/>
        <v>0</v>
      </c>
    </row>
    <row r="446" spans="1:7" x14ac:dyDescent="0.35">
      <c r="A446" s="89" t="s">
        <v>1343</v>
      </c>
      <c r="B446" s="198"/>
      <c r="C446" s="177"/>
      <c r="D446" s="223"/>
      <c r="E446" s="172"/>
      <c r="F446" s="111">
        <f t="shared" si="18"/>
        <v>0</v>
      </c>
      <c r="G446" s="111">
        <f t="shared" si="19"/>
        <v>0</v>
      </c>
    </row>
    <row r="447" spans="1:7" x14ac:dyDescent="0.35">
      <c r="A447" s="89" t="s">
        <v>1344</v>
      </c>
      <c r="B447" s="198"/>
      <c r="C447" s="177"/>
      <c r="D447" s="223"/>
      <c r="E447" s="172"/>
      <c r="F447" s="111">
        <f t="shared" si="18"/>
        <v>0</v>
      </c>
      <c r="G447" s="111">
        <f t="shared" si="19"/>
        <v>0</v>
      </c>
    </row>
    <row r="448" spans="1:7" x14ac:dyDescent="0.35">
      <c r="A448" s="89" t="s">
        <v>1345</v>
      </c>
      <c r="B448" s="198"/>
      <c r="C448" s="177"/>
      <c r="D448" s="223"/>
      <c r="E448" s="172"/>
      <c r="F448" s="111">
        <f t="shared" si="18"/>
        <v>0</v>
      </c>
      <c r="G448" s="111">
        <f t="shared" si="19"/>
        <v>0</v>
      </c>
    </row>
    <row r="449" spans="1:7" x14ac:dyDescent="0.35">
      <c r="A449" s="89" t="s">
        <v>1346</v>
      </c>
      <c r="B449" s="198"/>
      <c r="C449" s="177"/>
      <c r="D449" s="223"/>
      <c r="E449" s="172"/>
      <c r="F449" s="111">
        <f t="shared" si="18"/>
        <v>0</v>
      </c>
      <c r="G449" s="111">
        <f t="shared" si="19"/>
        <v>0</v>
      </c>
    </row>
    <row r="450" spans="1:7" x14ac:dyDescent="0.35">
      <c r="A450" s="89" t="s">
        <v>1347</v>
      </c>
      <c r="B450" s="198"/>
      <c r="C450" s="177"/>
      <c r="D450" s="223"/>
      <c r="E450" s="172"/>
      <c r="F450" s="111">
        <f t="shared" si="18"/>
        <v>0</v>
      </c>
      <c r="G450" s="111">
        <f t="shared" si="19"/>
        <v>0</v>
      </c>
    </row>
    <row r="451" spans="1:7" x14ac:dyDescent="0.35">
      <c r="A451" s="89" t="s">
        <v>1348</v>
      </c>
      <c r="B451" s="198"/>
      <c r="C451" s="177"/>
      <c r="D451" s="223"/>
      <c r="E451" s="172"/>
      <c r="F451" s="111">
        <f t="shared" si="18"/>
        <v>0</v>
      </c>
      <c r="G451" s="111">
        <f t="shared" si="19"/>
        <v>0</v>
      </c>
    </row>
    <row r="452" spans="1:7" x14ac:dyDescent="0.35">
      <c r="A452" s="89" t="s">
        <v>1349</v>
      </c>
      <c r="B452" s="102" t="s">
        <v>354</v>
      </c>
      <c r="C452" s="114">
        <f>SUM(C428:C451)</f>
        <v>1443.03351544</v>
      </c>
      <c r="D452" s="173">
        <f>SUM(D428:D451)</f>
        <v>252</v>
      </c>
      <c r="E452" s="172"/>
      <c r="F452" s="174">
        <f>SUM(F428:F451)</f>
        <v>1</v>
      </c>
      <c r="G452" s="174">
        <f>SUM(G428:G451)</f>
        <v>1</v>
      </c>
    </row>
    <row r="453" spans="1:7" ht="15" customHeight="1" x14ac:dyDescent="0.35">
      <c r="A453" s="98"/>
      <c r="B453" s="98" t="s">
        <v>1350</v>
      </c>
      <c r="C453" s="98" t="s">
        <v>1034</v>
      </c>
      <c r="D453" s="98" t="s">
        <v>1035</v>
      </c>
      <c r="E453" s="98"/>
      <c r="F453" s="98" t="s">
        <v>839</v>
      </c>
      <c r="G453" s="98" t="s">
        <v>1036</v>
      </c>
    </row>
    <row r="454" spans="1:7" x14ac:dyDescent="0.35">
      <c r="A454" s="89" t="s">
        <v>1351</v>
      </c>
      <c r="B454" s="89" t="s">
        <v>1067</v>
      </c>
      <c r="C454" s="165" t="s">
        <v>2040</v>
      </c>
      <c r="D454" s="95"/>
      <c r="G454" s="76"/>
    </row>
    <row r="455" spans="1:7" x14ac:dyDescent="0.35">
      <c r="C455" s="95"/>
      <c r="D455" s="95"/>
      <c r="G455" s="76"/>
    </row>
    <row r="456" spans="1:7" x14ac:dyDescent="0.35">
      <c r="B456" s="102" t="s">
        <v>1068</v>
      </c>
      <c r="C456" s="95"/>
      <c r="D456" s="95"/>
      <c r="G456" s="76"/>
    </row>
    <row r="457" spans="1:7" x14ac:dyDescent="0.35">
      <c r="A457" s="89" t="s">
        <v>1352</v>
      </c>
      <c r="B457" s="89" t="s">
        <v>1070</v>
      </c>
      <c r="C457" s="177" t="s">
        <v>2040</v>
      </c>
      <c r="D457" s="223" t="s">
        <v>2040</v>
      </c>
      <c r="F457" s="111" t="str">
        <f>IF($C$465=0,"",IF(C457="[for completion]","",C457/$C$465))</f>
        <v/>
      </c>
      <c r="G457" s="111" t="str">
        <f>IF($D$465=0,"",IF(D457="[for completion]","",D457/$D$465))</f>
        <v/>
      </c>
    </row>
    <row r="458" spans="1:7" x14ac:dyDescent="0.35">
      <c r="A458" s="89" t="s">
        <v>1353</v>
      </c>
      <c r="B458" s="89" t="s">
        <v>1072</v>
      </c>
      <c r="C458" s="177" t="s">
        <v>2040</v>
      </c>
      <c r="D458" s="223" t="s">
        <v>2040</v>
      </c>
      <c r="F458" s="111" t="str">
        <f t="shared" ref="F458:F471" si="20">IF($C$465=0,"",IF(C458="[for completion]","",C458/$C$465))</f>
        <v/>
      </c>
      <c r="G458" s="111" t="str">
        <f t="shared" ref="G458:G471" si="21">IF($D$465=0,"",IF(D458="[for completion]","",D458/$D$465))</f>
        <v/>
      </c>
    </row>
    <row r="459" spans="1:7" x14ac:dyDescent="0.35">
      <c r="A459" s="89" t="s">
        <v>1354</v>
      </c>
      <c r="B459" s="89" t="s">
        <v>1074</v>
      </c>
      <c r="C459" s="177" t="s">
        <v>2040</v>
      </c>
      <c r="D459" s="223" t="s">
        <v>2040</v>
      </c>
      <c r="F459" s="111" t="str">
        <f t="shared" si="20"/>
        <v/>
      </c>
      <c r="G459" s="111" t="str">
        <f t="shared" si="21"/>
        <v/>
      </c>
    </row>
    <row r="460" spans="1:7" x14ac:dyDescent="0.35">
      <c r="A460" s="89" t="s">
        <v>1355</v>
      </c>
      <c r="B460" s="89" t="s">
        <v>1076</v>
      </c>
      <c r="C460" s="177" t="s">
        <v>2040</v>
      </c>
      <c r="D460" s="223" t="s">
        <v>2040</v>
      </c>
      <c r="F460" s="111" t="str">
        <f t="shared" si="20"/>
        <v/>
      </c>
      <c r="G460" s="111" t="str">
        <f t="shared" si="21"/>
        <v/>
      </c>
    </row>
    <row r="461" spans="1:7" x14ac:dyDescent="0.35">
      <c r="A461" s="89" t="s">
        <v>1356</v>
      </c>
      <c r="B461" s="89" t="s">
        <v>1078</v>
      </c>
      <c r="C461" s="177" t="s">
        <v>2040</v>
      </c>
      <c r="D461" s="223" t="s">
        <v>2040</v>
      </c>
      <c r="F461" s="111" t="str">
        <f t="shared" si="20"/>
        <v/>
      </c>
      <c r="G461" s="111" t="str">
        <f t="shared" si="21"/>
        <v/>
      </c>
    </row>
    <row r="462" spans="1:7" x14ac:dyDescent="0.35">
      <c r="A462" s="89" t="s">
        <v>1357</v>
      </c>
      <c r="B462" s="89" t="s">
        <v>1080</v>
      </c>
      <c r="C462" s="177" t="s">
        <v>2040</v>
      </c>
      <c r="D462" s="223" t="s">
        <v>2040</v>
      </c>
      <c r="F462" s="111" t="str">
        <f t="shared" si="20"/>
        <v/>
      </c>
      <c r="G462" s="111" t="str">
        <f t="shared" si="21"/>
        <v/>
      </c>
    </row>
    <row r="463" spans="1:7" x14ac:dyDescent="0.35">
      <c r="A463" s="89" t="s">
        <v>1358</v>
      </c>
      <c r="B463" s="89" t="s">
        <v>1082</v>
      </c>
      <c r="C463" s="177" t="s">
        <v>2040</v>
      </c>
      <c r="D463" s="223" t="s">
        <v>2040</v>
      </c>
      <c r="F463" s="111" t="str">
        <f t="shared" si="20"/>
        <v/>
      </c>
      <c r="G463" s="111" t="str">
        <f t="shared" si="21"/>
        <v/>
      </c>
    </row>
    <row r="464" spans="1:7" x14ac:dyDescent="0.35">
      <c r="A464" s="89" t="s">
        <v>1359</v>
      </c>
      <c r="B464" s="89" t="s">
        <v>1084</v>
      </c>
      <c r="C464" s="177" t="s">
        <v>2040</v>
      </c>
      <c r="D464" s="223" t="s">
        <v>2040</v>
      </c>
      <c r="F464" s="111" t="str">
        <f t="shared" si="20"/>
        <v/>
      </c>
      <c r="G464" s="111" t="str">
        <f t="shared" si="21"/>
        <v/>
      </c>
    </row>
    <row r="465" spans="1:7" x14ac:dyDescent="0.35">
      <c r="A465" s="89" t="s">
        <v>1360</v>
      </c>
      <c r="B465" s="113" t="s">
        <v>354</v>
      </c>
      <c r="C465" s="129">
        <f>SUM(C457:C464)</f>
        <v>0</v>
      </c>
      <c r="D465" s="158">
        <f>SUM(D457:D464)</f>
        <v>0</v>
      </c>
      <c r="F465" s="154">
        <f>SUM(F457:F464)</f>
        <v>0</v>
      </c>
      <c r="G465" s="154">
        <f>SUM(G457:G464)</f>
        <v>0</v>
      </c>
    </row>
    <row r="466" spans="1:7" outlineLevel="1" x14ac:dyDescent="0.35">
      <c r="A466" s="89" t="s">
        <v>1361</v>
      </c>
      <c r="B466" s="155" t="s">
        <v>1087</v>
      </c>
      <c r="C466" s="71"/>
      <c r="D466" s="157"/>
      <c r="F466" s="111" t="str">
        <f t="shared" si="20"/>
        <v/>
      </c>
      <c r="G466" s="111" t="str">
        <f t="shared" si="21"/>
        <v/>
      </c>
    </row>
    <row r="467" spans="1:7" outlineLevel="1" x14ac:dyDescent="0.35">
      <c r="A467" s="89" t="s">
        <v>1362</v>
      </c>
      <c r="B467" s="155" t="s">
        <v>1089</v>
      </c>
      <c r="C467" s="71"/>
      <c r="D467" s="157"/>
      <c r="F467" s="111" t="str">
        <f t="shared" si="20"/>
        <v/>
      </c>
      <c r="G467" s="111" t="str">
        <f t="shared" si="21"/>
        <v/>
      </c>
    </row>
    <row r="468" spans="1:7" outlineLevel="1" x14ac:dyDescent="0.35">
      <c r="A468" s="89" t="s">
        <v>1363</v>
      </c>
      <c r="B468" s="155" t="s">
        <v>1091</v>
      </c>
      <c r="C468" s="71"/>
      <c r="D468" s="157"/>
      <c r="F468" s="111" t="str">
        <f t="shared" si="20"/>
        <v/>
      </c>
      <c r="G468" s="111" t="str">
        <f t="shared" si="21"/>
        <v/>
      </c>
    </row>
    <row r="469" spans="1:7" outlineLevel="1" x14ac:dyDescent="0.35">
      <c r="A469" s="89" t="s">
        <v>1364</v>
      </c>
      <c r="B469" s="155" t="s">
        <v>1093</v>
      </c>
      <c r="C469" s="71"/>
      <c r="D469" s="157"/>
      <c r="F469" s="111" t="str">
        <f t="shared" si="20"/>
        <v/>
      </c>
      <c r="G469" s="111" t="str">
        <f t="shared" si="21"/>
        <v/>
      </c>
    </row>
    <row r="470" spans="1:7" outlineLevel="1" x14ac:dyDescent="0.35">
      <c r="A470" s="89" t="s">
        <v>1365</v>
      </c>
      <c r="B470" s="155" t="s">
        <v>1095</v>
      </c>
      <c r="C470" s="71"/>
      <c r="D470" s="157"/>
      <c r="F470" s="111" t="str">
        <f t="shared" si="20"/>
        <v/>
      </c>
      <c r="G470" s="111" t="str">
        <f t="shared" si="21"/>
        <v/>
      </c>
    </row>
    <row r="471" spans="1:7" outlineLevel="1" x14ac:dyDescent="0.35">
      <c r="A471" s="89" t="s">
        <v>1366</v>
      </c>
      <c r="B471" s="155" t="s">
        <v>1097</v>
      </c>
      <c r="C471" s="71"/>
      <c r="D471" s="157"/>
      <c r="F471" s="111" t="str">
        <f t="shared" si="20"/>
        <v/>
      </c>
      <c r="G471" s="111" t="str">
        <f t="shared" si="21"/>
        <v/>
      </c>
    </row>
    <row r="472" spans="1:7" outlineLevel="1" x14ac:dyDescent="0.35">
      <c r="A472" s="89" t="s">
        <v>1367</v>
      </c>
      <c r="B472" s="116"/>
      <c r="F472" s="112"/>
      <c r="G472" s="112"/>
    </row>
    <row r="473" spans="1:7" outlineLevel="1" x14ac:dyDescent="0.35">
      <c r="A473" s="89" t="s">
        <v>1368</v>
      </c>
      <c r="B473" s="116"/>
      <c r="F473" s="112"/>
      <c r="G473" s="112"/>
    </row>
    <row r="474" spans="1:7" outlineLevel="1" x14ac:dyDescent="0.35">
      <c r="A474" s="89" t="s">
        <v>1369</v>
      </c>
      <c r="B474" s="116"/>
      <c r="F474" s="172"/>
      <c r="G474" s="172"/>
    </row>
    <row r="475" spans="1:7" ht="15" customHeight="1" x14ac:dyDescent="0.35">
      <c r="A475" s="98"/>
      <c r="B475" s="98" t="s">
        <v>1370</v>
      </c>
      <c r="C475" s="98" t="s">
        <v>1034</v>
      </c>
      <c r="D475" s="98" t="s">
        <v>1035</v>
      </c>
      <c r="E475" s="98"/>
      <c r="F475" s="98" t="s">
        <v>839</v>
      </c>
      <c r="G475" s="98" t="s">
        <v>1036</v>
      </c>
    </row>
    <row r="476" spans="1:7" x14ac:dyDescent="0.35">
      <c r="A476" s="89" t="s">
        <v>1371</v>
      </c>
      <c r="B476" s="89" t="s">
        <v>1067</v>
      </c>
      <c r="C476" s="177">
        <v>0.61789309335844156</v>
      </c>
      <c r="D476" s="95"/>
      <c r="F476" s="95"/>
      <c r="G476" s="95"/>
    </row>
    <row r="477" spans="1:7" x14ac:dyDescent="0.35">
      <c r="C477" s="95"/>
      <c r="D477" s="95"/>
      <c r="F477" s="95"/>
      <c r="G477" s="95"/>
    </row>
    <row r="478" spans="1:7" x14ac:dyDescent="0.35">
      <c r="B478" s="102" t="s">
        <v>1068</v>
      </c>
      <c r="C478" s="95"/>
      <c r="D478" s="95"/>
      <c r="F478" s="95"/>
      <c r="G478" s="95"/>
    </row>
    <row r="479" spans="1:7" x14ac:dyDescent="0.35">
      <c r="A479" s="89" t="s">
        <v>1372</v>
      </c>
      <c r="B479" s="89" t="s">
        <v>1070</v>
      </c>
      <c r="C479" s="177">
        <v>160.75272329012543</v>
      </c>
      <c r="D479" s="177" t="s">
        <v>2040</v>
      </c>
      <c r="F479" s="111">
        <f>IF($C$487=0,"",IF(C479="[Mark as ND1 if not relevant]","",C479/$C$487))</f>
        <v>0.11139916126002783</v>
      </c>
      <c r="G479" s="111" t="str">
        <f>IF($D$487=0,"",IF(D479="[Mark as ND1 if not relevant]","",D479/$D$487))</f>
        <v/>
      </c>
    </row>
    <row r="480" spans="1:7" x14ac:dyDescent="0.35">
      <c r="A480" s="89" t="s">
        <v>1373</v>
      </c>
      <c r="B480" s="89" t="s">
        <v>1072</v>
      </c>
      <c r="C480" s="177">
        <v>359.63766887404989</v>
      </c>
      <c r="D480" s="177" t="s">
        <v>2040</v>
      </c>
      <c r="F480" s="111">
        <f t="shared" ref="F480:F486" si="22">IF($C$487=0,"",IF(C480="[Mark as ND1 if not relevant]","",C480/$C$487))</f>
        <v>0.24922336524137595</v>
      </c>
      <c r="G480" s="111" t="str">
        <f t="shared" ref="G480:G486" si="23">IF($D$487=0,"",IF(D480="[Mark as ND1 if not relevant]","",D480/$D$487))</f>
        <v/>
      </c>
    </row>
    <row r="481" spans="1:7" x14ac:dyDescent="0.35">
      <c r="A481" s="89" t="s">
        <v>1374</v>
      </c>
      <c r="B481" s="89" t="s">
        <v>1074</v>
      </c>
      <c r="C481" s="177">
        <v>489.71886840109192</v>
      </c>
      <c r="D481" s="177" t="s">
        <v>2040</v>
      </c>
      <c r="F481" s="111">
        <f t="shared" si="22"/>
        <v>0.33936763294910033</v>
      </c>
      <c r="G481" s="111" t="str">
        <f t="shared" si="23"/>
        <v/>
      </c>
    </row>
    <row r="482" spans="1:7" x14ac:dyDescent="0.35">
      <c r="A482" s="89" t="s">
        <v>1375</v>
      </c>
      <c r="B482" s="89" t="s">
        <v>1076</v>
      </c>
      <c r="C482" s="177">
        <v>155.36452360051672</v>
      </c>
      <c r="D482" s="177" t="s">
        <v>2040</v>
      </c>
      <c r="F482" s="111">
        <f t="shared" si="22"/>
        <v>0.10766522186641243</v>
      </c>
      <c r="G482" s="111" t="str">
        <f t="shared" si="23"/>
        <v/>
      </c>
    </row>
    <row r="483" spans="1:7" x14ac:dyDescent="0.35">
      <c r="A483" s="89" t="s">
        <v>1376</v>
      </c>
      <c r="B483" s="89" t="s">
        <v>1078</v>
      </c>
      <c r="C483" s="177">
        <v>81.365489360178842</v>
      </c>
      <c r="D483" s="177" t="s">
        <v>2040</v>
      </c>
      <c r="F483" s="111">
        <f t="shared" si="22"/>
        <v>5.6385030901634617E-2</v>
      </c>
      <c r="G483" s="111" t="str">
        <f t="shared" si="23"/>
        <v/>
      </c>
    </row>
    <row r="484" spans="1:7" x14ac:dyDescent="0.35">
      <c r="A484" s="89" t="s">
        <v>1377</v>
      </c>
      <c r="B484" s="89" t="s">
        <v>1080</v>
      </c>
      <c r="C484" s="177">
        <v>144.25708347315188</v>
      </c>
      <c r="D484" s="177" t="s">
        <v>2040</v>
      </c>
      <c r="F484" s="111">
        <f t="shared" si="22"/>
        <v>9.9967936939542229E-2</v>
      </c>
      <c r="G484" s="111" t="str">
        <f t="shared" si="23"/>
        <v/>
      </c>
    </row>
    <row r="485" spans="1:7" x14ac:dyDescent="0.35">
      <c r="A485" s="89" t="s">
        <v>1378</v>
      </c>
      <c r="B485" s="89" t="s">
        <v>1082</v>
      </c>
      <c r="C485" s="177">
        <v>48.307871522258132</v>
      </c>
      <c r="D485" s="177" t="s">
        <v>2040</v>
      </c>
      <c r="F485" s="111">
        <f t="shared" si="22"/>
        <v>3.3476610907078215E-2</v>
      </c>
      <c r="G485" s="111" t="str">
        <f t="shared" si="23"/>
        <v/>
      </c>
    </row>
    <row r="486" spans="1:7" x14ac:dyDescent="0.35">
      <c r="A486" s="89" t="s">
        <v>1379</v>
      </c>
      <c r="B486" s="89" t="s">
        <v>1084</v>
      </c>
      <c r="C486" s="177">
        <v>3.6292869186271819</v>
      </c>
      <c r="D486" s="177" t="s">
        <v>2040</v>
      </c>
      <c r="F486" s="111">
        <f t="shared" si="22"/>
        <v>2.5150399348282384E-3</v>
      </c>
      <c r="G486" s="111" t="str">
        <f t="shared" si="23"/>
        <v/>
      </c>
    </row>
    <row r="487" spans="1:7" x14ac:dyDescent="0.35">
      <c r="A487" s="89" t="s">
        <v>1380</v>
      </c>
      <c r="B487" s="113" t="s">
        <v>354</v>
      </c>
      <c r="C487" s="129">
        <f>SUM(C479:C486)</f>
        <v>1443.0335154400002</v>
      </c>
      <c r="D487" s="158">
        <f>SUM(D479:D486)</f>
        <v>0</v>
      </c>
      <c r="F487" s="154">
        <f>SUM(F479:F486)</f>
        <v>0.99999999999999989</v>
      </c>
      <c r="G487" s="154">
        <f>SUM(G479:G486)</f>
        <v>0</v>
      </c>
    </row>
    <row r="488" spans="1:7" outlineLevel="1" x14ac:dyDescent="0.35">
      <c r="A488" s="89" t="s">
        <v>1381</v>
      </c>
      <c r="B488" s="155" t="s">
        <v>1087</v>
      </c>
      <c r="C488" s="177"/>
      <c r="D488" s="223"/>
      <c r="F488" s="111">
        <f t="shared" ref="F488:F493" si="24">IF($C$487=0,"",IF(C488="[for completion]","",C488/$C$487))</f>
        <v>0</v>
      </c>
      <c r="G488" s="111" t="str">
        <f t="shared" ref="G488:G493" si="25">IF($D$487=0,"",IF(D488="[for completion]","",D488/$D$487))</f>
        <v/>
      </c>
    </row>
    <row r="489" spans="1:7" outlineLevel="1" x14ac:dyDescent="0.35">
      <c r="A489" s="89" t="s">
        <v>1382</v>
      </c>
      <c r="B489" s="155" t="s">
        <v>1089</v>
      </c>
      <c r="C489" s="177"/>
      <c r="D489" s="223"/>
      <c r="F489" s="111">
        <f t="shared" si="24"/>
        <v>0</v>
      </c>
      <c r="G489" s="111" t="str">
        <f t="shared" si="25"/>
        <v/>
      </c>
    </row>
    <row r="490" spans="1:7" outlineLevel="1" x14ac:dyDescent="0.35">
      <c r="A490" s="89" t="s">
        <v>1383</v>
      </c>
      <c r="B490" s="155" t="s">
        <v>1091</v>
      </c>
      <c r="C490" s="177"/>
      <c r="D490" s="223"/>
      <c r="F490" s="111">
        <f t="shared" si="24"/>
        <v>0</v>
      </c>
      <c r="G490" s="111" t="str">
        <f t="shared" si="25"/>
        <v/>
      </c>
    </row>
    <row r="491" spans="1:7" outlineLevel="1" x14ac:dyDescent="0.35">
      <c r="A491" s="89" t="s">
        <v>1384</v>
      </c>
      <c r="B491" s="155" t="s">
        <v>1093</v>
      </c>
      <c r="C491" s="177"/>
      <c r="D491" s="223"/>
      <c r="F491" s="111">
        <f t="shared" si="24"/>
        <v>0</v>
      </c>
      <c r="G491" s="111" t="str">
        <f t="shared" si="25"/>
        <v/>
      </c>
    </row>
    <row r="492" spans="1:7" outlineLevel="1" x14ac:dyDescent="0.35">
      <c r="A492" s="89" t="s">
        <v>1385</v>
      </c>
      <c r="B492" s="155" t="s">
        <v>1095</v>
      </c>
      <c r="C492" s="177"/>
      <c r="D492" s="223"/>
      <c r="F492" s="111">
        <f t="shared" si="24"/>
        <v>0</v>
      </c>
      <c r="G492" s="111" t="str">
        <f t="shared" si="25"/>
        <v/>
      </c>
    </row>
    <row r="493" spans="1:7" outlineLevel="1" x14ac:dyDescent="0.35">
      <c r="A493" s="89" t="s">
        <v>1386</v>
      </c>
      <c r="B493" s="155" t="s">
        <v>1097</v>
      </c>
      <c r="C493" s="177"/>
      <c r="D493" s="223"/>
      <c r="F493" s="111">
        <f t="shared" si="24"/>
        <v>0</v>
      </c>
      <c r="G493" s="111" t="str">
        <f t="shared" si="25"/>
        <v/>
      </c>
    </row>
    <row r="494" spans="1:7" outlineLevel="1" x14ac:dyDescent="0.35">
      <c r="A494" s="89" t="s">
        <v>1387</v>
      </c>
      <c r="B494" s="116"/>
      <c r="F494" s="156"/>
      <c r="G494" s="156"/>
    </row>
    <row r="495" spans="1:7" outlineLevel="1" x14ac:dyDescent="0.35">
      <c r="A495" s="89" t="s">
        <v>1388</v>
      </c>
      <c r="B495" s="116"/>
      <c r="F495" s="156"/>
      <c r="G495" s="156"/>
    </row>
    <row r="496" spans="1:7" outlineLevel="1" x14ac:dyDescent="0.35">
      <c r="A496" s="89" t="s">
        <v>1389</v>
      </c>
      <c r="B496" s="116"/>
      <c r="F496" s="156"/>
      <c r="G496" s="159"/>
    </row>
    <row r="497" spans="1:7" ht="15" customHeight="1" x14ac:dyDescent="0.35">
      <c r="A497" s="98"/>
      <c r="B497" s="98" t="s">
        <v>1390</v>
      </c>
      <c r="C497" s="98" t="s">
        <v>1391</v>
      </c>
      <c r="D497" s="98"/>
      <c r="E497" s="98"/>
      <c r="F497" s="98"/>
      <c r="G497" s="101"/>
    </row>
    <row r="498" spans="1:7" x14ac:dyDescent="0.35">
      <c r="A498" s="89" t="s">
        <v>1392</v>
      </c>
      <c r="B498" s="102" t="s">
        <v>1393</v>
      </c>
      <c r="C498" s="165">
        <v>3.2960789358726192E-2</v>
      </c>
      <c r="G498" s="76"/>
    </row>
    <row r="499" spans="1:7" x14ac:dyDescent="0.35">
      <c r="A499" s="89" t="s">
        <v>1394</v>
      </c>
      <c r="B499" s="102" t="s">
        <v>1395</v>
      </c>
      <c r="C499" s="165">
        <v>0.41353369272788182</v>
      </c>
      <c r="G499" s="76"/>
    </row>
    <row r="500" spans="1:7" x14ac:dyDescent="0.35">
      <c r="A500" s="89" t="s">
        <v>1396</v>
      </c>
      <c r="B500" s="102" t="s">
        <v>1397</v>
      </c>
      <c r="C500" s="165">
        <v>1.0841244941722544E-3</v>
      </c>
      <c r="G500" s="76"/>
    </row>
    <row r="501" spans="1:7" x14ac:dyDescent="0.35">
      <c r="A501" s="89" t="s">
        <v>1398</v>
      </c>
      <c r="B501" s="102" t="s">
        <v>1399</v>
      </c>
      <c r="C501" s="165">
        <v>0</v>
      </c>
      <c r="G501" s="76"/>
    </row>
    <row r="502" spans="1:7" x14ac:dyDescent="0.35">
      <c r="A502" s="89" t="s">
        <v>1400</v>
      </c>
      <c r="B502" s="102" t="s">
        <v>1401</v>
      </c>
      <c r="C502" s="165">
        <v>4.6535577657407602E-2</v>
      </c>
      <c r="G502" s="76"/>
    </row>
    <row r="503" spans="1:7" x14ac:dyDescent="0.35">
      <c r="A503" s="89" t="s">
        <v>1402</v>
      </c>
      <c r="B503" s="102" t="s">
        <v>1403</v>
      </c>
      <c r="C503" s="165">
        <v>0.11223934690152686</v>
      </c>
      <c r="G503" s="76"/>
    </row>
    <row r="504" spans="1:7" x14ac:dyDescent="0.35">
      <c r="A504" s="89" t="s">
        <v>1404</v>
      </c>
      <c r="B504" s="102" t="s">
        <v>1405</v>
      </c>
      <c r="C504" s="165">
        <v>0</v>
      </c>
      <c r="G504" s="76"/>
    </row>
    <row r="505" spans="1:7" x14ac:dyDescent="0.35">
      <c r="A505" s="89" t="s">
        <v>1406</v>
      </c>
      <c r="B505" s="102" t="s">
        <v>1407</v>
      </c>
      <c r="C505" s="165">
        <v>0</v>
      </c>
      <c r="G505" s="76"/>
    </row>
    <row r="506" spans="1:7" x14ac:dyDescent="0.35">
      <c r="A506" s="89" t="s">
        <v>1408</v>
      </c>
      <c r="B506" s="102" t="s">
        <v>1409</v>
      </c>
      <c r="C506" s="165">
        <v>0.22013884446969265</v>
      </c>
      <c r="G506" s="76"/>
    </row>
    <row r="507" spans="1:7" x14ac:dyDescent="0.35">
      <c r="A507" s="89" t="s">
        <v>1410</v>
      </c>
      <c r="B507" s="102" t="s">
        <v>1411</v>
      </c>
      <c r="C507" s="165">
        <v>0</v>
      </c>
      <c r="G507" s="76"/>
    </row>
    <row r="508" spans="1:7" x14ac:dyDescent="0.35">
      <c r="A508" s="89" t="s">
        <v>1412</v>
      </c>
      <c r="B508" s="102" t="s">
        <v>1413</v>
      </c>
      <c r="C508" s="165">
        <v>0</v>
      </c>
      <c r="G508" s="76"/>
    </row>
    <row r="509" spans="1:7" x14ac:dyDescent="0.35">
      <c r="A509" s="89" t="s">
        <v>1414</v>
      </c>
      <c r="B509" s="102" t="s">
        <v>1415</v>
      </c>
      <c r="C509" s="165">
        <v>0</v>
      </c>
      <c r="G509" s="76"/>
    </row>
    <row r="510" spans="1:7" x14ac:dyDescent="0.35">
      <c r="A510" s="89" t="s">
        <v>1416</v>
      </c>
      <c r="B510" s="102" t="s">
        <v>352</v>
      </c>
      <c r="C510" s="165">
        <f>SUM(C511:C524)</f>
        <v>0.17350762439059267</v>
      </c>
      <c r="G510" s="76"/>
    </row>
    <row r="511" spans="1:7" outlineLevel="1" x14ac:dyDescent="0.35">
      <c r="A511" s="89" t="s">
        <v>1417</v>
      </c>
      <c r="B511" s="155" t="s">
        <v>1418</v>
      </c>
      <c r="C511" s="165">
        <v>0.17350762439059267</v>
      </c>
      <c r="G511" s="76"/>
    </row>
    <row r="512" spans="1:7" outlineLevel="1" x14ac:dyDescent="0.35">
      <c r="A512" s="89" t="s">
        <v>1419</v>
      </c>
      <c r="B512" s="212"/>
      <c r="C512" s="165"/>
      <c r="G512" s="76"/>
    </row>
    <row r="513" spans="1:7" outlineLevel="1" x14ac:dyDescent="0.35">
      <c r="A513" s="89" t="s">
        <v>1420</v>
      </c>
      <c r="B513" s="212"/>
      <c r="C513" s="165"/>
      <c r="G513" s="76"/>
    </row>
    <row r="514" spans="1:7" outlineLevel="1" x14ac:dyDescent="0.35">
      <c r="A514" s="89" t="s">
        <v>1421</v>
      </c>
      <c r="B514" s="212"/>
      <c r="C514" s="165"/>
      <c r="G514" s="76"/>
    </row>
    <row r="515" spans="1:7" outlineLevel="1" x14ac:dyDescent="0.35">
      <c r="A515" s="89" t="s">
        <v>1422</v>
      </c>
      <c r="B515" s="212"/>
      <c r="C515" s="165"/>
      <c r="G515" s="76"/>
    </row>
    <row r="516" spans="1:7" outlineLevel="1" x14ac:dyDescent="0.35">
      <c r="A516" s="89" t="s">
        <v>1423</v>
      </c>
      <c r="B516" s="212"/>
      <c r="C516" s="165"/>
      <c r="G516" s="76"/>
    </row>
    <row r="517" spans="1:7" outlineLevel="1" x14ac:dyDescent="0.35">
      <c r="A517" s="89" t="s">
        <v>1424</v>
      </c>
      <c r="B517" s="212"/>
      <c r="C517" s="165"/>
      <c r="G517" s="76"/>
    </row>
    <row r="518" spans="1:7" outlineLevel="1" x14ac:dyDescent="0.35">
      <c r="A518" s="89" t="s">
        <v>1425</v>
      </c>
      <c r="B518" s="212"/>
      <c r="C518" s="165"/>
      <c r="G518" s="76"/>
    </row>
    <row r="519" spans="1:7" outlineLevel="1" x14ac:dyDescent="0.35">
      <c r="A519" s="89" t="s">
        <v>1426</v>
      </c>
      <c r="B519" s="212"/>
      <c r="C519" s="165"/>
      <c r="G519" s="76"/>
    </row>
    <row r="520" spans="1:7" outlineLevel="1" x14ac:dyDescent="0.35">
      <c r="A520" s="89" t="s">
        <v>1427</v>
      </c>
      <c r="B520" s="212"/>
      <c r="C520" s="165"/>
      <c r="G520" s="76"/>
    </row>
    <row r="521" spans="1:7" outlineLevel="1" x14ac:dyDescent="0.35">
      <c r="A521" s="89" t="s">
        <v>1428</v>
      </c>
      <c r="B521" s="212"/>
      <c r="C521" s="165"/>
      <c r="G521" s="76"/>
    </row>
    <row r="522" spans="1:7" outlineLevel="1" x14ac:dyDescent="0.35">
      <c r="A522" s="89" t="s">
        <v>1429</v>
      </c>
      <c r="B522" s="212"/>
      <c r="C522" s="165"/>
    </row>
    <row r="523" spans="1:7" outlineLevel="1" x14ac:dyDescent="0.35">
      <c r="A523" s="89" t="s">
        <v>1430</v>
      </c>
      <c r="B523" s="212"/>
      <c r="C523" s="165"/>
    </row>
    <row r="524" spans="1:7" outlineLevel="1" x14ac:dyDescent="0.35">
      <c r="A524" s="89" t="s">
        <v>1431</v>
      </c>
      <c r="B524" s="212"/>
      <c r="C524" s="165"/>
    </row>
    <row r="525" spans="1:7" s="2" customFormat="1" x14ac:dyDescent="0.35">
      <c r="A525" s="128"/>
      <c r="B525" s="128" t="s">
        <v>1432</v>
      </c>
      <c r="C525" s="98" t="s">
        <v>314</v>
      </c>
      <c r="D525" s="98" t="s">
        <v>1433</v>
      </c>
      <c r="E525" s="98"/>
      <c r="F525" s="98" t="s">
        <v>839</v>
      </c>
      <c r="G525" s="98" t="s">
        <v>1434</v>
      </c>
    </row>
    <row r="526" spans="1:7" s="2" customFormat="1" x14ac:dyDescent="0.35">
      <c r="A526" s="89" t="s">
        <v>1435</v>
      </c>
      <c r="B526" s="198" t="s">
        <v>3185</v>
      </c>
      <c r="C526" s="177">
        <v>270.27900316999995</v>
      </c>
      <c r="D526" s="223">
        <v>10</v>
      </c>
      <c r="E526" s="81"/>
      <c r="F526" s="111">
        <f>IF($C$544=0,"",IF(C526="[for completion]","",IF(C526="","",C526/$C$544)))</f>
        <v>0.18729918624765157</v>
      </c>
      <c r="G526" s="111">
        <f>IF($D$544=0,"",IF(D526="[for completion]","",IF(D526="","",D526/$D$544)))</f>
        <v>4.1666666666666664E-2</v>
      </c>
    </row>
    <row r="527" spans="1:7" s="2" customFormat="1" x14ac:dyDescent="0.35">
      <c r="A527" s="89" t="s">
        <v>1436</v>
      </c>
      <c r="B527" s="198" t="s">
        <v>3186</v>
      </c>
      <c r="C527" s="177">
        <v>24.647321910000002</v>
      </c>
      <c r="D527" s="223">
        <v>2</v>
      </c>
      <c r="E527" s="81"/>
      <c r="F527" s="111">
        <f t="shared" ref="F527:F543" si="26">IF($C$544=0,"",IF(C527="[for completion]","",IF(C527="","",C527/$C$544)))</f>
        <v>1.708021445536884E-2</v>
      </c>
      <c r="G527" s="111">
        <f t="shared" ref="G527:G543" si="27">IF($D$544=0,"",IF(D527="[for completion]","",IF(D527="","",D527/$D$544)))</f>
        <v>8.3333333333333332E-3</v>
      </c>
    </row>
    <row r="528" spans="1:7" s="2" customFormat="1" x14ac:dyDescent="0.35">
      <c r="A528" s="89" t="s">
        <v>1437</v>
      </c>
      <c r="B528" s="198" t="s">
        <v>3187</v>
      </c>
      <c r="C528" s="177">
        <v>118.79783509000004</v>
      </c>
      <c r="D528" s="223">
        <v>24</v>
      </c>
      <c r="E528" s="81"/>
      <c r="F528" s="111">
        <f t="shared" si="26"/>
        <v>8.2325069943907023E-2</v>
      </c>
      <c r="G528" s="111">
        <f t="shared" si="27"/>
        <v>0.1</v>
      </c>
    </row>
    <row r="529" spans="1:7" s="2" customFormat="1" x14ac:dyDescent="0.35">
      <c r="A529" s="89" t="s">
        <v>1438</v>
      </c>
      <c r="B529" s="198" t="s">
        <v>3040</v>
      </c>
      <c r="C529" s="177">
        <v>72.561607219999999</v>
      </c>
      <c r="D529" s="223">
        <v>10</v>
      </c>
      <c r="E529" s="81"/>
      <c r="F529" s="111">
        <f t="shared" si="26"/>
        <v>5.0284076179530041E-2</v>
      </c>
      <c r="G529" s="111">
        <f t="shared" si="27"/>
        <v>4.1666666666666664E-2</v>
      </c>
    </row>
    <row r="530" spans="1:7" s="2" customFormat="1" x14ac:dyDescent="0.35">
      <c r="A530" s="89" t="s">
        <v>1439</v>
      </c>
      <c r="B530" s="198" t="s">
        <v>3041</v>
      </c>
      <c r="C530" s="177">
        <v>217.37833224999997</v>
      </c>
      <c r="D530" s="223">
        <v>4</v>
      </c>
      <c r="E530" s="81"/>
      <c r="F530" s="111">
        <f t="shared" si="26"/>
        <v>0.15063983609813694</v>
      </c>
      <c r="G530" s="111">
        <f t="shared" si="27"/>
        <v>1.6666666666666666E-2</v>
      </c>
    </row>
    <row r="531" spans="1:7" s="2" customFormat="1" x14ac:dyDescent="0.35">
      <c r="A531" s="89" t="s">
        <v>1440</v>
      </c>
      <c r="B531" s="198" t="s">
        <v>3188</v>
      </c>
      <c r="C531" s="177">
        <v>9.6104891200000004</v>
      </c>
      <c r="D531" s="223">
        <v>5</v>
      </c>
      <c r="E531" s="81"/>
      <c r="F531" s="111">
        <f t="shared" si="26"/>
        <v>6.6599209354258381E-3</v>
      </c>
      <c r="G531" s="111">
        <f t="shared" si="27"/>
        <v>2.0833333333333332E-2</v>
      </c>
    </row>
    <row r="532" spans="1:7" s="2" customFormat="1" x14ac:dyDescent="0.35">
      <c r="A532" s="89" t="s">
        <v>1441</v>
      </c>
      <c r="B532" s="198" t="s">
        <v>3189</v>
      </c>
      <c r="C532" s="177">
        <v>3.1261613399999999</v>
      </c>
      <c r="D532" s="223">
        <v>1</v>
      </c>
      <c r="E532" s="81"/>
      <c r="F532" s="111">
        <f t="shared" si="26"/>
        <v>2.1663816581881622E-3</v>
      </c>
      <c r="G532" s="111">
        <f t="shared" si="27"/>
        <v>4.1666666666666666E-3</v>
      </c>
    </row>
    <row r="533" spans="1:7" s="2" customFormat="1" x14ac:dyDescent="0.35">
      <c r="A533" s="89" t="s">
        <v>1442</v>
      </c>
      <c r="B533" s="198" t="s">
        <v>3190</v>
      </c>
      <c r="C533" s="177">
        <v>150.19899236999998</v>
      </c>
      <c r="D533" s="223">
        <v>6</v>
      </c>
      <c r="E533" s="81"/>
      <c r="F533" s="111">
        <f t="shared" si="26"/>
        <v>0.10408558828531597</v>
      </c>
      <c r="G533" s="111">
        <f t="shared" si="27"/>
        <v>2.5000000000000001E-2</v>
      </c>
    </row>
    <row r="534" spans="1:7" s="2" customFormat="1" x14ac:dyDescent="0.35">
      <c r="A534" s="89" t="s">
        <v>1443</v>
      </c>
      <c r="B534" s="198" t="s">
        <v>3191</v>
      </c>
      <c r="C534" s="177">
        <v>13.03804661</v>
      </c>
      <c r="D534" s="223">
        <v>7</v>
      </c>
      <c r="E534" s="81"/>
      <c r="F534" s="111">
        <f t="shared" si="26"/>
        <v>9.0351654833356575E-3</v>
      </c>
      <c r="G534" s="111">
        <f t="shared" si="27"/>
        <v>2.9166666666666667E-2</v>
      </c>
    </row>
    <row r="535" spans="1:7" s="2" customFormat="1" x14ac:dyDescent="0.35">
      <c r="A535" s="89" t="s">
        <v>1444</v>
      </c>
      <c r="B535" s="198" t="s">
        <v>3192</v>
      </c>
      <c r="C535" s="177">
        <v>214.83431981000001</v>
      </c>
      <c r="D535" s="223">
        <v>36</v>
      </c>
      <c r="E535" s="81"/>
      <c r="F535" s="111">
        <f t="shared" si="26"/>
        <v>0.14887687466115032</v>
      </c>
      <c r="G535" s="111">
        <f t="shared" si="27"/>
        <v>0.15</v>
      </c>
    </row>
    <row r="536" spans="1:7" s="2" customFormat="1" x14ac:dyDescent="0.35">
      <c r="A536" s="89" t="s">
        <v>1445</v>
      </c>
      <c r="B536" s="198" t="s">
        <v>3193</v>
      </c>
      <c r="C536" s="177">
        <v>182.00165909999998</v>
      </c>
      <c r="D536" s="223">
        <v>64</v>
      </c>
      <c r="E536" s="81"/>
      <c r="F536" s="111">
        <f t="shared" si="26"/>
        <v>0.12612434649136009</v>
      </c>
      <c r="G536" s="111">
        <f t="shared" si="27"/>
        <v>0.26666666666666666</v>
      </c>
    </row>
    <row r="537" spans="1:7" s="2" customFormat="1" x14ac:dyDescent="0.35">
      <c r="A537" s="89" t="s">
        <v>1446</v>
      </c>
      <c r="B537" s="198" t="s">
        <v>3194</v>
      </c>
      <c r="C537" s="177">
        <v>114.33446094999998</v>
      </c>
      <c r="D537" s="223">
        <v>49</v>
      </c>
      <c r="E537" s="81"/>
      <c r="F537" s="111">
        <f t="shared" si="26"/>
        <v>7.9232020411624249E-2</v>
      </c>
      <c r="G537" s="111">
        <f t="shared" si="27"/>
        <v>0.20416666666666666</v>
      </c>
    </row>
    <row r="538" spans="1:7" s="2" customFormat="1" x14ac:dyDescent="0.35">
      <c r="A538" s="89" t="s">
        <v>1447</v>
      </c>
      <c r="B538" s="198" t="s">
        <v>3195</v>
      </c>
      <c r="C538" s="177">
        <v>9.19095978</v>
      </c>
      <c r="D538" s="223">
        <v>5</v>
      </c>
      <c r="E538" s="81"/>
      <c r="F538" s="111">
        <f t="shared" si="26"/>
        <v>6.3691935645705045E-3</v>
      </c>
      <c r="G538" s="111">
        <f t="shared" si="27"/>
        <v>2.0833333333333332E-2</v>
      </c>
    </row>
    <row r="539" spans="1:7" s="2" customFormat="1" x14ac:dyDescent="0.35">
      <c r="A539" s="89" t="s">
        <v>1448</v>
      </c>
      <c r="B539" s="198" t="s">
        <v>3196</v>
      </c>
      <c r="C539" s="177">
        <v>0</v>
      </c>
      <c r="D539" s="223">
        <v>0</v>
      </c>
      <c r="E539" s="81"/>
      <c r="F539" s="111">
        <f t="shared" si="26"/>
        <v>0</v>
      </c>
      <c r="G539" s="111">
        <f t="shared" si="27"/>
        <v>0</v>
      </c>
    </row>
    <row r="540" spans="1:7" s="2" customFormat="1" x14ac:dyDescent="0.35">
      <c r="A540" s="89" t="s">
        <v>1449</v>
      </c>
      <c r="B540" s="198"/>
      <c r="C540" s="177"/>
      <c r="D540" s="223"/>
      <c r="E540" s="81"/>
      <c r="F540" s="111" t="str">
        <f t="shared" si="26"/>
        <v/>
      </c>
      <c r="G540" s="111" t="str">
        <f t="shared" si="27"/>
        <v/>
      </c>
    </row>
    <row r="541" spans="1:7" s="2" customFormat="1" x14ac:dyDescent="0.35">
      <c r="A541" s="89" t="s">
        <v>1450</v>
      </c>
      <c r="B541" s="198"/>
      <c r="C541" s="177"/>
      <c r="D541" s="223"/>
      <c r="E541" s="81"/>
      <c r="F541" s="111" t="str">
        <f t="shared" si="26"/>
        <v/>
      </c>
      <c r="G541" s="111" t="str">
        <f t="shared" si="27"/>
        <v/>
      </c>
    </row>
    <row r="542" spans="1:7" s="2" customFormat="1" x14ac:dyDescent="0.35">
      <c r="A542" s="89" t="s">
        <v>1451</v>
      </c>
      <c r="B542" s="198"/>
      <c r="C542" s="177"/>
      <c r="D542" s="223"/>
      <c r="E542" s="81"/>
      <c r="F542" s="111" t="str">
        <f t="shared" si="26"/>
        <v/>
      </c>
      <c r="G542" s="111" t="str">
        <f t="shared" si="27"/>
        <v/>
      </c>
    </row>
    <row r="543" spans="1:7" s="2" customFormat="1" x14ac:dyDescent="0.35">
      <c r="A543" s="89" t="s">
        <v>1452</v>
      </c>
      <c r="B543" s="102" t="s">
        <v>1180</v>
      </c>
      <c r="C543" s="177">
        <v>43.034326720000003</v>
      </c>
      <c r="D543" s="223">
        <v>17</v>
      </c>
      <c r="E543" s="81"/>
      <c r="F543" s="111">
        <f t="shared" si="26"/>
        <v>2.9822125584434724E-2</v>
      </c>
      <c r="G543" s="111">
        <f t="shared" si="27"/>
        <v>7.0833333333333331E-2</v>
      </c>
    </row>
    <row r="544" spans="1:7" s="2" customFormat="1" x14ac:dyDescent="0.35">
      <c r="A544" s="89" t="s">
        <v>1453</v>
      </c>
      <c r="B544" s="102" t="s">
        <v>354</v>
      </c>
      <c r="C544" s="129">
        <f>SUM(C526:C543)</f>
        <v>1443.03351544</v>
      </c>
      <c r="D544" s="158">
        <f>SUM(D526:D543)</f>
        <v>240</v>
      </c>
      <c r="E544" s="81"/>
      <c r="F544" s="154">
        <f>SUM(F526:F543)</f>
        <v>0.99999999999999989</v>
      </c>
      <c r="G544" s="154">
        <f>SUM(G526:G543)</f>
        <v>0.99999999999999989</v>
      </c>
    </row>
    <row r="545" spans="1:7" s="2" customFormat="1" x14ac:dyDescent="0.35">
      <c r="A545" s="89" t="s">
        <v>1454</v>
      </c>
      <c r="B545" s="93"/>
      <c r="C545" s="76"/>
      <c r="D545" s="76"/>
      <c r="E545" s="81"/>
      <c r="F545" s="81"/>
      <c r="G545" s="81"/>
    </row>
    <row r="546" spans="1:7" s="2" customFormat="1" x14ac:dyDescent="0.35">
      <c r="A546" s="89" t="s">
        <v>1455</v>
      </c>
      <c r="B546" s="93"/>
      <c r="C546" s="76"/>
      <c r="D546" s="76"/>
      <c r="E546" s="81"/>
      <c r="F546" s="81"/>
      <c r="G546" s="81"/>
    </row>
    <row r="547" spans="1:7" s="2" customFormat="1" x14ac:dyDescent="0.35">
      <c r="A547" s="89" t="s">
        <v>1456</v>
      </c>
      <c r="B547" s="93"/>
      <c r="C547" s="76"/>
      <c r="D547" s="76"/>
      <c r="E547" s="81"/>
      <c r="F547" s="81"/>
      <c r="G547" s="81"/>
    </row>
    <row r="548" spans="1:7" s="2" customFormat="1" x14ac:dyDescent="0.35">
      <c r="A548" s="128"/>
      <c r="B548" s="128" t="s">
        <v>1457</v>
      </c>
      <c r="C548" s="98" t="s">
        <v>314</v>
      </c>
      <c r="D548" s="98" t="s">
        <v>1433</v>
      </c>
      <c r="E548" s="98"/>
      <c r="F548" s="98" t="s">
        <v>839</v>
      </c>
      <c r="G548" s="98" t="s">
        <v>1434</v>
      </c>
    </row>
    <row r="549" spans="1:7" s="2" customFormat="1" x14ac:dyDescent="0.35">
      <c r="A549" s="89" t="s">
        <v>1458</v>
      </c>
      <c r="B549" s="198" t="s">
        <v>3197</v>
      </c>
      <c r="C549" s="177">
        <v>270.27900316999995</v>
      </c>
      <c r="D549" s="223">
        <v>10</v>
      </c>
      <c r="E549" s="81"/>
      <c r="F549" s="111">
        <f>IF($C$567=0,"",IF(C549="[for completion]","",IF(C549="","",C549/$C$567)))</f>
        <v>0.18729918624765157</v>
      </c>
      <c r="G549" s="111">
        <f>IF($D$567=0,"",IF(D549="[for completion]","",IF(D549="","",D549/$D$567)))</f>
        <v>4.1666666666666664E-2</v>
      </c>
    </row>
    <row r="550" spans="1:7" s="2" customFormat="1" x14ac:dyDescent="0.35">
      <c r="A550" s="89" t="s">
        <v>1459</v>
      </c>
      <c r="B550" s="198" t="s">
        <v>3198</v>
      </c>
      <c r="C550" s="177">
        <v>24.647321910000002</v>
      </c>
      <c r="D550" s="223">
        <v>2</v>
      </c>
      <c r="E550" s="81"/>
      <c r="F550" s="111">
        <f t="shared" ref="F550:F566" si="28">IF($C$567=0,"",IF(C550="[for completion]","",IF(C550="","",C550/$C$567)))</f>
        <v>1.708021445536884E-2</v>
      </c>
      <c r="G550" s="111">
        <f t="shared" ref="G550:G566" si="29">IF($D$567=0,"",IF(D550="[for completion]","",IF(D550="","",D550/$D$567)))</f>
        <v>8.3333333333333332E-3</v>
      </c>
    </row>
    <row r="551" spans="1:7" s="2" customFormat="1" x14ac:dyDescent="0.35">
      <c r="A551" s="89" t="s">
        <v>1460</v>
      </c>
      <c r="B551" s="198" t="s">
        <v>3199</v>
      </c>
      <c r="C551" s="177">
        <v>118.79783509000004</v>
      </c>
      <c r="D551" s="223">
        <v>24</v>
      </c>
      <c r="E551" s="81"/>
      <c r="F551" s="111">
        <f t="shared" si="28"/>
        <v>8.2325069943907023E-2</v>
      </c>
      <c r="G551" s="111">
        <f t="shared" si="29"/>
        <v>0.1</v>
      </c>
    </row>
    <row r="552" spans="1:7" s="2" customFormat="1" x14ac:dyDescent="0.35">
      <c r="A552" s="89" t="s">
        <v>1461</v>
      </c>
      <c r="B552" s="198" t="s">
        <v>3200</v>
      </c>
      <c r="C552" s="177">
        <v>72.561607219999999</v>
      </c>
      <c r="D552" s="223">
        <v>10</v>
      </c>
      <c r="E552" s="81"/>
      <c r="F552" s="111">
        <f t="shared" si="28"/>
        <v>5.0284076179530041E-2</v>
      </c>
      <c r="G552" s="111">
        <f t="shared" si="29"/>
        <v>4.1666666666666664E-2</v>
      </c>
    </row>
    <row r="553" spans="1:7" s="2" customFormat="1" x14ac:dyDescent="0.35">
      <c r="A553" s="89" t="s">
        <v>1462</v>
      </c>
      <c r="B553" s="198" t="s">
        <v>3201</v>
      </c>
      <c r="C553" s="177">
        <v>217.37833224999997</v>
      </c>
      <c r="D553" s="223">
        <v>4</v>
      </c>
      <c r="E553" s="81"/>
      <c r="F553" s="111">
        <f t="shared" si="28"/>
        <v>0.15063983609813694</v>
      </c>
      <c r="G553" s="111">
        <f t="shared" si="29"/>
        <v>1.6666666666666666E-2</v>
      </c>
    </row>
    <row r="554" spans="1:7" s="2" customFormat="1" x14ac:dyDescent="0.35">
      <c r="A554" s="89" t="s">
        <v>1463</v>
      </c>
      <c r="B554" s="198" t="s">
        <v>3202</v>
      </c>
      <c r="C554" s="177">
        <v>9.6104891200000004</v>
      </c>
      <c r="D554" s="223">
        <v>5</v>
      </c>
      <c r="E554" s="81"/>
      <c r="F554" s="111">
        <f t="shared" si="28"/>
        <v>6.6599209354258381E-3</v>
      </c>
      <c r="G554" s="111">
        <f t="shared" si="29"/>
        <v>2.0833333333333332E-2</v>
      </c>
    </row>
    <row r="555" spans="1:7" s="2" customFormat="1" x14ac:dyDescent="0.35">
      <c r="A555" s="89" t="s">
        <v>1464</v>
      </c>
      <c r="B555" s="198" t="s">
        <v>3203</v>
      </c>
      <c r="C555" s="177">
        <v>3.1261613399999999</v>
      </c>
      <c r="D555" s="223">
        <v>1</v>
      </c>
      <c r="E555" s="81"/>
      <c r="F555" s="111">
        <f t="shared" si="28"/>
        <v>2.1663816581881622E-3</v>
      </c>
      <c r="G555" s="111">
        <f t="shared" si="29"/>
        <v>4.1666666666666666E-3</v>
      </c>
    </row>
    <row r="556" spans="1:7" s="2" customFormat="1" x14ac:dyDescent="0.35">
      <c r="A556" s="89" t="s">
        <v>1465</v>
      </c>
      <c r="B556" s="198" t="s">
        <v>3204</v>
      </c>
      <c r="C556" s="177">
        <v>150.19899236999998</v>
      </c>
      <c r="D556" s="223">
        <v>6</v>
      </c>
      <c r="E556" s="81"/>
      <c r="F556" s="111">
        <f t="shared" si="28"/>
        <v>0.10408558828531597</v>
      </c>
      <c r="G556" s="111">
        <f t="shared" si="29"/>
        <v>2.5000000000000001E-2</v>
      </c>
    </row>
    <row r="557" spans="1:7" s="2" customFormat="1" x14ac:dyDescent="0.35">
      <c r="A557" s="89" t="s">
        <v>1466</v>
      </c>
      <c r="B557" s="198" t="s">
        <v>3205</v>
      </c>
      <c r="C557" s="177">
        <v>13.03804661</v>
      </c>
      <c r="D557" s="223">
        <v>7</v>
      </c>
      <c r="E557" s="81"/>
      <c r="F557" s="111">
        <f t="shared" si="28"/>
        <v>9.0351654833356575E-3</v>
      </c>
      <c r="G557" s="111">
        <f t="shared" si="29"/>
        <v>2.9166666666666667E-2</v>
      </c>
    </row>
    <row r="558" spans="1:7" s="2" customFormat="1" x14ac:dyDescent="0.35">
      <c r="A558" s="89" t="s">
        <v>1467</v>
      </c>
      <c r="B558" s="198" t="s">
        <v>3206</v>
      </c>
      <c r="C558" s="177">
        <v>214.83431981000001</v>
      </c>
      <c r="D558" s="223">
        <v>36</v>
      </c>
      <c r="E558" s="81"/>
      <c r="F558" s="111">
        <f t="shared" si="28"/>
        <v>0.14887687466115032</v>
      </c>
      <c r="G558" s="111">
        <f t="shared" si="29"/>
        <v>0.15</v>
      </c>
    </row>
    <row r="559" spans="1:7" s="2" customFormat="1" x14ac:dyDescent="0.35">
      <c r="A559" s="89" t="s">
        <v>1468</v>
      </c>
      <c r="B559" s="198" t="s">
        <v>3207</v>
      </c>
      <c r="C559" s="177">
        <v>182.00165909999998</v>
      </c>
      <c r="D559" s="223">
        <v>64</v>
      </c>
      <c r="E559" s="81"/>
      <c r="F559" s="111">
        <f t="shared" si="28"/>
        <v>0.12612434649136009</v>
      </c>
      <c r="G559" s="111">
        <f t="shared" si="29"/>
        <v>0.26666666666666666</v>
      </c>
    </row>
    <row r="560" spans="1:7" s="2" customFormat="1" x14ac:dyDescent="0.35">
      <c r="A560" s="89" t="s">
        <v>1469</v>
      </c>
      <c r="B560" s="198" t="s">
        <v>3208</v>
      </c>
      <c r="C560" s="177">
        <v>114.33446094999998</v>
      </c>
      <c r="D560" s="223">
        <v>49</v>
      </c>
      <c r="E560" s="81"/>
      <c r="F560" s="111">
        <f t="shared" si="28"/>
        <v>7.9232020411624249E-2</v>
      </c>
      <c r="G560" s="111">
        <f t="shared" si="29"/>
        <v>0.20416666666666666</v>
      </c>
    </row>
    <row r="561" spans="1:7" s="2" customFormat="1" x14ac:dyDescent="0.35">
      <c r="A561" s="89" t="s">
        <v>1470</v>
      </c>
      <c r="B561" s="198" t="s">
        <v>3209</v>
      </c>
      <c r="C561" s="177">
        <v>9.19095978</v>
      </c>
      <c r="D561" s="223">
        <v>5</v>
      </c>
      <c r="E561" s="81"/>
      <c r="F561" s="111">
        <f t="shared" si="28"/>
        <v>6.3691935645705045E-3</v>
      </c>
      <c r="G561" s="111">
        <f t="shared" si="29"/>
        <v>2.0833333333333332E-2</v>
      </c>
    </row>
    <row r="562" spans="1:7" s="2" customFormat="1" x14ac:dyDescent="0.35">
      <c r="A562" s="89" t="s">
        <v>1471</v>
      </c>
      <c r="B562" s="198" t="s">
        <v>3210</v>
      </c>
      <c r="C562" s="177">
        <v>0</v>
      </c>
      <c r="D562" s="223">
        <v>0</v>
      </c>
      <c r="E562" s="81"/>
      <c r="F562" s="111">
        <f t="shared" si="28"/>
        <v>0</v>
      </c>
      <c r="G562" s="111">
        <f t="shared" si="29"/>
        <v>0</v>
      </c>
    </row>
    <row r="563" spans="1:7" s="2" customFormat="1" x14ac:dyDescent="0.35">
      <c r="A563" s="89" t="s">
        <v>1472</v>
      </c>
      <c r="B563" s="198"/>
      <c r="C563" s="177"/>
      <c r="D563" s="223"/>
      <c r="E563" s="81"/>
      <c r="F563" s="111" t="str">
        <f t="shared" si="28"/>
        <v/>
      </c>
      <c r="G563" s="111" t="str">
        <f t="shared" si="29"/>
        <v/>
      </c>
    </row>
    <row r="564" spans="1:7" s="2" customFormat="1" x14ac:dyDescent="0.35">
      <c r="A564" s="89" t="s">
        <v>1473</v>
      </c>
      <c r="B564" s="198"/>
      <c r="C564" s="177"/>
      <c r="D564" s="223"/>
      <c r="E564" s="81"/>
      <c r="F564" s="111" t="str">
        <f t="shared" si="28"/>
        <v/>
      </c>
      <c r="G564" s="111" t="str">
        <f t="shared" si="29"/>
        <v/>
      </c>
    </row>
    <row r="565" spans="1:7" s="2" customFormat="1" x14ac:dyDescent="0.35">
      <c r="A565" s="89" t="s">
        <v>1474</v>
      </c>
      <c r="B565" s="198"/>
      <c r="C565" s="177"/>
      <c r="D565" s="223"/>
      <c r="E565" s="81"/>
      <c r="F565" s="111" t="str">
        <f t="shared" si="28"/>
        <v/>
      </c>
      <c r="G565" s="111" t="str">
        <f t="shared" si="29"/>
        <v/>
      </c>
    </row>
    <row r="566" spans="1:7" s="2" customFormat="1" x14ac:dyDescent="0.35">
      <c r="A566" s="89" t="s">
        <v>1475</v>
      </c>
      <c r="B566" s="102" t="s">
        <v>1180</v>
      </c>
      <c r="C566" s="177">
        <v>43.034326720000003</v>
      </c>
      <c r="D566" s="223">
        <v>17</v>
      </c>
      <c r="E566" s="81"/>
      <c r="F566" s="111">
        <f t="shared" si="28"/>
        <v>2.9822125584434724E-2</v>
      </c>
      <c r="G566" s="111">
        <f t="shared" si="29"/>
        <v>7.0833333333333331E-2</v>
      </c>
    </row>
    <row r="567" spans="1:7" s="2" customFormat="1" x14ac:dyDescent="0.35">
      <c r="A567" s="89" t="s">
        <v>1476</v>
      </c>
      <c r="B567" s="102" t="s">
        <v>354</v>
      </c>
      <c r="C567" s="129">
        <f>SUM(C549:C566)</f>
        <v>1443.03351544</v>
      </c>
      <c r="D567" s="158">
        <f>SUM(D549:D566)</f>
        <v>240</v>
      </c>
      <c r="E567" s="81"/>
      <c r="F567" s="154">
        <f>SUM(F549:F566)</f>
        <v>0.99999999999999989</v>
      </c>
      <c r="G567" s="154">
        <f>SUM(G549:G566)</f>
        <v>0.99999999999999989</v>
      </c>
    </row>
    <row r="568" spans="1:7" s="2" customFormat="1" x14ac:dyDescent="0.35">
      <c r="A568" s="89" t="s">
        <v>1477</v>
      </c>
      <c r="B568" s="93"/>
      <c r="C568" s="76"/>
      <c r="D568" s="76"/>
      <c r="E568" s="81"/>
      <c r="F568" s="81"/>
      <c r="G568" s="81"/>
    </row>
    <row r="569" spans="1:7" s="2" customFormat="1" x14ac:dyDescent="0.35">
      <c r="A569" s="89" t="s">
        <v>1478</v>
      </c>
      <c r="B569" s="93"/>
      <c r="C569" s="76"/>
      <c r="D569" s="76"/>
      <c r="E569" s="81"/>
      <c r="F569" s="81"/>
      <c r="G569" s="81"/>
    </row>
    <row r="570" spans="1:7" s="2" customFormat="1" x14ac:dyDescent="0.35">
      <c r="A570" s="89" t="s">
        <v>1479</v>
      </c>
      <c r="B570" s="93"/>
      <c r="C570" s="76"/>
      <c r="D570" s="76"/>
      <c r="E570" s="81"/>
      <c r="F570" s="81"/>
      <c r="G570" s="81"/>
    </row>
    <row r="571" spans="1:7" s="2" customFormat="1" x14ac:dyDescent="0.35">
      <c r="A571" s="128"/>
      <c r="B571" s="128" t="s">
        <v>1480</v>
      </c>
      <c r="C571" s="98" t="s">
        <v>314</v>
      </c>
      <c r="D571" s="98" t="s">
        <v>1433</v>
      </c>
      <c r="E571" s="98"/>
      <c r="F571" s="98" t="s">
        <v>839</v>
      </c>
      <c r="G571" s="98" t="s">
        <v>1434</v>
      </c>
    </row>
    <row r="572" spans="1:7" s="2" customFormat="1" x14ac:dyDescent="0.35">
      <c r="A572" s="89" t="s">
        <v>1481</v>
      </c>
      <c r="B572" s="102" t="s">
        <v>1210</v>
      </c>
      <c r="C572" s="177">
        <v>277.15259531000004</v>
      </c>
      <c r="D572" s="223">
        <v>89</v>
      </c>
      <c r="E572" s="81"/>
      <c r="F572" s="111">
        <f>IF($C$585=0,"",IF(C572="[for completion]","",IF(C572="","",C572/$C$585)))</f>
        <v>0.19206247973075843</v>
      </c>
      <c r="G572" s="111">
        <f>IF($D$585=0,"",IF(D572="[for completion]","",IF(D572="","",D572/$D$585)))</f>
        <v>0.37552742616033757</v>
      </c>
    </row>
    <row r="573" spans="1:7" s="2" customFormat="1" x14ac:dyDescent="0.35">
      <c r="A573" s="89" t="s">
        <v>1482</v>
      </c>
      <c r="B573" s="102" t="s">
        <v>1212</v>
      </c>
      <c r="C573" s="177">
        <v>101.52763981000001</v>
      </c>
      <c r="D573" s="223">
        <v>31</v>
      </c>
      <c r="E573" s="81"/>
      <c r="F573" s="111">
        <f>IF($C$585=0,"",IF(C573="[for completion]","",IF(C573="","",C573/$C$585)))</f>
        <v>7.035709061756816E-2</v>
      </c>
      <c r="G573" s="111">
        <f>IF($D$585=0,"",IF(D573="[for completion]","",IF(D573="","",D573/$D$585)))</f>
        <v>0.13080168776371309</v>
      </c>
    </row>
    <row r="574" spans="1:7" s="2" customFormat="1" x14ac:dyDescent="0.35">
      <c r="A574" s="89" t="s">
        <v>1483</v>
      </c>
      <c r="B574" s="102" t="s">
        <v>1214</v>
      </c>
      <c r="C574" s="177">
        <v>19.411925220000004</v>
      </c>
      <c r="D574" s="223">
        <v>9</v>
      </c>
      <c r="E574" s="81"/>
      <c r="F574" s="111">
        <f>IF($C$585=0,"",IF(C574="[for completion]","",IF(C574="","",C574/$C$585)))</f>
        <v>1.3452165186947203E-2</v>
      </c>
      <c r="G574" s="111">
        <f>IF($D$585=0,"",IF(D574="[for completion]","",IF(D574="","",D574/$D$585)))</f>
        <v>3.7974683544303799E-2</v>
      </c>
    </row>
    <row r="575" spans="1:7" s="2" customFormat="1" x14ac:dyDescent="0.35">
      <c r="A575" s="89" t="s">
        <v>1484</v>
      </c>
      <c r="B575" s="102" t="s">
        <v>1216</v>
      </c>
      <c r="C575" s="177">
        <v>243.73763392999996</v>
      </c>
      <c r="D575" s="223">
        <v>21</v>
      </c>
      <c r="E575" s="81"/>
      <c r="F575" s="111">
        <f>IF($C$585=0,"",IF(C575="[for completion]","",IF(C575="","",C575/$C$585)))</f>
        <v>0.16890642616549428</v>
      </c>
      <c r="G575" s="111">
        <f>IF($D$585=0,"",IF(D575="[for completion]","",IF(D575="","",D575/$D$585)))</f>
        <v>8.8607594936708861E-2</v>
      </c>
    </row>
    <row r="576" spans="1:7" s="2" customFormat="1" x14ac:dyDescent="0.35">
      <c r="A576" s="89" t="s">
        <v>1485</v>
      </c>
      <c r="B576" s="102" t="s">
        <v>1218</v>
      </c>
      <c r="C576" s="177">
        <v>62.547976609999992</v>
      </c>
      <c r="D576" s="223">
        <v>25</v>
      </c>
      <c r="E576" s="81"/>
      <c r="F576" s="111">
        <f>IF($C$585=0,"",IF(C576="[for completion]","",IF(C576="","",C576/$C$585)))</f>
        <v>4.3344784400886419E-2</v>
      </c>
      <c r="G576" s="111">
        <f>IF($D$585=0,"",IF(D576="[for completion]","",IF(D576="","",D576/$D$585)))</f>
        <v>0.10548523206751055</v>
      </c>
    </row>
    <row r="577" spans="1:7" s="2" customFormat="1" x14ac:dyDescent="0.35">
      <c r="A577" s="89" t="s">
        <v>1486</v>
      </c>
      <c r="B577" s="102" t="s">
        <v>1220</v>
      </c>
      <c r="C577" s="177">
        <v>91.225356379999994</v>
      </c>
      <c r="D577" s="223">
        <v>17</v>
      </c>
      <c r="E577" s="81"/>
      <c r="F577" s="111">
        <f t="shared" ref="F577:F584" si="30">IF($C$585=0,"",IF(C577="[for completion]","",IF(C577="","",C577/$C$585)))</f>
        <v>6.3217766880614826E-2</v>
      </c>
      <c r="G577" s="111">
        <f t="shared" ref="G577:G584" si="31">IF($D$585=0,"",IF(D577="[for completion]","",IF(D577="","",D577/$D$585)))</f>
        <v>7.1729957805907171E-2</v>
      </c>
    </row>
    <row r="578" spans="1:7" s="2" customFormat="1" x14ac:dyDescent="0.35">
      <c r="A578" s="89" t="s">
        <v>1487</v>
      </c>
      <c r="B578" s="102" t="s">
        <v>1222</v>
      </c>
      <c r="C578" s="177">
        <v>51.265413809999998</v>
      </c>
      <c r="D578" s="223">
        <v>9</v>
      </c>
      <c r="E578" s="81"/>
      <c r="F578" s="111">
        <f t="shared" si="30"/>
        <v>3.552614215919199E-2</v>
      </c>
      <c r="G578" s="111">
        <f t="shared" si="31"/>
        <v>3.7974683544303799E-2</v>
      </c>
    </row>
    <row r="579" spans="1:7" s="2" customFormat="1" x14ac:dyDescent="0.35">
      <c r="A579" s="89" t="s">
        <v>1488</v>
      </c>
      <c r="B579" s="102" t="s">
        <v>1224</v>
      </c>
      <c r="C579" s="177">
        <v>26.990346939999998</v>
      </c>
      <c r="D579" s="223">
        <v>7</v>
      </c>
      <c r="E579" s="81"/>
      <c r="F579" s="111">
        <f t="shared" si="30"/>
        <v>1.8703894712916832E-2</v>
      </c>
      <c r="G579" s="111">
        <f t="shared" si="31"/>
        <v>2.9535864978902954E-2</v>
      </c>
    </row>
    <row r="580" spans="1:7" s="2" customFormat="1" x14ac:dyDescent="0.35">
      <c r="A580" s="89" t="s">
        <v>1489</v>
      </c>
      <c r="B580" s="102" t="s">
        <v>1226</v>
      </c>
      <c r="C580" s="177">
        <v>167.35261013999997</v>
      </c>
      <c r="D580" s="95">
        <v>11</v>
      </c>
      <c r="E580" s="81"/>
      <c r="F580" s="111">
        <f t="shared" si="30"/>
        <v>0.11597278119279993</v>
      </c>
      <c r="G580" s="111">
        <f t="shared" si="31"/>
        <v>4.6413502109704644E-2</v>
      </c>
    </row>
    <row r="581" spans="1:7" s="2" customFormat="1" x14ac:dyDescent="0.35">
      <c r="A581" s="89" t="s">
        <v>1490</v>
      </c>
      <c r="B581" s="89" t="s">
        <v>1228</v>
      </c>
      <c r="C581" s="177">
        <v>244.16631224999998</v>
      </c>
      <c r="D581" s="95">
        <v>6</v>
      </c>
      <c r="F581" s="111">
        <f t="shared" si="30"/>
        <v>0.16920349363857323</v>
      </c>
      <c r="G581" s="111">
        <f t="shared" si="31"/>
        <v>2.5316455696202531E-2</v>
      </c>
    </row>
    <row r="582" spans="1:7" s="2" customFormat="1" x14ac:dyDescent="0.35">
      <c r="A582" s="89" t="s">
        <v>1491</v>
      </c>
      <c r="B582" s="89" t="s">
        <v>1230</v>
      </c>
      <c r="C582" s="177">
        <v>149.21974705</v>
      </c>
      <c r="D582" s="95">
        <v>6</v>
      </c>
      <c r="F582" s="111">
        <f t="shared" si="30"/>
        <v>0.10340698636129803</v>
      </c>
      <c r="G582" s="111">
        <f t="shared" si="31"/>
        <v>2.5316455696202531E-2</v>
      </c>
    </row>
    <row r="583" spans="1:7" s="2" customFormat="1" x14ac:dyDescent="0.35">
      <c r="A583" s="89" t="s">
        <v>1492</v>
      </c>
      <c r="B583" s="102" t="s">
        <v>1232</v>
      </c>
      <c r="C583" s="177">
        <v>3.87573766</v>
      </c>
      <c r="D583" s="95">
        <v>3</v>
      </c>
      <c r="E583" s="81"/>
      <c r="F583" s="111">
        <f t="shared" si="30"/>
        <v>2.685826502663202E-3</v>
      </c>
      <c r="G583" s="111">
        <f t="shared" si="31"/>
        <v>1.2658227848101266E-2</v>
      </c>
    </row>
    <row r="584" spans="1:7" s="2" customFormat="1" x14ac:dyDescent="0.35">
      <c r="A584" s="89" t="s">
        <v>1493</v>
      </c>
      <c r="B584" s="89" t="s">
        <v>1180</v>
      </c>
      <c r="C584" s="177">
        <v>4.5602203299999999</v>
      </c>
      <c r="D584" s="223">
        <v>3</v>
      </c>
      <c r="E584" s="81"/>
      <c r="F584" s="111">
        <f t="shared" si="30"/>
        <v>3.1601624502876008E-3</v>
      </c>
      <c r="G584" s="111">
        <f t="shared" si="31"/>
        <v>1.2658227848101266E-2</v>
      </c>
    </row>
    <row r="585" spans="1:7" s="2" customFormat="1" x14ac:dyDescent="0.35">
      <c r="A585" s="89" t="s">
        <v>1494</v>
      </c>
      <c r="B585" s="102" t="s">
        <v>354</v>
      </c>
      <c r="C585" s="129">
        <f>SUM(C572:C584)</f>
        <v>1443.0335154399997</v>
      </c>
      <c r="D585" s="158">
        <f>SUM(D572:D584)</f>
        <v>237</v>
      </c>
      <c r="E585" s="81"/>
      <c r="F585" s="154">
        <f>SUM(F572:F584)</f>
        <v>1</v>
      </c>
      <c r="G585" s="154">
        <f>SUM(G572:G584)</f>
        <v>1</v>
      </c>
    </row>
    <row r="586" spans="1:7" s="2" customFormat="1" x14ac:dyDescent="0.35">
      <c r="A586" s="89" t="s">
        <v>1495</v>
      </c>
      <c r="B586" s="93"/>
      <c r="C586" s="71"/>
      <c r="D586" s="157"/>
      <c r="E586" s="81"/>
      <c r="F586" s="156"/>
      <c r="G586" s="156"/>
    </row>
    <row r="587" spans="1:7" s="2" customFormat="1" x14ac:dyDescent="0.35">
      <c r="A587" s="89" t="s">
        <v>1496</v>
      </c>
      <c r="B587" s="93"/>
      <c r="C587" s="71"/>
      <c r="D587" s="157"/>
      <c r="E587" s="81"/>
      <c r="F587" s="156"/>
      <c r="G587" s="156"/>
    </row>
    <row r="588" spans="1:7" s="2" customFormat="1" x14ac:dyDescent="0.35">
      <c r="A588" s="89" t="s">
        <v>1497</v>
      </c>
      <c r="B588" s="93"/>
      <c r="C588" s="71"/>
      <c r="D588" s="157"/>
      <c r="E588" s="81"/>
      <c r="F588" s="156"/>
      <c r="G588" s="156"/>
    </row>
    <row r="589" spans="1:7" s="2" customFormat="1" x14ac:dyDescent="0.35">
      <c r="A589" s="89" t="s">
        <v>1498</v>
      </c>
      <c r="B589" s="93"/>
      <c r="C589" s="71"/>
      <c r="D589" s="157"/>
      <c r="E589" s="81"/>
      <c r="F589" s="156"/>
      <c r="G589" s="156"/>
    </row>
    <row r="590" spans="1:7" s="2" customFormat="1" x14ac:dyDescent="0.35">
      <c r="A590" s="89" t="s">
        <v>1499</v>
      </c>
      <c r="B590" s="93"/>
      <c r="C590" s="71"/>
      <c r="D590" s="157"/>
      <c r="E590" s="81"/>
      <c r="F590" s="156"/>
      <c r="G590" s="156"/>
    </row>
    <row r="591" spans="1:7" s="2" customFormat="1" x14ac:dyDescent="0.35">
      <c r="A591" s="89" t="s">
        <v>1500</v>
      </c>
      <c r="B591" s="93"/>
      <c r="C591" s="71"/>
      <c r="D591" s="157"/>
      <c r="E591" s="81"/>
      <c r="F591" s="156" t="str">
        <f>IF($C$585=0,"",IF(C591="[for completion]","",IF(C591="","",C591/$C$585)))</f>
        <v/>
      </c>
      <c r="G591" s="156" t="str">
        <f>IF($D$585=0,"",IF(D591="[for completion]","",IF(D591="","",D591/$D$585)))</f>
        <v/>
      </c>
    </row>
    <row r="592" spans="1:7" s="2" customFormat="1" x14ac:dyDescent="0.35">
      <c r="A592" s="89" t="s">
        <v>1501</v>
      </c>
    </row>
    <row r="593" spans="1:7" s="2" customFormat="1" x14ac:dyDescent="0.35">
      <c r="A593" s="89" t="s">
        <v>1502</v>
      </c>
    </row>
    <row r="594" spans="1:7" x14ac:dyDescent="0.35">
      <c r="A594" s="89" t="s">
        <v>1503</v>
      </c>
    </row>
    <row r="595" spans="1:7" x14ac:dyDescent="0.35">
      <c r="A595" s="89" t="s">
        <v>1504</v>
      </c>
    </row>
    <row r="596" spans="1:7" x14ac:dyDescent="0.35">
      <c r="A596" s="128"/>
      <c r="B596" s="128" t="s">
        <v>1505</v>
      </c>
      <c r="C596" s="98" t="s">
        <v>314</v>
      </c>
      <c r="D596" s="98" t="s">
        <v>1433</v>
      </c>
      <c r="E596" s="98"/>
      <c r="F596" s="98" t="s">
        <v>838</v>
      </c>
      <c r="G596" s="98" t="s">
        <v>1434</v>
      </c>
    </row>
    <row r="597" spans="1:7" x14ac:dyDescent="0.35">
      <c r="A597" s="89" t="s">
        <v>1506</v>
      </c>
      <c r="B597" s="102" t="s">
        <v>1263</v>
      </c>
      <c r="C597" s="177">
        <v>9.256460220000001</v>
      </c>
      <c r="D597" s="223">
        <v>4</v>
      </c>
      <c r="E597" s="81"/>
      <c r="F597" s="111">
        <f>IF($C$601=0,"",IF(C597="[for completion]","",IF(C597="","",C597/$C$601)))</f>
        <v>6.414584360625598E-3</v>
      </c>
      <c r="G597" s="111">
        <f>IF($D$601=0,"",IF(D597="[for completion]","",IF(D597="","",D597/$D$601)))</f>
        <v>1.6877637130801686E-2</v>
      </c>
    </row>
    <row r="598" spans="1:7" x14ac:dyDescent="0.35">
      <c r="A598" s="89" t="s">
        <v>1507</v>
      </c>
      <c r="B598" s="176" t="s">
        <v>1508</v>
      </c>
      <c r="C598" s="177">
        <v>1433.77705522</v>
      </c>
      <c r="D598" s="223">
        <v>233</v>
      </c>
      <c r="E598" s="81"/>
      <c r="F598" s="111">
        <f>IF($C$601=0,"",IF(C598="[for completion]","",IF(C598="","",C598/$C$601)))</f>
        <v>0.99358541563937441</v>
      </c>
      <c r="G598" s="111">
        <f>IF($D$601=0,"",IF(D598="[for completion]","",IF(D598="","",D598/$D$601)))</f>
        <v>0.9831223628691983</v>
      </c>
    </row>
    <row r="599" spans="1:7" x14ac:dyDescent="0.35">
      <c r="A599" s="89" t="s">
        <v>1509</v>
      </c>
      <c r="B599" s="102" t="s">
        <v>713</v>
      </c>
      <c r="C599" s="177">
        <v>0</v>
      </c>
      <c r="D599" s="223">
        <v>0</v>
      </c>
      <c r="E599" s="81"/>
      <c r="F599" s="111">
        <f>IF($C$601=0,"",IF(C599="[for completion]","",IF(C599="","",C599/$C$601)))</f>
        <v>0</v>
      </c>
      <c r="G599" s="111">
        <f>IF($D$601=0,"",IF(D599="[for completion]","",IF(D599="","",D599/$D$601)))</f>
        <v>0</v>
      </c>
    </row>
    <row r="600" spans="1:7" x14ac:dyDescent="0.35">
      <c r="A600" s="89" t="s">
        <v>1510</v>
      </c>
      <c r="B600" s="89" t="s">
        <v>1180</v>
      </c>
      <c r="C600" s="177">
        <v>0</v>
      </c>
      <c r="D600" s="223">
        <v>0</v>
      </c>
      <c r="E600" s="81"/>
      <c r="F600" s="111">
        <f>IF($C$601=0,"",IF(C600="[for completion]","",IF(C600="","",C600/$C$601)))</f>
        <v>0</v>
      </c>
      <c r="G600" s="111">
        <f>IF($D$601=0,"",IF(D600="[for completion]","",IF(D600="","",D600/$D$601)))</f>
        <v>0</v>
      </c>
    </row>
    <row r="601" spans="1:7" x14ac:dyDescent="0.35">
      <c r="A601" s="89" t="s">
        <v>1511</v>
      </c>
      <c r="B601" s="102" t="s">
        <v>354</v>
      </c>
      <c r="C601" s="129">
        <f>SUM(C597:C600)</f>
        <v>1443.03351544</v>
      </c>
      <c r="D601" s="158">
        <f>SUM(D597:D600)</f>
        <v>237</v>
      </c>
      <c r="E601" s="81"/>
      <c r="F601" s="154">
        <f>SUM(F597:F600)</f>
        <v>1</v>
      </c>
      <c r="G601" s="154">
        <f>SUM(G597:G600)</f>
        <v>1</v>
      </c>
    </row>
    <row r="603" spans="1:7" x14ac:dyDescent="0.35">
      <c r="A603" s="128"/>
      <c r="B603" s="128" t="s">
        <v>1533</v>
      </c>
      <c r="C603" s="128" t="s">
        <v>1270</v>
      </c>
      <c r="D603" s="128" t="s">
        <v>1512</v>
      </c>
      <c r="E603" s="128"/>
      <c r="F603" s="128" t="s">
        <v>1272</v>
      </c>
      <c r="G603" s="99" t="s">
        <v>1273</v>
      </c>
    </row>
    <row r="604" spans="1:7" x14ac:dyDescent="0.35">
      <c r="A604" s="89" t="s">
        <v>1513</v>
      </c>
      <c r="B604" s="102" t="s">
        <v>1393</v>
      </c>
      <c r="C604" s="177"/>
      <c r="D604" s="177">
        <v>32.730775034966008</v>
      </c>
      <c r="E604" s="179"/>
      <c r="F604" s="177"/>
      <c r="G604" s="177"/>
    </row>
    <row r="605" spans="1:7" x14ac:dyDescent="0.35">
      <c r="A605" s="89" t="s">
        <v>1514</v>
      </c>
      <c r="B605" s="102" t="s">
        <v>1395</v>
      </c>
      <c r="C605" s="177"/>
      <c r="D605" s="177">
        <v>347.76336620157298</v>
      </c>
      <c r="E605" s="179"/>
      <c r="F605" s="177"/>
      <c r="G605" s="177"/>
    </row>
    <row r="606" spans="1:7" x14ac:dyDescent="0.35">
      <c r="A606" s="89" t="s">
        <v>1515</v>
      </c>
      <c r="B606" s="102" t="s">
        <v>1397</v>
      </c>
      <c r="C606" s="177"/>
      <c r="D606" s="177">
        <v>0.16286809099398791</v>
      </c>
      <c r="E606" s="179"/>
      <c r="F606" s="177"/>
      <c r="G606" s="177"/>
    </row>
    <row r="607" spans="1:7" x14ac:dyDescent="0.35">
      <c r="A607" s="89" t="s">
        <v>1516</v>
      </c>
      <c r="B607" s="102" t="s">
        <v>1399</v>
      </c>
      <c r="C607" s="177"/>
      <c r="D607" s="177">
        <v>0</v>
      </c>
      <c r="E607" s="179"/>
      <c r="F607" s="177"/>
      <c r="G607" s="177"/>
    </row>
    <row r="608" spans="1:7" x14ac:dyDescent="0.35">
      <c r="A608" s="89" t="s">
        <v>1517</v>
      </c>
      <c r="B608" s="102" t="s">
        <v>1401</v>
      </c>
      <c r="C608" s="177"/>
      <c r="D608" s="177">
        <v>306.58822040454146</v>
      </c>
      <c r="E608" s="179"/>
      <c r="F608" s="177"/>
      <c r="G608" s="177"/>
    </row>
    <row r="609" spans="1:7" x14ac:dyDescent="0.35">
      <c r="A609" s="89" t="s">
        <v>1518</v>
      </c>
      <c r="B609" s="102" t="s">
        <v>1403</v>
      </c>
      <c r="C609" s="177"/>
      <c r="D609" s="177">
        <v>2346.3924883064124</v>
      </c>
      <c r="E609" s="179"/>
      <c r="F609" s="177"/>
      <c r="G609" s="177"/>
    </row>
    <row r="610" spans="1:7" x14ac:dyDescent="0.35">
      <c r="A610" s="89" t="s">
        <v>1519</v>
      </c>
      <c r="B610" s="102" t="s">
        <v>1405</v>
      </c>
      <c r="C610" s="177"/>
      <c r="D610" s="177">
        <v>0</v>
      </c>
      <c r="E610" s="179"/>
      <c r="F610" s="177"/>
      <c r="G610" s="177"/>
    </row>
    <row r="611" spans="1:7" x14ac:dyDescent="0.35">
      <c r="A611" s="89" t="s">
        <v>1520</v>
      </c>
      <c r="B611" s="102" t="s">
        <v>1407</v>
      </c>
      <c r="C611" s="177"/>
      <c r="D611" s="177">
        <v>0</v>
      </c>
      <c r="E611" s="179"/>
      <c r="F611" s="177"/>
      <c r="G611" s="177"/>
    </row>
    <row r="612" spans="1:7" x14ac:dyDescent="0.35">
      <c r="A612" s="89" t="s">
        <v>1521</v>
      </c>
      <c r="B612" s="102" t="s">
        <v>1409</v>
      </c>
      <c r="C612" s="177"/>
      <c r="D612" s="177">
        <v>126.05585243474938</v>
      </c>
      <c r="E612" s="179"/>
      <c r="F612" s="177"/>
      <c r="G612" s="177"/>
    </row>
    <row r="613" spans="1:7" x14ac:dyDescent="0.35">
      <c r="A613" s="89" t="s">
        <v>1522</v>
      </c>
      <c r="B613" s="102" t="s">
        <v>1411</v>
      </c>
      <c r="C613" s="177"/>
      <c r="D613" s="177">
        <v>0</v>
      </c>
      <c r="E613" s="179"/>
      <c r="F613" s="177"/>
      <c r="G613" s="177"/>
    </row>
    <row r="614" spans="1:7" x14ac:dyDescent="0.35">
      <c r="A614" s="89" t="s">
        <v>1523</v>
      </c>
      <c r="B614" s="102" t="s">
        <v>1413</v>
      </c>
      <c r="C614" s="177"/>
      <c r="D614" s="177">
        <v>0</v>
      </c>
      <c r="E614" s="179"/>
      <c r="F614" s="177"/>
      <c r="G614" s="177"/>
    </row>
    <row r="615" spans="1:7" x14ac:dyDescent="0.35">
      <c r="A615" s="89" t="s">
        <v>1524</v>
      </c>
      <c r="B615" s="102" t="s">
        <v>1415</v>
      </c>
      <c r="C615" s="177"/>
      <c r="D615" s="177">
        <v>0</v>
      </c>
      <c r="E615" s="179"/>
      <c r="F615" s="177"/>
      <c r="G615" s="177"/>
    </row>
    <row r="616" spans="1:7" x14ac:dyDescent="0.35">
      <c r="A616" s="89" t="s">
        <v>1525</v>
      </c>
      <c r="B616" s="102" t="s">
        <v>352</v>
      </c>
      <c r="C616" s="177"/>
      <c r="D616" s="177">
        <v>317.56385848126138</v>
      </c>
      <c r="E616" s="179"/>
      <c r="F616" s="177"/>
      <c r="G616" s="177"/>
    </row>
    <row r="617" spans="1:7" x14ac:dyDescent="0.35">
      <c r="A617" s="89" t="s">
        <v>1526</v>
      </c>
      <c r="B617" s="102" t="s">
        <v>354</v>
      </c>
      <c r="C617" s="129">
        <f>SUM(C604:C616)</f>
        <v>0</v>
      </c>
      <c r="D617" s="129">
        <f>SUM(D604:D616)</f>
        <v>3477.2574289544978</v>
      </c>
      <c r="E617" s="73"/>
      <c r="F617" s="71"/>
      <c r="G617" s="111" t="str">
        <f>IF($D$393=0,"",IF(#REF!="[For completion]","",#REF!/$D$393))</f>
        <v/>
      </c>
    </row>
    <row r="618" spans="1:7" x14ac:dyDescent="0.35">
      <c r="A618" s="89" t="s">
        <v>1527</v>
      </c>
      <c r="B618" s="89" t="s">
        <v>1283</v>
      </c>
      <c r="C618" s="2"/>
      <c r="D618" s="2"/>
      <c r="E618" s="2"/>
      <c r="F618" s="177"/>
      <c r="G618" s="111" t="str">
        <f>IF($D$622=0,"",IF(D617="[for completion]","",IF(D617="","",D617/$D$622)))</f>
        <v/>
      </c>
    </row>
    <row r="619" spans="1:7" x14ac:dyDescent="0.35">
      <c r="A619" s="89" t="s">
        <v>1528</v>
      </c>
      <c r="G619" s="156" t="str">
        <f>IF($D$622=0,"",IF(D618="[for completion]","",IF(D618="","",D618/$D$622)))</f>
        <v/>
      </c>
    </row>
    <row r="620" spans="1:7" x14ac:dyDescent="0.35">
      <c r="A620" s="89" t="s">
        <v>1529</v>
      </c>
      <c r="B620" s="93"/>
      <c r="C620" s="71"/>
      <c r="D620" s="157"/>
      <c r="E620" s="73"/>
      <c r="F620" s="156"/>
      <c r="G620" s="156" t="str">
        <f t="shared" ref="G620:G622" si="32">IF($D$622=0,"",IF(D620="[for completion]","",IF(D620="","",D620/$D$622)))</f>
        <v/>
      </c>
    </row>
    <row r="621" spans="1:7" x14ac:dyDescent="0.35">
      <c r="A621" s="89" t="s">
        <v>1530</v>
      </c>
      <c r="B621" s="93"/>
      <c r="C621" s="71"/>
      <c r="D621" s="157"/>
      <c r="E621" s="73"/>
      <c r="F621" s="156"/>
      <c r="G621" s="156" t="str">
        <f t="shared" si="32"/>
        <v/>
      </c>
    </row>
    <row r="622" spans="1:7" x14ac:dyDescent="0.35">
      <c r="A622" s="89" t="s">
        <v>1531</v>
      </c>
      <c r="B622" s="93"/>
      <c r="C622" s="71"/>
      <c r="D622" s="157"/>
      <c r="E622" s="73"/>
      <c r="F622" s="156"/>
      <c r="G622" s="156" t="str">
        <f t="shared" si="32"/>
        <v/>
      </c>
    </row>
  </sheetData>
  <sheetProtection algorithmName="SHA-512" hashValue="9ufufiN5Jl5jPykL6AyDVsg9K01NPDPq/EZYgL0CSfRFQDKvrWL11Dy1zGf5p5RE4GaOQ4hWwq+oKIAPhsIOpQ==" saltValue="BW6DqR3mlaIirhHRt5coGg==" spinCount="100000" sheet="1" formatColumns="0" formatRows="0" insertHyperlinks="0" sort="0" autoFilter="0" pivotTables="0"/>
  <protectedRanges>
    <protectedRange sqref="C425:D425 F425:G425 B428:D451 C454:D454 F454:G454 C457:D464 B466:D474 F466:G474 F476:G476 B488:D496 F488:G496 F498:G524 C498:D524 B511:B524 C476:D476 C479:D486" name="Mortgage Assets III_3"/>
    <protectedRange sqref="C150:D158 F150:F158 B153:B158 B163:B168 C160:D168 F160:F168 B175:B178 C170:D178 F170:F178 B181:B184 B190:D213 C180:D184 F180:F184 C187:D187 F187:G187 C189:D189 C216:D216 F216:G216" name="Mortgage Assets II_1"/>
    <protectedRange sqref="C219:D226 B228:D236 F228:G236 F238:G238 B250:D258 F250:G258 B266:C275 B280:C285 C277:C279 F277:G285 D277:D285 C425:D425 D260:D275 F260:G275 C260:C265 C216:D216 F216:G216 C238:D238 C241:D248" name="Mortgage Asset IV_1"/>
    <protectedRange sqref="C3 B16:D26 F16:F26 B163:B168 B37:B42 C36:D42 F36:F42 C73:D75 F73:F75 B88:D97 F100:F148 B29:D34 F28:F34 F77:F97 C77:D87 F45:F71 C45:D71 C28:D28 C12:C14 B99:D148 E99:F99" name="Mortgage Asset I_1"/>
    <protectedRange sqref="C310:D331 C358:D364 C368:D371 C351:D356 C333:D349 C580:D583 C375:D383 C385:D393 C604:D618 C620:D622 C287:D308" name="Optional ECBECAIs_2_4"/>
    <protectedRange sqref="B287:B304 B310:B327 B375:B383 B385:B392 B604:B618 B620:B621" name="Mortgage Assets III_1_1"/>
    <protectedRange sqref="F394:G422 B394:D422" name="Mortgage Asset IV_3_1"/>
    <protectedRange sqref="C526:D547 C572:D579 C549:D570 C597:D600 C584:D592" name="Optional ECBECAIs_2_1_1"/>
    <protectedRange sqref="B526:B543 B549:B566" name="Mortgage Assets III_2_1"/>
    <protectedRange sqref="C365:D366 C372:D373" name="Optional ECBECAIs_2_2_1"/>
    <protectedRange sqref="C601:D601" name="Optional ECBECAIs_2_3_1"/>
  </protectedRanges>
  <hyperlinks>
    <hyperlink ref="B6" location="'B1. HTT Mortgage Assets'!B10" display="7. Mortgage Assets" xr:uid="{8C56D06D-374F-444E-939D-E26A5EC45F10}"/>
    <hyperlink ref="B7" location="'B1. HTT Mortgage Assets'!B166" display="7.A Residential Cover Pool" xr:uid="{1C388A16-6102-4186-8EC1-A65FDDBD2C43}"/>
    <hyperlink ref="B8" location="'B1. HTT Mortgage Assets'!B267" display="7.B Commercial Cover Pool" xr:uid="{3EE531B9-DCD4-4C86-ABF8-F406BB331C36}"/>
    <hyperlink ref="B149" location="'2. Harmonised Glossary'!A9" display="Breakdown by Interest Rate" xr:uid="{EF09B423-6195-4EF0-8F6A-947EA21314CD}"/>
    <hyperlink ref="B11" location="'2. Harmonised Glossary'!A12" display="Property Type Information" xr:uid="{B6CAE2F4-A51B-4397-97EB-980E1D3A6243}"/>
    <hyperlink ref="B215" location="'C. HTT Harmonised Glossary'!B13" display="11. Loan to Value (LTV) Information - UNINDEXED" xr:uid="{02F175C9-1325-4B2C-8801-1A14255740C1}"/>
    <hyperlink ref="B237" location="'C. HTT Harmonised Glossary'!B16" display="12. Loan to Value (LTV) Information - INDEXED " xr:uid="{AEC99A7A-0E1E-4887-B514-31448A1483EA}"/>
    <hyperlink ref="B179" location="'C. HTT Harmonised Glossary'!B19" display="9. Non-Performing Loans (NPLs)" xr:uid="{963932B4-5ADF-4524-88F0-6AA62900D00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C383B-EFC7-4B84-A45E-A23813B7D23D}">
  <sheetPr codeName="Sheet9">
    <tabColor rgb="FFE36E00"/>
  </sheetPr>
  <dimension ref="A1:E1054"/>
  <sheetViews>
    <sheetView topLeftCell="A1120" workbookViewId="0">
      <selection sqref="A1:XFD1048576"/>
    </sheetView>
  </sheetViews>
  <sheetFormatPr defaultRowHeight="14.5" x14ac:dyDescent="0.35"/>
  <cols>
    <col min="1" max="1" width="14" customWidth="1"/>
    <col min="2" max="2" width="41" customWidth="1"/>
    <col min="3" max="5" width="13" customWidth="1"/>
  </cols>
  <sheetData>
    <row r="1" spans="1:5" x14ac:dyDescent="0.35">
      <c r="A1" t="s">
        <v>3037</v>
      </c>
      <c r="B1" t="s">
        <v>3038</v>
      </c>
      <c r="C1" t="s">
        <v>3039</v>
      </c>
      <c r="D1" t="s">
        <v>3046</v>
      </c>
      <c r="E1" t="s">
        <v>3047</v>
      </c>
    </row>
    <row r="2" spans="1:5" x14ac:dyDescent="0.35">
      <c r="A2" t="s">
        <v>3040</v>
      </c>
      <c r="B2" t="s">
        <v>804</v>
      </c>
      <c r="C2">
        <v>4512.9448594800078</v>
      </c>
    </row>
    <row r="3" spans="1:5" x14ac:dyDescent="0.35">
      <c r="A3" t="s">
        <v>3040</v>
      </c>
      <c r="B3" t="s">
        <v>806</v>
      </c>
      <c r="C3">
        <v>3434.8556943199987</v>
      </c>
    </row>
    <row r="4" spans="1:5" x14ac:dyDescent="0.35">
      <c r="A4" t="s">
        <v>3040</v>
      </c>
      <c r="B4" t="s">
        <v>827</v>
      </c>
      <c r="C4">
        <v>10865</v>
      </c>
      <c r="D4">
        <v>513</v>
      </c>
    </row>
    <row r="5" spans="1:5" x14ac:dyDescent="0.35">
      <c r="A5" t="s">
        <v>3040</v>
      </c>
      <c r="B5" t="s">
        <v>840</v>
      </c>
      <c r="C5">
        <v>7.4912947205597852E-2</v>
      </c>
      <c r="D5">
        <v>0.86765239496327806</v>
      </c>
      <c r="E5">
        <v>0.38750959830357856</v>
      </c>
    </row>
    <row r="6" spans="1:5" x14ac:dyDescent="0.35">
      <c r="A6" t="s">
        <v>3040</v>
      </c>
      <c r="B6" t="s">
        <v>867</v>
      </c>
    </row>
    <row r="7" spans="1:5" x14ac:dyDescent="0.35">
      <c r="A7" t="s">
        <v>3040</v>
      </c>
      <c r="B7" t="s">
        <v>869</v>
      </c>
      <c r="C7">
        <v>6.531232580447747E-4</v>
      </c>
      <c r="E7">
        <v>3.7085848217350333E-4</v>
      </c>
    </row>
    <row r="8" spans="1:5" x14ac:dyDescent="0.35">
      <c r="A8" t="s">
        <v>3040</v>
      </c>
      <c r="B8" t="s">
        <v>871</v>
      </c>
      <c r="C8">
        <v>7.8973092093366615E-5</v>
      </c>
      <c r="E8">
        <v>4.4842747070395125E-5</v>
      </c>
    </row>
    <row r="9" spans="1:5" x14ac:dyDescent="0.35">
      <c r="A9" t="s">
        <v>3040</v>
      </c>
      <c r="B9" t="s">
        <v>901</v>
      </c>
      <c r="C9">
        <v>4.157238903681559E-3</v>
      </c>
      <c r="E9">
        <v>2.360576339705679E-3</v>
      </c>
    </row>
    <row r="10" spans="1:5" x14ac:dyDescent="0.35">
      <c r="A10" t="s">
        <v>3040</v>
      </c>
      <c r="B10" t="s">
        <v>903</v>
      </c>
      <c r="D10">
        <v>0.57584660784172348</v>
      </c>
      <c r="E10">
        <v>0.24886759382182802</v>
      </c>
    </row>
    <row r="11" spans="1:5" x14ac:dyDescent="0.35">
      <c r="A11" t="s">
        <v>3040</v>
      </c>
      <c r="B11" t="s">
        <v>914</v>
      </c>
      <c r="D11">
        <v>0.27512072823399414</v>
      </c>
      <c r="E11">
        <v>0.11890081961709219</v>
      </c>
    </row>
    <row r="12" spans="1:5" x14ac:dyDescent="0.35">
      <c r="A12" t="s">
        <v>3040</v>
      </c>
      <c r="B12" t="s">
        <v>863</v>
      </c>
      <c r="C12">
        <v>0.99511066474618037</v>
      </c>
      <c r="D12">
        <v>0.14903266392428227</v>
      </c>
      <c r="E12">
        <v>0.6294553089921302</v>
      </c>
    </row>
    <row r="13" spans="1:5" x14ac:dyDescent="0.35">
      <c r="A13" t="s">
        <v>3040</v>
      </c>
      <c r="B13" t="s">
        <v>935</v>
      </c>
      <c r="C13">
        <v>0.2169496127523837</v>
      </c>
      <c r="D13">
        <v>0.11371144497098001</v>
      </c>
      <c r="E13">
        <v>0.20638585610851268</v>
      </c>
    </row>
    <row r="14" spans="1:5" x14ac:dyDescent="0.35">
      <c r="A14" t="s">
        <v>3040</v>
      </c>
      <c r="B14" t="s">
        <v>936</v>
      </c>
      <c r="C14">
        <v>0.22012093908448266</v>
      </c>
      <c r="D14">
        <v>0.18474544924847319</v>
      </c>
      <c r="E14">
        <v>0.21650117254061482</v>
      </c>
    </row>
    <row r="15" spans="1:5" x14ac:dyDescent="0.35">
      <c r="A15" t="s">
        <v>3040</v>
      </c>
      <c r="B15" t="s">
        <v>938</v>
      </c>
      <c r="C15">
        <v>0.10564804305221596</v>
      </c>
      <c r="D15">
        <v>9.4804428586142173E-2</v>
      </c>
      <c r="E15">
        <v>0.1045384795368879</v>
      </c>
    </row>
    <row r="16" spans="1:5" x14ac:dyDescent="0.35">
      <c r="A16" t="s">
        <v>3040</v>
      </c>
      <c r="B16" t="s">
        <v>939</v>
      </c>
      <c r="C16">
        <v>0.1962053644632831</v>
      </c>
      <c r="D16">
        <v>0.24578589602745957</v>
      </c>
      <c r="E16">
        <v>0.2012786496733299</v>
      </c>
    </row>
    <row r="17" spans="1:5" x14ac:dyDescent="0.35">
      <c r="A17" t="s">
        <v>3040</v>
      </c>
      <c r="B17" t="s">
        <v>940</v>
      </c>
      <c r="C17">
        <v>0.26107604064763473</v>
      </c>
      <c r="D17">
        <v>0.36095278116694496</v>
      </c>
      <c r="E17">
        <v>0.27129584214065477</v>
      </c>
    </row>
    <row r="18" spans="1:5" x14ac:dyDescent="0.35">
      <c r="A18" t="s">
        <v>3040</v>
      </c>
      <c r="B18" t="s">
        <v>987</v>
      </c>
      <c r="C18">
        <v>0.19226392376971649</v>
      </c>
      <c r="D18">
        <v>1.3538673842077154E-2</v>
      </c>
      <c r="E18">
        <v>0.11502300179675606</v>
      </c>
    </row>
    <row r="19" spans="1:5" x14ac:dyDescent="0.35">
      <c r="A19" t="s">
        <v>3040</v>
      </c>
      <c r="B19" t="s">
        <v>999</v>
      </c>
      <c r="C19">
        <v>0.14093169324547961</v>
      </c>
      <c r="D19">
        <v>0.86120755321152487</v>
      </c>
      <c r="E19">
        <v>0.45221827150551336</v>
      </c>
    </row>
    <row r="20" spans="1:5" x14ac:dyDescent="0.35">
      <c r="A20" t="s">
        <v>3040</v>
      </c>
      <c r="B20" t="s">
        <v>1001</v>
      </c>
      <c r="C20">
        <v>0.85906830675452051</v>
      </c>
      <c r="D20">
        <v>0.13879244678847522</v>
      </c>
      <c r="E20">
        <v>0.54778172849448659</v>
      </c>
    </row>
    <row r="21" spans="1:5" x14ac:dyDescent="0.35">
      <c r="A21" t="s">
        <v>3040</v>
      </c>
      <c r="B21" t="s">
        <v>1011</v>
      </c>
    </row>
    <row r="22" spans="1:5" x14ac:dyDescent="0.35">
      <c r="A22" t="s">
        <v>3040</v>
      </c>
      <c r="B22" t="s">
        <v>1013</v>
      </c>
    </row>
    <row r="23" spans="1:5" x14ac:dyDescent="0.35">
      <c r="A23" t="s">
        <v>3040</v>
      </c>
      <c r="B23" t="s">
        <v>1015</v>
      </c>
    </row>
    <row r="24" spans="1:5" x14ac:dyDescent="0.35">
      <c r="A24" t="s">
        <v>3040</v>
      </c>
      <c r="B24" t="s">
        <v>1017</v>
      </c>
    </row>
    <row r="25" spans="1:5" x14ac:dyDescent="0.35">
      <c r="A25" t="s">
        <v>3040</v>
      </c>
      <c r="B25" t="s">
        <v>1019</v>
      </c>
      <c r="C25">
        <v>1</v>
      </c>
      <c r="D25">
        <v>1</v>
      </c>
      <c r="E25">
        <v>1</v>
      </c>
    </row>
    <row r="26" spans="1:5" x14ac:dyDescent="0.35">
      <c r="A26" t="s">
        <v>3040</v>
      </c>
      <c r="B26" t="s">
        <v>1026</v>
      </c>
      <c r="C26">
        <v>6.1951275121986402E-3</v>
      </c>
      <c r="D26">
        <v>2.8977651132358515E-5</v>
      </c>
      <c r="E26">
        <v>3.5302600663003557E-3</v>
      </c>
    </row>
    <row r="27" spans="1:5" x14ac:dyDescent="0.35">
      <c r="A27" t="s">
        <v>3040</v>
      </c>
      <c r="B27" t="s">
        <v>1040</v>
      </c>
      <c r="C27">
        <v>3722.6596789700029</v>
      </c>
      <c r="D27">
        <v>10769</v>
      </c>
    </row>
    <row r="28" spans="1:5" x14ac:dyDescent="0.35">
      <c r="A28" t="s">
        <v>3040</v>
      </c>
      <c r="B28" t="s">
        <v>1041</v>
      </c>
      <c r="C28">
        <v>185.76574704999993</v>
      </c>
      <c r="D28">
        <v>57</v>
      </c>
    </row>
    <row r="29" spans="1:5" x14ac:dyDescent="0.35">
      <c r="A29" t="s">
        <v>3040</v>
      </c>
      <c r="B29" t="s">
        <v>1042</v>
      </c>
      <c r="C29">
        <v>323.20443346000008</v>
      </c>
      <c r="D29">
        <v>32</v>
      </c>
    </row>
    <row r="30" spans="1:5" x14ac:dyDescent="0.35">
      <c r="A30" t="s">
        <v>3040</v>
      </c>
      <c r="B30" t="s">
        <v>1043</v>
      </c>
      <c r="C30">
        <v>92.416000000000011</v>
      </c>
      <c r="D30">
        <v>4</v>
      </c>
    </row>
    <row r="31" spans="1:5" x14ac:dyDescent="0.35">
      <c r="A31" t="s">
        <v>3040</v>
      </c>
      <c r="B31" t="s">
        <v>1044</v>
      </c>
      <c r="C31">
        <v>188.899</v>
      </c>
      <c r="D31">
        <v>3</v>
      </c>
    </row>
    <row r="32" spans="1:5" x14ac:dyDescent="0.35">
      <c r="A32" t="s">
        <v>3040</v>
      </c>
      <c r="B32" t="s">
        <v>1045</v>
      </c>
      <c r="D32">
        <v>0</v>
      </c>
    </row>
    <row r="33" spans="1:4" x14ac:dyDescent="0.35">
      <c r="A33" t="s">
        <v>3040</v>
      </c>
      <c r="B33" t="s">
        <v>1102</v>
      </c>
      <c r="C33">
        <v>0.33051051306092999</v>
      </c>
    </row>
    <row r="34" spans="1:4" x14ac:dyDescent="0.35">
      <c r="A34" t="s">
        <v>3040</v>
      </c>
      <c r="B34" t="s">
        <v>1103</v>
      </c>
      <c r="C34">
        <v>4038.4905621757503</v>
      </c>
    </row>
    <row r="35" spans="1:4" x14ac:dyDescent="0.35">
      <c r="A35" t="s">
        <v>3040</v>
      </c>
      <c r="B35" t="s">
        <v>1104</v>
      </c>
      <c r="C35">
        <v>211.18825273043271</v>
      </c>
    </row>
    <row r="36" spans="1:4" x14ac:dyDescent="0.35">
      <c r="A36" t="s">
        <v>3040</v>
      </c>
      <c r="B36" t="s">
        <v>1105</v>
      </c>
      <c r="C36">
        <v>93.255694094110183</v>
      </c>
    </row>
    <row r="37" spans="1:4" x14ac:dyDescent="0.35">
      <c r="A37" t="s">
        <v>3040</v>
      </c>
      <c r="B37" t="s">
        <v>1106</v>
      </c>
      <c r="C37">
        <v>65.904294086613788</v>
      </c>
    </row>
    <row r="38" spans="1:4" x14ac:dyDescent="0.35">
      <c r="A38" t="s">
        <v>3040</v>
      </c>
      <c r="B38" t="s">
        <v>1107</v>
      </c>
      <c r="C38">
        <v>49.074914739135131</v>
      </c>
    </row>
    <row r="39" spans="1:4" x14ac:dyDescent="0.35">
      <c r="A39" t="s">
        <v>3040</v>
      </c>
      <c r="B39" t="s">
        <v>1108</v>
      </c>
      <c r="C39">
        <v>18.772463577004707</v>
      </c>
    </row>
    <row r="40" spans="1:4" x14ac:dyDescent="0.35">
      <c r="A40" t="s">
        <v>3040</v>
      </c>
      <c r="B40" t="s">
        <v>1109</v>
      </c>
      <c r="C40">
        <v>12.137834695196204</v>
      </c>
    </row>
    <row r="41" spans="1:4" x14ac:dyDescent="0.35">
      <c r="A41" t="s">
        <v>3040</v>
      </c>
      <c r="B41" t="s">
        <v>1110</v>
      </c>
      <c r="C41">
        <v>24.093675671761318</v>
      </c>
    </row>
    <row r="42" spans="1:4" x14ac:dyDescent="0.35">
      <c r="A42" t="s">
        <v>3040</v>
      </c>
      <c r="B42" t="s">
        <v>1122</v>
      </c>
      <c r="C42">
        <v>0.75012985877918892</v>
      </c>
    </row>
    <row r="43" spans="1:4" x14ac:dyDescent="0.35">
      <c r="A43" t="s">
        <v>3040</v>
      </c>
      <c r="B43" t="s">
        <v>1124</v>
      </c>
      <c r="C43">
        <v>3.0976790256220427E-2</v>
      </c>
    </row>
    <row r="44" spans="1:4" x14ac:dyDescent="0.35">
      <c r="A44" t="s">
        <v>3040</v>
      </c>
      <c r="B44" t="s">
        <v>1128</v>
      </c>
      <c r="C44">
        <v>2.6450222049412348E-2</v>
      </c>
    </row>
    <row r="45" spans="1:4" x14ac:dyDescent="0.35">
      <c r="A45" t="s">
        <v>3040</v>
      </c>
      <c r="B45" t="s">
        <v>1162</v>
      </c>
      <c r="C45">
        <v>17.118865309999997</v>
      </c>
      <c r="D45">
        <v>26</v>
      </c>
    </row>
    <row r="46" spans="1:4" x14ac:dyDescent="0.35">
      <c r="A46" t="s">
        <v>3040</v>
      </c>
      <c r="B46" t="s">
        <v>1171</v>
      </c>
      <c r="C46">
        <v>791.99389831000099</v>
      </c>
      <c r="D46">
        <v>1717</v>
      </c>
    </row>
    <row r="47" spans="1:4" x14ac:dyDescent="0.35">
      <c r="A47" t="s">
        <v>3040</v>
      </c>
      <c r="B47" t="s">
        <v>1172</v>
      </c>
      <c r="C47">
        <v>1767.4561867699974</v>
      </c>
      <c r="D47">
        <v>4944</v>
      </c>
    </row>
    <row r="48" spans="1:4" x14ac:dyDescent="0.35">
      <c r="A48" t="s">
        <v>3040</v>
      </c>
      <c r="B48" t="s">
        <v>1173</v>
      </c>
      <c r="C48">
        <v>586.94726914</v>
      </c>
      <c r="D48">
        <v>1702</v>
      </c>
    </row>
    <row r="49" spans="1:4" x14ac:dyDescent="0.35">
      <c r="A49" t="s">
        <v>3040</v>
      </c>
      <c r="B49" t="s">
        <v>1174</v>
      </c>
      <c r="C49">
        <v>23.287238700000003</v>
      </c>
      <c r="D49">
        <v>69</v>
      </c>
    </row>
    <row r="50" spans="1:4" x14ac:dyDescent="0.35">
      <c r="A50" t="s">
        <v>3040</v>
      </c>
      <c r="B50" t="s">
        <v>1179</v>
      </c>
      <c r="C50">
        <v>170.2343326000001</v>
      </c>
      <c r="D50">
        <v>599</v>
      </c>
    </row>
    <row r="51" spans="1:4" x14ac:dyDescent="0.35">
      <c r="A51" t="s">
        <v>3040</v>
      </c>
      <c r="B51" t="s">
        <v>1163</v>
      </c>
      <c r="C51">
        <v>204.32823636999996</v>
      </c>
      <c r="D51">
        <v>70</v>
      </c>
    </row>
    <row r="52" spans="1:4" x14ac:dyDescent="0.35">
      <c r="A52" t="s">
        <v>3040</v>
      </c>
      <c r="B52" t="s">
        <v>1164</v>
      </c>
      <c r="C52">
        <v>475.25023167999996</v>
      </c>
      <c r="D52">
        <v>426</v>
      </c>
    </row>
    <row r="53" spans="1:4" x14ac:dyDescent="0.35">
      <c r="A53" t="s">
        <v>3040</v>
      </c>
      <c r="B53" t="s">
        <v>1165</v>
      </c>
      <c r="C53">
        <v>205.13451110999978</v>
      </c>
      <c r="D53">
        <v>378</v>
      </c>
    </row>
    <row r="54" spans="1:4" x14ac:dyDescent="0.35">
      <c r="A54" t="s">
        <v>3040</v>
      </c>
      <c r="B54" t="s">
        <v>1166</v>
      </c>
      <c r="C54">
        <v>71.418424589999972</v>
      </c>
      <c r="D54">
        <v>169</v>
      </c>
    </row>
    <row r="55" spans="1:4" x14ac:dyDescent="0.35">
      <c r="A55" t="s">
        <v>3040</v>
      </c>
      <c r="B55" t="s">
        <v>1167</v>
      </c>
      <c r="C55">
        <v>30.434337650000003</v>
      </c>
      <c r="D55">
        <v>81</v>
      </c>
    </row>
    <row r="56" spans="1:4" x14ac:dyDescent="0.35">
      <c r="A56" t="s">
        <v>3040</v>
      </c>
      <c r="B56" t="s">
        <v>1168</v>
      </c>
      <c r="C56">
        <v>16.264819569999997</v>
      </c>
      <c r="D56">
        <v>50</v>
      </c>
    </row>
    <row r="57" spans="1:4" x14ac:dyDescent="0.35">
      <c r="A57" t="s">
        <v>3040</v>
      </c>
      <c r="B57" t="s">
        <v>1169</v>
      </c>
      <c r="C57">
        <v>7.5689361699999997</v>
      </c>
      <c r="D57">
        <v>17</v>
      </c>
    </row>
    <row r="58" spans="1:4" x14ac:dyDescent="0.35">
      <c r="A58" t="s">
        <v>3040</v>
      </c>
      <c r="B58" t="s">
        <v>1170</v>
      </c>
      <c r="C58">
        <v>145.50757151000005</v>
      </c>
      <c r="D58">
        <v>164</v>
      </c>
    </row>
    <row r="59" spans="1:4" x14ac:dyDescent="0.35">
      <c r="A59" t="s">
        <v>3040</v>
      </c>
      <c r="B59" t="s">
        <v>1186</v>
      </c>
      <c r="C59">
        <v>17.118865309999997</v>
      </c>
      <c r="D59">
        <v>26</v>
      </c>
    </row>
    <row r="60" spans="1:4" x14ac:dyDescent="0.35">
      <c r="A60" t="s">
        <v>3040</v>
      </c>
      <c r="B60" t="s">
        <v>1195</v>
      </c>
      <c r="C60">
        <v>791.99389831000099</v>
      </c>
      <c r="D60">
        <v>1717</v>
      </c>
    </row>
    <row r="61" spans="1:4" x14ac:dyDescent="0.35">
      <c r="A61" t="s">
        <v>3040</v>
      </c>
      <c r="B61" t="s">
        <v>1196</v>
      </c>
      <c r="C61">
        <v>1767.4561867699974</v>
      </c>
      <c r="D61">
        <v>4944</v>
      </c>
    </row>
    <row r="62" spans="1:4" x14ac:dyDescent="0.35">
      <c r="A62" t="s">
        <v>3040</v>
      </c>
      <c r="B62" t="s">
        <v>1197</v>
      </c>
      <c r="C62">
        <v>586.94726914</v>
      </c>
      <c r="D62">
        <v>1702</v>
      </c>
    </row>
    <row r="63" spans="1:4" x14ac:dyDescent="0.35">
      <c r="A63" t="s">
        <v>3040</v>
      </c>
      <c r="B63" t="s">
        <v>1198</v>
      </c>
      <c r="C63">
        <v>23.287238700000003</v>
      </c>
      <c r="D63">
        <v>69</v>
      </c>
    </row>
    <row r="64" spans="1:4" x14ac:dyDescent="0.35">
      <c r="A64" t="s">
        <v>3040</v>
      </c>
      <c r="B64" t="s">
        <v>1203</v>
      </c>
      <c r="C64">
        <v>170.2343326000001</v>
      </c>
      <c r="D64">
        <v>599</v>
      </c>
    </row>
    <row r="65" spans="1:4" x14ac:dyDescent="0.35">
      <c r="A65" t="s">
        <v>3040</v>
      </c>
      <c r="B65" t="s">
        <v>1187</v>
      </c>
      <c r="C65">
        <v>204.32823636999996</v>
      </c>
      <c r="D65">
        <v>70</v>
      </c>
    </row>
    <row r="66" spans="1:4" x14ac:dyDescent="0.35">
      <c r="A66" t="s">
        <v>3040</v>
      </c>
      <c r="B66" t="s">
        <v>1188</v>
      </c>
      <c r="C66">
        <v>475.25023167999996</v>
      </c>
      <c r="D66">
        <v>426</v>
      </c>
    </row>
    <row r="67" spans="1:4" x14ac:dyDescent="0.35">
      <c r="A67" t="s">
        <v>3040</v>
      </c>
      <c r="B67" t="s">
        <v>1189</v>
      </c>
      <c r="C67">
        <v>205.13451110999978</v>
      </c>
      <c r="D67">
        <v>378</v>
      </c>
    </row>
    <row r="68" spans="1:4" x14ac:dyDescent="0.35">
      <c r="A68" t="s">
        <v>3040</v>
      </c>
      <c r="B68" t="s">
        <v>1190</v>
      </c>
      <c r="C68">
        <v>71.418424589999972</v>
      </c>
      <c r="D68">
        <v>169</v>
      </c>
    </row>
    <row r="69" spans="1:4" x14ac:dyDescent="0.35">
      <c r="A69" t="s">
        <v>3040</v>
      </c>
      <c r="B69" t="s">
        <v>1191</v>
      </c>
      <c r="C69">
        <v>30.434337650000003</v>
      </c>
      <c r="D69">
        <v>81</v>
      </c>
    </row>
    <row r="70" spans="1:4" x14ac:dyDescent="0.35">
      <c r="A70" t="s">
        <v>3040</v>
      </c>
      <c r="B70" t="s">
        <v>1192</v>
      </c>
      <c r="C70">
        <v>16.264819569999997</v>
      </c>
      <c r="D70">
        <v>50</v>
      </c>
    </row>
    <row r="71" spans="1:4" x14ac:dyDescent="0.35">
      <c r="A71" t="s">
        <v>3040</v>
      </c>
      <c r="B71" t="s">
        <v>1193</v>
      </c>
      <c r="C71">
        <v>7.5689361699999997</v>
      </c>
      <c r="D71">
        <v>17</v>
      </c>
    </row>
    <row r="72" spans="1:4" x14ac:dyDescent="0.35">
      <c r="A72" t="s">
        <v>3040</v>
      </c>
      <c r="B72" t="s">
        <v>1194</v>
      </c>
      <c r="C72">
        <v>145.50757151000005</v>
      </c>
      <c r="D72">
        <v>164</v>
      </c>
    </row>
    <row r="73" spans="1:4" x14ac:dyDescent="0.35">
      <c r="A73" t="s">
        <v>3040</v>
      </c>
      <c r="B73" t="s">
        <v>1209</v>
      </c>
      <c r="C73">
        <v>1201.8200163299978</v>
      </c>
      <c r="D73">
        <v>2940</v>
      </c>
    </row>
    <row r="74" spans="1:4" x14ac:dyDescent="0.35">
      <c r="A74" t="s">
        <v>3040</v>
      </c>
      <c r="B74" t="s">
        <v>1227</v>
      </c>
      <c r="C74">
        <v>5.1865881700000003</v>
      </c>
      <c r="D74">
        <v>16</v>
      </c>
    </row>
    <row r="75" spans="1:4" x14ac:dyDescent="0.35">
      <c r="A75" t="s">
        <v>3040</v>
      </c>
      <c r="B75" t="s">
        <v>1229</v>
      </c>
      <c r="C75">
        <v>4.624458989999999</v>
      </c>
      <c r="D75">
        <v>14</v>
      </c>
    </row>
    <row r="76" spans="1:4" x14ac:dyDescent="0.35">
      <c r="A76" t="s">
        <v>3040</v>
      </c>
      <c r="B76" t="s">
        <v>1231</v>
      </c>
      <c r="C76">
        <v>4.4808871999999997</v>
      </c>
      <c r="D76">
        <v>10</v>
      </c>
    </row>
    <row r="77" spans="1:4" x14ac:dyDescent="0.35">
      <c r="A77" t="s">
        <v>3040</v>
      </c>
      <c r="B77" t="s">
        <v>1233</v>
      </c>
      <c r="C77">
        <v>28.794055839999992</v>
      </c>
      <c r="D77">
        <v>47</v>
      </c>
    </row>
    <row r="78" spans="1:4" x14ac:dyDescent="0.35">
      <c r="A78" t="s">
        <v>3040</v>
      </c>
      <c r="B78" t="s">
        <v>1211</v>
      </c>
      <c r="C78">
        <v>740.53510249000055</v>
      </c>
      <c r="D78">
        <v>1744</v>
      </c>
    </row>
    <row r="79" spans="1:4" x14ac:dyDescent="0.35">
      <c r="A79" t="s">
        <v>3040</v>
      </c>
      <c r="B79" t="s">
        <v>1213</v>
      </c>
      <c r="C79">
        <v>389.40821333999975</v>
      </c>
      <c r="D79">
        <v>1167</v>
      </c>
    </row>
    <row r="80" spans="1:4" x14ac:dyDescent="0.35">
      <c r="A80" t="s">
        <v>3040</v>
      </c>
      <c r="B80" t="s">
        <v>1215</v>
      </c>
      <c r="C80">
        <v>526.21466500999964</v>
      </c>
      <c r="D80">
        <v>1470</v>
      </c>
    </row>
    <row r="81" spans="1:4" x14ac:dyDescent="0.35">
      <c r="A81" t="s">
        <v>3040</v>
      </c>
      <c r="B81" t="s">
        <v>1217</v>
      </c>
      <c r="C81">
        <v>651.02320878000091</v>
      </c>
      <c r="D81">
        <v>1802</v>
      </c>
    </row>
    <row r="82" spans="1:4" x14ac:dyDescent="0.35">
      <c r="A82" t="s">
        <v>3040</v>
      </c>
      <c r="B82" t="s">
        <v>1219</v>
      </c>
      <c r="C82">
        <v>229.60033673000007</v>
      </c>
      <c r="D82">
        <v>581</v>
      </c>
    </row>
    <row r="83" spans="1:4" x14ac:dyDescent="0.35">
      <c r="A83" t="s">
        <v>3040</v>
      </c>
      <c r="B83" t="s">
        <v>1221</v>
      </c>
      <c r="C83">
        <v>170.47963259000002</v>
      </c>
      <c r="D83">
        <v>218</v>
      </c>
    </row>
    <row r="84" spans="1:4" x14ac:dyDescent="0.35">
      <c r="A84" t="s">
        <v>3040</v>
      </c>
      <c r="B84" t="s">
        <v>1223</v>
      </c>
      <c r="C84">
        <v>255.54705080000005</v>
      </c>
      <c r="D84">
        <v>188</v>
      </c>
    </row>
    <row r="85" spans="1:4" x14ac:dyDescent="0.35">
      <c r="A85" t="s">
        <v>3040</v>
      </c>
      <c r="B85" t="s">
        <v>1225</v>
      </c>
      <c r="C85">
        <v>305.2306432100001</v>
      </c>
      <c r="D85">
        <v>213</v>
      </c>
    </row>
    <row r="86" spans="1:4" x14ac:dyDescent="0.35">
      <c r="A86" t="s">
        <v>3040</v>
      </c>
      <c r="B86" t="s">
        <v>1246</v>
      </c>
      <c r="C86">
        <v>3266.5273530800118</v>
      </c>
      <c r="D86">
        <v>9072</v>
      </c>
    </row>
    <row r="87" spans="1:4" x14ac:dyDescent="0.35">
      <c r="A87" t="s">
        <v>3040</v>
      </c>
      <c r="B87" t="s">
        <v>1248</v>
      </c>
      <c r="C87">
        <v>164.75812999000004</v>
      </c>
      <c r="D87">
        <v>482</v>
      </c>
    </row>
    <row r="88" spans="1:4" x14ac:dyDescent="0.35">
      <c r="A88" t="s">
        <v>3040</v>
      </c>
      <c r="B88" t="s">
        <v>1252</v>
      </c>
      <c r="C88">
        <v>92.419595199999961</v>
      </c>
      <c r="D88">
        <v>248</v>
      </c>
    </row>
    <row r="89" spans="1:4" x14ac:dyDescent="0.35">
      <c r="A89" t="s">
        <v>3040</v>
      </c>
      <c r="B89" t="s">
        <v>1254</v>
      </c>
      <c r="C89">
        <v>987.85362301000032</v>
      </c>
      <c r="D89">
        <v>603</v>
      </c>
    </row>
    <row r="90" spans="1:4" x14ac:dyDescent="0.35">
      <c r="A90" t="s">
        <v>3040</v>
      </c>
      <c r="B90" t="s">
        <v>1256</v>
      </c>
      <c r="C90">
        <v>1.3861582000000003</v>
      </c>
      <c r="D90">
        <v>8</v>
      </c>
    </row>
    <row r="91" spans="1:4" x14ac:dyDescent="0.35">
      <c r="A91" t="s">
        <v>3040</v>
      </c>
      <c r="B91" t="s">
        <v>1262</v>
      </c>
      <c r="C91">
        <v>4.8336427999999998</v>
      </c>
      <c r="D91">
        <v>13</v>
      </c>
    </row>
    <row r="92" spans="1:4" x14ac:dyDescent="0.35">
      <c r="A92" t="s">
        <v>3040</v>
      </c>
      <c r="B92" t="s">
        <v>1264</v>
      </c>
      <c r="C92">
        <v>4508.1112166800167</v>
      </c>
      <c r="D92">
        <v>10397</v>
      </c>
    </row>
    <row r="93" spans="1:4" x14ac:dyDescent="0.35">
      <c r="A93" t="s">
        <v>3040</v>
      </c>
      <c r="B93" t="s">
        <v>1274</v>
      </c>
      <c r="D93">
        <v>7544.3473536189131</v>
      </c>
    </row>
    <row r="94" spans="1:4" x14ac:dyDescent="0.35">
      <c r="A94" t="s">
        <v>3040</v>
      </c>
      <c r="B94" t="s">
        <v>1275</v>
      </c>
      <c r="D94">
        <v>179.78358611892955</v>
      </c>
    </row>
    <row r="95" spans="1:4" x14ac:dyDescent="0.35">
      <c r="A95" t="s">
        <v>3040</v>
      </c>
      <c r="B95" t="s">
        <v>1277</v>
      </c>
      <c r="D95">
        <v>47.596660137512366</v>
      </c>
    </row>
    <row r="96" spans="1:4" x14ac:dyDescent="0.35">
      <c r="A96" t="s">
        <v>3040</v>
      </c>
      <c r="B96" t="s">
        <v>1278</v>
      </c>
      <c r="D96">
        <v>803.55869619306941</v>
      </c>
    </row>
    <row r="97" spans="1:4" x14ac:dyDescent="0.35">
      <c r="A97" t="s">
        <v>3040</v>
      </c>
      <c r="B97" t="s">
        <v>1279</v>
      </c>
      <c r="D97">
        <v>0.36609341074429996</v>
      </c>
    </row>
    <row r="98" spans="1:4" x14ac:dyDescent="0.35">
      <c r="A98" t="s">
        <v>3040</v>
      </c>
      <c r="B98" t="s">
        <v>1325</v>
      </c>
      <c r="C98">
        <v>193.87904485000018</v>
      </c>
      <c r="D98">
        <v>459</v>
      </c>
    </row>
    <row r="99" spans="1:4" x14ac:dyDescent="0.35">
      <c r="A99" t="s">
        <v>3040</v>
      </c>
      <c r="B99" t="s">
        <v>1326</v>
      </c>
      <c r="C99">
        <v>83.321435250000007</v>
      </c>
      <c r="D99">
        <v>29</v>
      </c>
    </row>
    <row r="100" spans="1:4" x14ac:dyDescent="0.35">
      <c r="A100" t="s">
        <v>3040</v>
      </c>
      <c r="B100" t="s">
        <v>1327</v>
      </c>
      <c r="C100">
        <v>177.39444469</v>
      </c>
      <c r="D100">
        <v>15</v>
      </c>
    </row>
    <row r="101" spans="1:4" x14ac:dyDescent="0.35">
      <c r="A101" t="s">
        <v>3040</v>
      </c>
      <c r="B101" t="s">
        <v>1328</v>
      </c>
      <c r="C101">
        <v>137.08576952999999</v>
      </c>
      <c r="D101">
        <v>4</v>
      </c>
    </row>
    <row r="102" spans="1:4" x14ac:dyDescent="0.35">
      <c r="A102" t="s">
        <v>3040</v>
      </c>
      <c r="B102" t="s">
        <v>1329</v>
      </c>
      <c r="D102">
        <v>0</v>
      </c>
    </row>
    <row r="103" spans="1:4" x14ac:dyDescent="0.35">
      <c r="A103" t="s">
        <v>3040</v>
      </c>
      <c r="B103" t="s">
        <v>1330</v>
      </c>
      <c r="C103">
        <v>2843.1750000000002</v>
      </c>
      <c r="D103">
        <v>6</v>
      </c>
    </row>
    <row r="104" spans="1:4" x14ac:dyDescent="0.35">
      <c r="A104" t="s">
        <v>3040</v>
      </c>
      <c r="B104" t="s">
        <v>1371</v>
      </c>
      <c r="C104">
        <v>0.46910505343656772</v>
      </c>
    </row>
    <row r="105" spans="1:4" x14ac:dyDescent="0.35">
      <c r="A105" t="s">
        <v>3040</v>
      </c>
      <c r="B105" t="s">
        <v>1372</v>
      </c>
      <c r="C105">
        <v>2246.114832750417</v>
      </c>
    </row>
    <row r="106" spans="1:4" x14ac:dyDescent="0.35">
      <c r="A106" t="s">
        <v>3040</v>
      </c>
      <c r="B106" t="s">
        <v>1373</v>
      </c>
      <c r="C106">
        <v>376.61949865424162</v>
      </c>
    </row>
    <row r="107" spans="1:4" x14ac:dyDescent="0.35">
      <c r="A107" t="s">
        <v>3040</v>
      </c>
      <c r="B107" t="s">
        <v>1374</v>
      </c>
      <c r="C107">
        <v>321.38969863693217</v>
      </c>
    </row>
    <row r="108" spans="1:4" x14ac:dyDescent="0.35">
      <c r="A108" t="s">
        <v>3040</v>
      </c>
      <c r="B108" t="s">
        <v>1375</v>
      </c>
      <c r="C108">
        <v>207.91266114693224</v>
      </c>
    </row>
    <row r="109" spans="1:4" x14ac:dyDescent="0.35">
      <c r="A109" t="s">
        <v>3040</v>
      </c>
      <c r="B109" t="s">
        <v>1376</v>
      </c>
      <c r="C109">
        <v>134.84121617280786</v>
      </c>
    </row>
    <row r="110" spans="1:4" x14ac:dyDescent="0.35">
      <c r="A110" t="s">
        <v>3040</v>
      </c>
      <c r="B110" t="s">
        <v>1377</v>
      </c>
      <c r="C110">
        <v>100.42539792266666</v>
      </c>
    </row>
    <row r="111" spans="1:4" x14ac:dyDescent="0.35">
      <c r="A111" t="s">
        <v>3040</v>
      </c>
      <c r="B111" t="s">
        <v>1378</v>
      </c>
      <c r="C111">
        <v>45.425398922666751</v>
      </c>
    </row>
    <row r="112" spans="1:4" x14ac:dyDescent="0.35">
      <c r="A112" t="s">
        <v>3040</v>
      </c>
      <c r="B112" t="s">
        <v>1379</v>
      </c>
      <c r="C112">
        <v>2.1269901133333331</v>
      </c>
    </row>
    <row r="113" spans="1:4" x14ac:dyDescent="0.35">
      <c r="A113" t="s">
        <v>3040</v>
      </c>
      <c r="B113" t="s">
        <v>1392</v>
      </c>
      <c r="C113">
        <v>1.3571742672359569E-3</v>
      </c>
    </row>
    <row r="114" spans="1:4" x14ac:dyDescent="0.35">
      <c r="A114" t="s">
        <v>3040</v>
      </c>
      <c r="B114" t="s">
        <v>1394</v>
      </c>
      <c r="C114">
        <v>3.9622333387994986E-2</v>
      </c>
    </row>
    <row r="115" spans="1:4" x14ac:dyDescent="0.35">
      <c r="A115" t="s">
        <v>3040</v>
      </c>
      <c r="B115" t="s">
        <v>1396</v>
      </c>
      <c r="C115">
        <v>3.5225087679834261E-4</v>
      </c>
    </row>
    <row r="116" spans="1:4" x14ac:dyDescent="0.35">
      <c r="A116" t="s">
        <v>3040</v>
      </c>
      <c r="B116" t="s">
        <v>1400</v>
      </c>
      <c r="C116">
        <v>0.89938508032768505</v>
      </c>
    </row>
    <row r="117" spans="1:4" x14ac:dyDescent="0.35">
      <c r="A117" t="s">
        <v>3040</v>
      </c>
      <c r="B117" t="s">
        <v>1402</v>
      </c>
      <c r="C117">
        <v>3.011713618160592E-2</v>
      </c>
    </row>
    <row r="118" spans="1:4" x14ac:dyDescent="0.35">
      <c r="A118" t="s">
        <v>3040</v>
      </c>
      <c r="B118" t="s">
        <v>1404</v>
      </c>
      <c r="C118">
        <v>9.5867798913511595E-4</v>
      </c>
    </row>
    <row r="119" spans="1:4" x14ac:dyDescent="0.35">
      <c r="A119" t="s">
        <v>3040</v>
      </c>
      <c r="B119" t="s">
        <v>1408</v>
      </c>
      <c r="C119">
        <v>1.8533111896161483E-2</v>
      </c>
    </row>
    <row r="120" spans="1:4" x14ac:dyDescent="0.35">
      <c r="A120" t="s">
        <v>3040</v>
      </c>
      <c r="B120" t="s">
        <v>1435</v>
      </c>
      <c r="C120">
        <v>1.0747006000000001</v>
      </c>
      <c r="D120">
        <v>1</v>
      </c>
    </row>
    <row r="121" spans="1:4" x14ac:dyDescent="0.35">
      <c r="A121" t="s">
        <v>3040</v>
      </c>
      <c r="B121" t="s">
        <v>1444</v>
      </c>
      <c r="C121">
        <v>148.10974755999999</v>
      </c>
      <c r="D121">
        <v>69</v>
      </c>
    </row>
    <row r="122" spans="1:4" x14ac:dyDescent="0.35">
      <c r="A122" t="s">
        <v>3040</v>
      </c>
      <c r="B122" t="s">
        <v>1445</v>
      </c>
      <c r="C122">
        <v>142.84197301000003</v>
      </c>
      <c r="D122">
        <v>166</v>
      </c>
    </row>
    <row r="123" spans="1:4" x14ac:dyDescent="0.35">
      <c r="A123" t="s">
        <v>3040</v>
      </c>
      <c r="B123" t="s">
        <v>1446</v>
      </c>
      <c r="C123">
        <v>110.91539168999998</v>
      </c>
      <c r="D123">
        <v>127</v>
      </c>
    </row>
    <row r="124" spans="1:4" x14ac:dyDescent="0.35">
      <c r="A124" t="s">
        <v>3040</v>
      </c>
      <c r="B124" t="s">
        <v>1447</v>
      </c>
      <c r="C124">
        <v>6.6131121499999992</v>
      </c>
      <c r="D124">
        <v>13</v>
      </c>
    </row>
    <row r="125" spans="1:4" x14ac:dyDescent="0.35">
      <c r="A125" t="s">
        <v>3040</v>
      </c>
      <c r="B125" t="s">
        <v>1452</v>
      </c>
      <c r="C125">
        <v>2932.8493661300004</v>
      </c>
      <c r="D125">
        <v>41</v>
      </c>
    </row>
    <row r="126" spans="1:4" x14ac:dyDescent="0.35">
      <c r="A126" t="s">
        <v>3040</v>
      </c>
      <c r="B126" t="s">
        <v>1436</v>
      </c>
      <c r="C126">
        <v>1.1543048300000001</v>
      </c>
      <c r="D126">
        <v>7</v>
      </c>
    </row>
    <row r="127" spans="1:4" x14ac:dyDescent="0.35">
      <c r="A127" t="s">
        <v>3040</v>
      </c>
      <c r="B127" t="s">
        <v>1437</v>
      </c>
      <c r="C127">
        <v>57.994384879999998</v>
      </c>
      <c r="D127">
        <v>19</v>
      </c>
    </row>
    <row r="128" spans="1:4" x14ac:dyDescent="0.35">
      <c r="A128" t="s">
        <v>3040</v>
      </c>
      <c r="B128" t="s">
        <v>1438</v>
      </c>
      <c r="C128">
        <v>3.7535096900000005</v>
      </c>
      <c r="D128">
        <v>10</v>
      </c>
    </row>
    <row r="129" spans="1:4" x14ac:dyDescent="0.35">
      <c r="A129" t="s">
        <v>3040</v>
      </c>
      <c r="B129" t="s">
        <v>1439</v>
      </c>
      <c r="C129">
        <v>6.1180508700000003</v>
      </c>
      <c r="D129">
        <v>8</v>
      </c>
    </row>
    <row r="130" spans="1:4" x14ac:dyDescent="0.35">
      <c r="A130" t="s">
        <v>3040</v>
      </c>
      <c r="B130" t="s">
        <v>1440</v>
      </c>
      <c r="C130">
        <v>0.82456460000000009</v>
      </c>
      <c r="D130">
        <v>3</v>
      </c>
    </row>
    <row r="131" spans="1:4" x14ac:dyDescent="0.35">
      <c r="A131" t="s">
        <v>3040</v>
      </c>
      <c r="B131" t="s">
        <v>1441</v>
      </c>
      <c r="C131">
        <v>0.32908053000000004</v>
      </c>
      <c r="D131">
        <v>1</v>
      </c>
    </row>
    <row r="132" spans="1:4" x14ac:dyDescent="0.35">
      <c r="A132" t="s">
        <v>3040</v>
      </c>
      <c r="B132" t="s">
        <v>1442</v>
      </c>
      <c r="C132">
        <v>3.9875565499999999</v>
      </c>
      <c r="D132">
        <v>7</v>
      </c>
    </row>
    <row r="133" spans="1:4" x14ac:dyDescent="0.35">
      <c r="A133" t="s">
        <v>3040</v>
      </c>
      <c r="B133" t="s">
        <v>1443</v>
      </c>
      <c r="C133">
        <v>18.289951230000003</v>
      </c>
      <c r="D133">
        <v>8</v>
      </c>
    </row>
    <row r="134" spans="1:4" x14ac:dyDescent="0.35">
      <c r="A134" t="s">
        <v>3040</v>
      </c>
      <c r="B134" t="s">
        <v>1458</v>
      </c>
      <c r="C134">
        <v>1.0747006000000001</v>
      </c>
      <c r="D134">
        <v>1</v>
      </c>
    </row>
    <row r="135" spans="1:4" x14ac:dyDescent="0.35">
      <c r="A135" t="s">
        <v>3040</v>
      </c>
      <c r="B135" t="s">
        <v>1467</v>
      </c>
      <c r="C135">
        <v>148.10974755999999</v>
      </c>
      <c r="D135">
        <v>69</v>
      </c>
    </row>
    <row r="136" spans="1:4" x14ac:dyDescent="0.35">
      <c r="A136" t="s">
        <v>3040</v>
      </c>
      <c r="B136" t="s">
        <v>1468</v>
      </c>
      <c r="C136">
        <v>142.84197301000003</v>
      </c>
      <c r="D136">
        <v>166</v>
      </c>
    </row>
    <row r="137" spans="1:4" x14ac:dyDescent="0.35">
      <c r="A137" t="s">
        <v>3040</v>
      </c>
      <c r="B137" t="s">
        <v>1469</v>
      </c>
      <c r="C137">
        <v>110.91539168999998</v>
      </c>
      <c r="D137">
        <v>127</v>
      </c>
    </row>
    <row r="138" spans="1:4" x14ac:dyDescent="0.35">
      <c r="A138" t="s">
        <v>3040</v>
      </c>
      <c r="B138" t="s">
        <v>1470</v>
      </c>
      <c r="C138">
        <v>6.6131121499999992</v>
      </c>
      <c r="D138">
        <v>13</v>
      </c>
    </row>
    <row r="139" spans="1:4" x14ac:dyDescent="0.35">
      <c r="A139" t="s">
        <v>3040</v>
      </c>
      <c r="B139" t="s">
        <v>1475</v>
      </c>
      <c r="C139">
        <v>2932.8493661300004</v>
      </c>
      <c r="D139">
        <v>41</v>
      </c>
    </row>
    <row r="140" spans="1:4" x14ac:dyDescent="0.35">
      <c r="A140" t="s">
        <v>3040</v>
      </c>
      <c r="B140" t="s">
        <v>1459</v>
      </c>
      <c r="C140">
        <v>1.1543048300000001</v>
      </c>
      <c r="D140">
        <v>7</v>
      </c>
    </row>
    <row r="141" spans="1:4" x14ac:dyDescent="0.35">
      <c r="A141" t="s">
        <v>3040</v>
      </c>
      <c r="B141" t="s">
        <v>1460</v>
      </c>
      <c r="C141">
        <v>57.994384879999998</v>
      </c>
      <c r="D141">
        <v>19</v>
      </c>
    </row>
    <row r="142" spans="1:4" x14ac:dyDescent="0.35">
      <c r="A142" t="s">
        <v>3040</v>
      </c>
      <c r="B142" t="s">
        <v>1461</v>
      </c>
      <c r="C142">
        <v>3.7535096900000005</v>
      </c>
      <c r="D142">
        <v>10</v>
      </c>
    </row>
    <row r="143" spans="1:4" x14ac:dyDescent="0.35">
      <c r="A143" t="s">
        <v>3040</v>
      </c>
      <c r="B143" t="s">
        <v>1462</v>
      </c>
      <c r="C143">
        <v>6.1180508700000003</v>
      </c>
      <c r="D143">
        <v>8</v>
      </c>
    </row>
    <row r="144" spans="1:4" x14ac:dyDescent="0.35">
      <c r="A144" t="s">
        <v>3040</v>
      </c>
      <c r="B144" t="s">
        <v>1463</v>
      </c>
      <c r="C144">
        <v>0.82456460000000009</v>
      </c>
      <c r="D144">
        <v>3</v>
      </c>
    </row>
    <row r="145" spans="1:4" x14ac:dyDescent="0.35">
      <c r="A145" t="s">
        <v>3040</v>
      </c>
      <c r="B145" t="s">
        <v>1464</v>
      </c>
      <c r="C145">
        <v>0.32908053000000004</v>
      </c>
      <c r="D145">
        <v>1</v>
      </c>
    </row>
    <row r="146" spans="1:4" x14ac:dyDescent="0.35">
      <c r="A146" t="s">
        <v>3040</v>
      </c>
      <c r="B146" t="s">
        <v>1465</v>
      </c>
      <c r="C146">
        <v>3.9875565499999999</v>
      </c>
      <c r="D146">
        <v>7</v>
      </c>
    </row>
    <row r="147" spans="1:4" x14ac:dyDescent="0.35">
      <c r="A147" t="s">
        <v>3040</v>
      </c>
      <c r="B147" t="s">
        <v>1466</v>
      </c>
      <c r="C147">
        <v>18.289951230000003</v>
      </c>
      <c r="D147">
        <v>8</v>
      </c>
    </row>
    <row r="148" spans="1:4" x14ac:dyDescent="0.35">
      <c r="A148" t="s">
        <v>3040</v>
      </c>
      <c r="B148" t="s">
        <v>1481</v>
      </c>
      <c r="C148">
        <v>105.13349022999995</v>
      </c>
      <c r="D148">
        <v>178</v>
      </c>
    </row>
    <row r="149" spans="1:4" x14ac:dyDescent="0.35">
      <c r="A149" t="s">
        <v>3040</v>
      </c>
      <c r="B149" t="s">
        <v>1490</v>
      </c>
      <c r="C149">
        <v>1.0889896699999999</v>
      </c>
      <c r="D149">
        <v>3</v>
      </c>
    </row>
    <row r="150" spans="1:4" x14ac:dyDescent="0.35">
      <c r="A150" t="s">
        <v>3040</v>
      </c>
      <c r="B150" t="s">
        <v>1491</v>
      </c>
      <c r="C150">
        <v>1.78849203</v>
      </c>
      <c r="D150">
        <v>3</v>
      </c>
    </row>
    <row r="151" spans="1:4" x14ac:dyDescent="0.35">
      <c r="A151" t="s">
        <v>3040</v>
      </c>
      <c r="B151" t="s">
        <v>1492</v>
      </c>
      <c r="C151">
        <v>2.6086778799999997</v>
      </c>
      <c r="D151">
        <v>1</v>
      </c>
    </row>
    <row r="152" spans="1:4" x14ac:dyDescent="0.35">
      <c r="A152" t="s">
        <v>3040</v>
      </c>
      <c r="B152" t="s">
        <v>1493</v>
      </c>
      <c r="C152">
        <v>2926.31636454</v>
      </c>
      <c r="D152">
        <v>13</v>
      </c>
    </row>
    <row r="153" spans="1:4" x14ac:dyDescent="0.35">
      <c r="A153" t="s">
        <v>3040</v>
      </c>
      <c r="B153" t="s">
        <v>1482</v>
      </c>
      <c r="C153">
        <v>41.310245150000007</v>
      </c>
      <c r="D153">
        <v>62</v>
      </c>
    </row>
    <row r="154" spans="1:4" x14ac:dyDescent="0.35">
      <c r="A154" t="s">
        <v>3040</v>
      </c>
      <c r="B154" t="s">
        <v>1483</v>
      </c>
      <c r="C154">
        <v>16.462600589999997</v>
      </c>
      <c r="D154">
        <v>40</v>
      </c>
    </row>
    <row r="155" spans="1:4" x14ac:dyDescent="0.35">
      <c r="A155" t="s">
        <v>3040</v>
      </c>
      <c r="B155" t="s">
        <v>1484</v>
      </c>
      <c r="C155">
        <v>51.012624479999999</v>
      </c>
      <c r="D155">
        <v>45</v>
      </c>
    </row>
    <row r="156" spans="1:4" x14ac:dyDescent="0.35">
      <c r="A156" t="s">
        <v>3040</v>
      </c>
      <c r="B156" t="s">
        <v>1485</v>
      </c>
      <c r="C156">
        <v>110.68365896999997</v>
      </c>
      <c r="D156">
        <v>61</v>
      </c>
    </row>
    <row r="157" spans="1:4" x14ac:dyDescent="0.35">
      <c r="A157" t="s">
        <v>3040</v>
      </c>
      <c r="B157" t="s">
        <v>1486</v>
      </c>
      <c r="C157">
        <v>30.44623163</v>
      </c>
      <c r="D157">
        <v>30</v>
      </c>
    </row>
    <row r="158" spans="1:4" x14ac:dyDescent="0.35">
      <c r="A158" t="s">
        <v>3040</v>
      </c>
      <c r="B158" t="s">
        <v>1487</v>
      </c>
      <c r="C158">
        <v>59.173814999999998</v>
      </c>
      <c r="D158">
        <v>15</v>
      </c>
    </row>
    <row r="159" spans="1:4" x14ac:dyDescent="0.35">
      <c r="A159" t="s">
        <v>3040</v>
      </c>
      <c r="B159" t="s">
        <v>1488</v>
      </c>
      <c r="C159">
        <v>86.811813589999986</v>
      </c>
      <c r="D159">
        <v>19</v>
      </c>
    </row>
    <row r="160" spans="1:4" x14ac:dyDescent="0.35">
      <c r="A160" t="s">
        <v>3040</v>
      </c>
      <c r="B160" t="s">
        <v>1489</v>
      </c>
      <c r="C160">
        <v>2.01869056</v>
      </c>
      <c r="D160">
        <v>9</v>
      </c>
    </row>
    <row r="161" spans="1:5" x14ac:dyDescent="0.35">
      <c r="A161" t="s">
        <v>3040</v>
      </c>
      <c r="B161" t="s">
        <v>1506</v>
      </c>
      <c r="C161">
        <v>4.3729454199999997</v>
      </c>
      <c r="D161">
        <v>3</v>
      </c>
    </row>
    <row r="162" spans="1:5" x14ac:dyDescent="0.35">
      <c r="A162" t="s">
        <v>3040</v>
      </c>
      <c r="B162" t="s">
        <v>1507</v>
      </c>
      <c r="C162">
        <v>3430.4827489000008</v>
      </c>
      <c r="D162">
        <v>476</v>
      </c>
    </row>
    <row r="163" spans="1:5" x14ac:dyDescent="0.35">
      <c r="A163" t="s">
        <v>3040</v>
      </c>
      <c r="B163" t="s">
        <v>1513</v>
      </c>
      <c r="D163">
        <v>18.124446465929314</v>
      </c>
    </row>
    <row r="164" spans="1:5" x14ac:dyDescent="0.35">
      <c r="A164" t="s">
        <v>3040</v>
      </c>
      <c r="B164" t="s">
        <v>1525</v>
      </c>
      <c r="D164">
        <v>357.06828299657133</v>
      </c>
    </row>
    <row r="165" spans="1:5" x14ac:dyDescent="0.35">
      <c r="A165" t="s">
        <v>3040</v>
      </c>
      <c r="B165" t="s">
        <v>1514</v>
      </c>
      <c r="D165">
        <v>408.18161342614616</v>
      </c>
    </row>
    <row r="166" spans="1:5" x14ac:dyDescent="0.35">
      <c r="A166" t="s">
        <v>3040</v>
      </c>
      <c r="B166" t="s">
        <v>1515</v>
      </c>
      <c r="D166">
        <v>4.5184096251243027</v>
      </c>
    </row>
    <row r="167" spans="1:5" x14ac:dyDescent="0.35">
      <c r="A167" t="s">
        <v>3040</v>
      </c>
      <c r="B167" t="s">
        <v>1517</v>
      </c>
      <c r="D167">
        <v>31265.520360155901</v>
      </c>
    </row>
    <row r="168" spans="1:5" x14ac:dyDescent="0.35">
      <c r="A168" t="s">
        <v>3040</v>
      </c>
      <c r="B168" t="s">
        <v>1518</v>
      </c>
      <c r="D168">
        <v>1876.0962817360439</v>
      </c>
    </row>
    <row r="169" spans="1:5" x14ac:dyDescent="0.35">
      <c r="A169" t="s">
        <v>3040</v>
      </c>
      <c r="B169" t="s">
        <v>1519</v>
      </c>
      <c r="D169">
        <v>0.88874161142744001</v>
      </c>
    </row>
    <row r="170" spans="1:5" x14ac:dyDescent="0.35">
      <c r="A170" t="s">
        <v>3040</v>
      </c>
      <c r="B170" t="s">
        <v>1521</v>
      </c>
      <c r="D170">
        <v>188.36433478124837</v>
      </c>
    </row>
    <row r="171" spans="1:5" x14ac:dyDescent="0.35">
      <c r="A171" t="s">
        <v>3040</v>
      </c>
      <c r="B171" t="s">
        <v>993</v>
      </c>
      <c r="C171">
        <v>4.7302992712522883E-3</v>
      </c>
      <c r="D171">
        <v>6.9941788063256711E-4</v>
      </c>
      <c r="E171">
        <v>2.9882455038010066E-3</v>
      </c>
    </row>
    <row r="172" spans="1:5" x14ac:dyDescent="0.35">
      <c r="A172" t="s">
        <v>3040</v>
      </c>
      <c r="B172" t="s">
        <v>994</v>
      </c>
      <c r="C172">
        <v>0.64824344971657599</v>
      </c>
      <c r="D172">
        <v>5.1489520949150908E-2</v>
      </c>
      <c r="E172">
        <v>0.39034019504134509</v>
      </c>
    </row>
    <row r="173" spans="1:5" x14ac:dyDescent="0.35">
      <c r="A173" t="s">
        <v>3040</v>
      </c>
      <c r="B173" t="s">
        <v>995</v>
      </c>
      <c r="C173">
        <v>0.15476232724245537</v>
      </c>
      <c r="D173">
        <v>0.93427238732813933</v>
      </c>
      <c r="E173">
        <v>0.4916485576580979</v>
      </c>
    </row>
    <row r="174" spans="1:5" x14ac:dyDescent="0.35">
      <c r="A174" t="s">
        <v>3040</v>
      </c>
      <c r="B174" t="s">
        <v>1133</v>
      </c>
      <c r="C174">
        <v>4.2338013817881125E-2</v>
      </c>
    </row>
    <row r="175" spans="1:5" x14ac:dyDescent="0.35">
      <c r="A175" t="s">
        <v>3040</v>
      </c>
      <c r="B175" t="s">
        <v>1141</v>
      </c>
      <c r="C175">
        <v>0.15010511509729699</v>
      </c>
    </row>
    <row r="176" spans="1:5" x14ac:dyDescent="0.35">
      <c r="A176" t="s">
        <v>3040</v>
      </c>
      <c r="B176" t="s">
        <v>1417</v>
      </c>
      <c r="C176">
        <v>9.6742350733830373E-3</v>
      </c>
    </row>
    <row r="177" spans="1:5" x14ac:dyDescent="0.35">
      <c r="A177" t="s">
        <v>3041</v>
      </c>
      <c r="B177" t="s">
        <v>804</v>
      </c>
      <c r="C177">
        <v>505113.77952918754</v>
      </c>
    </row>
    <row r="178" spans="1:5" x14ac:dyDescent="0.35">
      <c r="A178" t="s">
        <v>3041</v>
      </c>
      <c r="B178" t="s">
        <v>806</v>
      </c>
      <c r="C178">
        <v>38713.35971614009</v>
      </c>
    </row>
    <row r="179" spans="1:5" x14ac:dyDescent="0.35">
      <c r="A179" t="s">
        <v>3041</v>
      </c>
      <c r="B179" t="s">
        <v>827</v>
      </c>
      <c r="C179">
        <v>364685</v>
      </c>
      <c r="D179">
        <v>5810</v>
      </c>
    </row>
    <row r="180" spans="1:5" x14ac:dyDescent="0.35">
      <c r="A180" t="s">
        <v>3041</v>
      </c>
      <c r="B180" t="s">
        <v>840</v>
      </c>
      <c r="C180">
        <v>5.2973538117373487E-3</v>
      </c>
      <c r="D180">
        <v>9.2957298661156013E-2</v>
      </c>
      <c r="E180">
        <v>6.8841934997861823E-3</v>
      </c>
    </row>
    <row r="181" spans="1:5" x14ac:dyDescent="0.35">
      <c r="A181" t="s">
        <v>3041</v>
      </c>
      <c r="B181" t="s">
        <v>867</v>
      </c>
    </row>
    <row r="182" spans="1:5" x14ac:dyDescent="0.35">
      <c r="A182" t="s">
        <v>3041</v>
      </c>
      <c r="B182" t="s">
        <v>869</v>
      </c>
      <c r="C182">
        <v>3.0974385641554132E-7</v>
      </c>
      <c r="E182">
        <v>2.8769415630326002E-7</v>
      </c>
    </row>
    <row r="183" spans="1:5" x14ac:dyDescent="0.35">
      <c r="A183" t="s">
        <v>3041</v>
      </c>
      <c r="B183" t="s">
        <v>871</v>
      </c>
    </row>
    <row r="184" spans="1:5" x14ac:dyDescent="0.35">
      <c r="A184" t="s">
        <v>3041</v>
      </c>
      <c r="B184" t="s">
        <v>901</v>
      </c>
      <c r="C184">
        <v>1.0684475713631068E-5</v>
      </c>
      <c r="E184">
        <v>9.9238811757156513E-6</v>
      </c>
    </row>
    <row r="185" spans="1:5" x14ac:dyDescent="0.35">
      <c r="A185" t="s">
        <v>3041</v>
      </c>
      <c r="B185" t="s">
        <v>903</v>
      </c>
    </row>
    <row r="186" spans="1:5" x14ac:dyDescent="0.35">
      <c r="A186" t="s">
        <v>3041</v>
      </c>
      <c r="B186" t="s">
        <v>914</v>
      </c>
    </row>
    <row r="187" spans="1:5" x14ac:dyDescent="0.35">
      <c r="A187" t="s">
        <v>3041</v>
      </c>
      <c r="B187" t="s">
        <v>863</v>
      </c>
      <c r="C187">
        <v>0.99998900578043004</v>
      </c>
      <c r="D187">
        <v>1</v>
      </c>
      <c r="E187">
        <v>0.9999897884246679</v>
      </c>
    </row>
    <row r="188" spans="1:5" x14ac:dyDescent="0.35">
      <c r="A188" t="s">
        <v>3041</v>
      </c>
      <c r="B188" t="s">
        <v>935</v>
      </c>
      <c r="C188">
        <v>0.30688988355293567</v>
      </c>
      <c r="D188">
        <v>0.27195863134117437</v>
      </c>
      <c r="E188">
        <v>0.30440321114559171</v>
      </c>
    </row>
    <row r="189" spans="1:5" x14ac:dyDescent="0.35">
      <c r="A189" t="s">
        <v>3041</v>
      </c>
      <c r="B189" t="s">
        <v>936</v>
      </c>
      <c r="C189">
        <v>0.14412796594845972</v>
      </c>
      <c r="D189">
        <v>0.12392328692386451</v>
      </c>
      <c r="E189">
        <v>0.14268964311007074</v>
      </c>
    </row>
    <row r="190" spans="1:5" x14ac:dyDescent="0.35">
      <c r="A190" t="s">
        <v>3041</v>
      </c>
      <c r="B190" t="s">
        <v>938</v>
      </c>
      <c r="C190">
        <v>0.11257121116054374</v>
      </c>
      <c r="D190">
        <v>0.13368113403658896</v>
      </c>
      <c r="E190">
        <v>0.11407397614643068</v>
      </c>
    </row>
    <row r="191" spans="1:5" x14ac:dyDescent="0.35">
      <c r="A191" t="s">
        <v>3041</v>
      </c>
      <c r="B191" t="s">
        <v>939</v>
      </c>
      <c r="C191">
        <v>0.23533323008577639</v>
      </c>
      <c r="D191">
        <v>0.27368869771854709</v>
      </c>
      <c r="E191">
        <v>0.23806366420978048</v>
      </c>
    </row>
    <row r="192" spans="1:5" x14ac:dyDescent="0.35">
      <c r="A192" t="s">
        <v>3041</v>
      </c>
      <c r="B192" t="s">
        <v>940</v>
      </c>
      <c r="C192">
        <v>0.20107770925228455</v>
      </c>
      <c r="D192">
        <v>0.1967482499798251</v>
      </c>
      <c r="E192">
        <v>0.20076950538812652</v>
      </c>
    </row>
    <row r="193" spans="1:5" x14ac:dyDescent="0.35">
      <c r="A193" t="s">
        <v>3041</v>
      </c>
      <c r="B193" t="s">
        <v>987</v>
      </c>
      <c r="C193">
        <v>0.99848059086359642</v>
      </c>
      <c r="D193">
        <v>0.99583501874747449</v>
      </c>
      <c r="E193">
        <v>0.99829226082709166</v>
      </c>
    </row>
    <row r="194" spans="1:5" x14ac:dyDescent="0.35">
      <c r="A194" t="s">
        <v>3041</v>
      </c>
      <c r="B194" t="s">
        <v>999</v>
      </c>
      <c r="C194">
        <v>0.27525850703365351</v>
      </c>
      <c r="D194">
        <v>0.24069408323466276</v>
      </c>
      <c r="E194">
        <v>0.27279797339098105</v>
      </c>
    </row>
    <row r="195" spans="1:5" x14ac:dyDescent="0.35">
      <c r="A195" t="s">
        <v>3041</v>
      </c>
      <c r="B195" t="s">
        <v>1001</v>
      </c>
      <c r="C195">
        <v>0.72474149296634649</v>
      </c>
      <c r="D195">
        <v>0.75930591676533732</v>
      </c>
      <c r="E195">
        <v>0.72720202660901889</v>
      </c>
    </row>
    <row r="196" spans="1:5" x14ac:dyDescent="0.35">
      <c r="A196" t="s">
        <v>3041</v>
      </c>
      <c r="B196" t="s">
        <v>1011</v>
      </c>
      <c r="C196">
        <v>6.5662278667085447E-2</v>
      </c>
      <c r="D196">
        <v>3.1885551384355046E-2</v>
      </c>
      <c r="E196">
        <v>6.3257818685288875E-2</v>
      </c>
    </row>
    <row r="197" spans="1:5" x14ac:dyDescent="0.35">
      <c r="A197" t="s">
        <v>3041</v>
      </c>
      <c r="B197" t="s">
        <v>1013</v>
      </c>
      <c r="C197">
        <v>5.8482029040495147E-2</v>
      </c>
      <c r="D197">
        <v>4.9841906792593774E-2</v>
      </c>
      <c r="E197">
        <v>5.7866965656496683E-2</v>
      </c>
    </row>
    <row r="198" spans="1:5" x14ac:dyDescent="0.35">
      <c r="A198" t="s">
        <v>3041</v>
      </c>
      <c r="B198" t="s">
        <v>1015</v>
      </c>
      <c r="C198">
        <v>3.8797774336460464E-2</v>
      </c>
      <c r="D198">
        <v>3.3698833868611618E-2</v>
      </c>
      <c r="E198">
        <v>3.8434796650615388E-2</v>
      </c>
    </row>
    <row r="199" spans="1:5" x14ac:dyDescent="0.35">
      <c r="A199" t="s">
        <v>3041</v>
      </c>
      <c r="B199" t="s">
        <v>1017</v>
      </c>
      <c r="C199">
        <v>0.11444052081996328</v>
      </c>
      <c r="D199">
        <v>0.15780010117058152</v>
      </c>
      <c r="E199">
        <v>0.1175271542556976</v>
      </c>
    </row>
    <row r="200" spans="1:5" x14ac:dyDescent="0.35">
      <c r="A200" t="s">
        <v>3041</v>
      </c>
      <c r="B200" t="s">
        <v>1019</v>
      </c>
      <c r="C200">
        <v>0.72261739713599571</v>
      </c>
      <c r="D200">
        <v>0.72677360678385805</v>
      </c>
      <c r="E200">
        <v>0.72291326475190143</v>
      </c>
    </row>
    <row r="201" spans="1:5" x14ac:dyDescent="0.35">
      <c r="A201" t="s">
        <v>3041</v>
      </c>
      <c r="B201" t="s">
        <v>1026</v>
      </c>
      <c r="C201">
        <v>5.8126913568596087E-4</v>
      </c>
      <c r="D201">
        <v>3.5369132362571433E-4</v>
      </c>
      <c r="E201">
        <v>5.6506858027799325E-4</v>
      </c>
    </row>
    <row r="202" spans="1:5" x14ac:dyDescent="0.35">
      <c r="A202" t="s">
        <v>3041</v>
      </c>
      <c r="B202" t="s">
        <v>1040</v>
      </c>
      <c r="C202">
        <v>282509.74369191698</v>
      </c>
      <c r="D202">
        <v>302868</v>
      </c>
    </row>
    <row r="203" spans="1:5" x14ac:dyDescent="0.35">
      <c r="A203" t="s">
        <v>3041</v>
      </c>
      <c r="B203" t="s">
        <v>1041</v>
      </c>
      <c r="C203">
        <v>156323.52097655038</v>
      </c>
      <c r="D203">
        <v>56477</v>
      </c>
    </row>
    <row r="204" spans="1:5" x14ac:dyDescent="0.35">
      <c r="A204" t="s">
        <v>3041</v>
      </c>
      <c r="B204" t="s">
        <v>1042</v>
      </c>
      <c r="C204">
        <v>37881.522447730036</v>
      </c>
      <c r="D204">
        <v>4707</v>
      </c>
    </row>
    <row r="205" spans="1:5" x14ac:dyDescent="0.35">
      <c r="A205" t="s">
        <v>3041</v>
      </c>
      <c r="B205" t="s">
        <v>1043</v>
      </c>
      <c r="C205">
        <v>14411.951923129996</v>
      </c>
      <c r="D205">
        <v>477</v>
      </c>
    </row>
    <row r="206" spans="1:5" x14ac:dyDescent="0.35">
      <c r="A206" t="s">
        <v>3041</v>
      </c>
      <c r="B206" t="s">
        <v>1044</v>
      </c>
      <c r="C206">
        <v>8389.5495512499965</v>
      </c>
      <c r="D206">
        <v>124</v>
      </c>
    </row>
    <row r="207" spans="1:5" x14ac:dyDescent="0.35">
      <c r="A207" t="s">
        <v>3041</v>
      </c>
      <c r="B207" t="s">
        <v>1045</v>
      </c>
      <c r="C207">
        <v>5597.4909385900019</v>
      </c>
      <c r="D207">
        <v>32</v>
      </c>
    </row>
    <row r="208" spans="1:5" x14ac:dyDescent="0.35">
      <c r="A208" t="s">
        <v>3041</v>
      </c>
      <c r="B208" t="s">
        <v>1102</v>
      </c>
      <c r="C208">
        <v>0.56170370952572946</v>
      </c>
    </row>
    <row r="209" spans="1:4" x14ac:dyDescent="0.35">
      <c r="A209" t="s">
        <v>3041</v>
      </c>
      <c r="B209" t="s">
        <v>1103</v>
      </c>
      <c r="C209">
        <v>339612.59254990669</v>
      </c>
    </row>
    <row r="210" spans="1:4" x14ac:dyDescent="0.35">
      <c r="A210" t="s">
        <v>3041</v>
      </c>
      <c r="B210" t="s">
        <v>1104</v>
      </c>
      <c r="C210">
        <v>60019.173677052655</v>
      </c>
    </row>
    <row r="211" spans="1:4" x14ac:dyDescent="0.35">
      <c r="A211" t="s">
        <v>3041</v>
      </c>
      <c r="B211" t="s">
        <v>1105</v>
      </c>
      <c r="C211">
        <v>47137.001710958204</v>
      </c>
    </row>
    <row r="212" spans="1:4" x14ac:dyDescent="0.35">
      <c r="A212" t="s">
        <v>3041</v>
      </c>
      <c r="B212" t="s">
        <v>1106</v>
      </c>
      <c r="C212">
        <v>31284.221873720999</v>
      </c>
    </row>
    <row r="213" spans="1:4" x14ac:dyDescent="0.35">
      <c r="A213" t="s">
        <v>3041</v>
      </c>
      <c r="B213" t="s">
        <v>1107</v>
      </c>
      <c r="C213">
        <v>18613.181791033596</v>
      </c>
    </row>
    <row r="214" spans="1:4" x14ac:dyDescent="0.35">
      <c r="A214" t="s">
        <v>3041</v>
      </c>
      <c r="B214" t="s">
        <v>1108</v>
      </c>
      <c r="C214">
        <v>2862.1801868592333</v>
      </c>
    </row>
    <row r="215" spans="1:4" x14ac:dyDescent="0.35">
      <c r="A215" t="s">
        <v>3041</v>
      </c>
      <c r="B215" t="s">
        <v>1109</v>
      </c>
      <c r="C215">
        <v>1442.7365173018889</v>
      </c>
    </row>
    <row r="216" spans="1:4" x14ac:dyDescent="0.35">
      <c r="A216" t="s">
        <v>3041</v>
      </c>
      <c r="B216" t="s">
        <v>1110</v>
      </c>
      <c r="C216">
        <v>4116.4174193935578</v>
      </c>
    </row>
    <row r="217" spans="1:4" x14ac:dyDescent="0.35">
      <c r="A217" t="s">
        <v>3041</v>
      </c>
      <c r="B217" t="s">
        <v>1122</v>
      </c>
      <c r="C217">
        <v>0.82414730974669803</v>
      </c>
    </row>
    <row r="218" spans="1:4" x14ac:dyDescent="0.35">
      <c r="A218" t="s">
        <v>3041</v>
      </c>
      <c r="B218" t="s">
        <v>1124</v>
      </c>
      <c r="C218">
        <v>4.2542162588020703E-2</v>
      </c>
    </row>
    <row r="219" spans="1:4" x14ac:dyDescent="0.35">
      <c r="A219" t="s">
        <v>3041</v>
      </c>
      <c r="B219" t="s">
        <v>1128</v>
      </c>
      <c r="C219">
        <v>4.2630517116759532E-2</v>
      </c>
    </row>
    <row r="220" spans="1:4" x14ac:dyDescent="0.35">
      <c r="A220" t="s">
        <v>3041</v>
      </c>
      <c r="B220" t="s">
        <v>1162</v>
      </c>
      <c r="C220">
        <v>39717.100320140067</v>
      </c>
      <c r="D220">
        <v>16345</v>
      </c>
    </row>
    <row r="221" spans="1:4" x14ac:dyDescent="0.35">
      <c r="A221" t="s">
        <v>3041</v>
      </c>
      <c r="B221" t="s">
        <v>1171</v>
      </c>
      <c r="C221">
        <v>44822.083783460286</v>
      </c>
      <c r="D221">
        <v>35179</v>
      </c>
    </row>
    <row r="222" spans="1:4" x14ac:dyDescent="0.35">
      <c r="A222" t="s">
        <v>3041</v>
      </c>
      <c r="B222" t="s">
        <v>1172</v>
      </c>
      <c r="C222">
        <v>79996.11835595961</v>
      </c>
      <c r="D222">
        <v>75480</v>
      </c>
    </row>
    <row r="223" spans="1:4" x14ac:dyDescent="0.35">
      <c r="A223" t="s">
        <v>3041</v>
      </c>
      <c r="B223" t="s">
        <v>1173</v>
      </c>
      <c r="C223">
        <v>13721.098620630091</v>
      </c>
      <c r="D223">
        <v>15987</v>
      </c>
    </row>
    <row r="224" spans="1:4" x14ac:dyDescent="0.35">
      <c r="A224" t="s">
        <v>3041</v>
      </c>
      <c r="B224" t="s">
        <v>1174</v>
      </c>
      <c r="C224">
        <v>574.73797358999991</v>
      </c>
      <c r="D224">
        <v>592</v>
      </c>
    </row>
    <row r="225" spans="1:4" x14ac:dyDescent="0.35">
      <c r="A225" t="s">
        <v>3041</v>
      </c>
      <c r="B225" t="s">
        <v>1175</v>
      </c>
      <c r="C225">
        <v>1.1678321899999999</v>
      </c>
      <c r="D225">
        <v>2</v>
      </c>
    </row>
    <row r="226" spans="1:4" x14ac:dyDescent="0.35">
      <c r="A226" t="s">
        <v>3041</v>
      </c>
      <c r="B226" t="s">
        <v>1179</v>
      </c>
      <c r="C226">
        <v>36837.183776130063</v>
      </c>
      <c r="D226">
        <v>31751</v>
      </c>
    </row>
    <row r="227" spans="1:4" x14ac:dyDescent="0.35">
      <c r="A227" t="s">
        <v>3041</v>
      </c>
      <c r="B227" t="s">
        <v>1163</v>
      </c>
      <c r="C227">
        <v>24903.432778349987</v>
      </c>
      <c r="D227">
        <v>12493</v>
      </c>
    </row>
    <row r="228" spans="1:4" x14ac:dyDescent="0.35">
      <c r="A228" t="s">
        <v>3041</v>
      </c>
      <c r="B228" t="s">
        <v>1164</v>
      </c>
      <c r="C228">
        <v>107386.32437366045</v>
      </c>
      <c r="D228">
        <v>59279</v>
      </c>
    </row>
    <row r="229" spans="1:4" x14ac:dyDescent="0.35">
      <c r="A229" t="s">
        <v>3041</v>
      </c>
      <c r="B229" t="s">
        <v>1165</v>
      </c>
      <c r="C229">
        <v>90512.21141607083</v>
      </c>
      <c r="D229">
        <v>57364</v>
      </c>
    </row>
    <row r="230" spans="1:4" x14ac:dyDescent="0.35">
      <c r="A230" t="s">
        <v>3041</v>
      </c>
      <c r="B230" t="s">
        <v>1166</v>
      </c>
      <c r="C230">
        <v>32001.922734269894</v>
      </c>
      <c r="D230">
        <v>22933</v>
      </c>
    </row>
    <row r="231" spans="1:4" x14ac:dyDescent="0.35">
      <c r="A231" t="s">
        <v>3041</v>
      </c>
      <c r="B231" t="s">
        <v>1167</v>
      </c>
      <c r="C231">
        <v>12629.648442850061</v>
      </c>
      <c r="D231">
        <v>9735</v>
      </c>
    </row>
    <row r="232" spans="1:4" x14ac:dyDescent="0.35">
      <c r="A232" t="s">
        <v>3041</v>
      </c>
      <c r="B232" t="s">
        <v>1168</v>
      </c>
      <c r="C232">
        <v>5408.6689382400309</v>
      </c>
      <c r="D232">
        <v>4952</v>
      </c>
    </row>
    <row r="233" spans="1:4" x14ac:dyDescent="0.35">
      <c r="A233" t="s">
        <v>3041</v>
      </c>
      <c r="B233" t="s">
        <v>1169</v>
      </c>
      <c r="C233">
        <v>9423.3859591300261</v>
      </c>
      <c r="D233">
        <v>3570</v>
      </c>
    </row>
    <row r="234" spans="1:4" x14ac:dyDescent="0.35">
      <c r="A234" t="s">
        <v>3041</v>
      </c>
      <c r="B234" t="s">
        <v>1170</v>
      </c>
      <c r="C234">
        <v>7178.6942244900038</v>
      </c>
      <c r="D234">
        <v>4551</v>
      </c>
    </row>
    <row r="235" spans="1:4" x14ac:dyDescent="0.35">
      <c r="A235" t="s">
        <v>3041</v>
      </c>
      <c r="B235" t="s">
        <v>1186</v>
      </c>
      <c r="C235">
        <v>39717.100320140067</v>
      </c>
      <c r="D235">
        <v>16345</v>
      </c>
    </row>
    <row r="236" spans="1:4" x14ac:dyDescent="0.35">
      <c r="A236" t="s">
        <v>3041</v>
      </c>
      <c r="B236" t="s">
        <v>1195</v>
      </c>
      <c r="C236">
        <v>44822.083783460286</v>
      </c>
      <c r="D236">
        <v>35179</v>
      </c>
    </row>
    <row r="237" spans="1:4" x14ac:dyDescent="0.35">
      <c r="A237" t="s">
        <v>3041</v>
      </c>
      <c r="B237" t="s">
        <v>1196</v>
      </c>
      <c r="C237">
        <v>79996.11835595961</v>
      </c>
      <c r="D237">
        <v>75480</v>
      </c>
    </row>
    <row r="238" spans="1:4" x14ac:dyDescent="0.35">
      <c r="A238" t="s">
        <v>3041</v>
      </c>
      <c r="B238" t="s">
        <v>1197</v>
      </c>
      <c r="C238">
        <v>13721.098620630091</v>
      </c>
      <c r="D238">
        <v>15987</v>
      </c>
    </row>
    <row r="239" spans="1:4" x14ac:dyDescent="0.35">
      <c r="A239" t="s">
        <v>3041</v>
      </c>
      <c r="B239" t="s">
        <v>1198</v>
      </c>
      <c r="C239">
        <v>574.73797358999991</v>
      </c>
      <c r="D239">
        <v>592</v>
      </c>
    </row>
    <row r="240" spans="1:4" x14ac:dyDescent="0.35">
      <c r="A240" t="s">
        <v>3041</v>
      </c>
      <c r="B240" t="s">
        <v>1199</v>
      </c>
      <c r="C240">
        <v>1.1678321899999999</v>
      </c>
      <c r="D240">
        <v>2</v>
      </c>
    </row>
    <row r="241" spans="1:4" x14ac:dyDescent="0.35">
      <c r="A241" t="s">
        <v>3041</v>
      </c>
      <c r="B241" t="s">
        <v>1203</v>
      </c>
      <c r="C241">
        <v>36837.183776130063</v>
      </c>
      <c r="D241">
        <v>31751</v>
      </c>
    </row>
    <row r="242" spans="1:4" x14ac:dyDescent="0.35">
      <c r="A242" t="s">
        <v>3041</v>
      </c>
      <c r="B242" t="s">
        <v>1187</v>
      </c>
      <c r="C242">
        <v>24903.432778349987</v>
      </c>
      <c r="D242">
        <v>12493</v>
      </c>
    </row>
    <row r="243" spans="1:4" x14ac:dyDescent="0.35">
      <c r="A243" t="s">
        <v>3041</v>
      </c>
      <c r="B243" t="s">
        <v>1188</v>
      </c>
      <c r="C243">
        <v>107386.32437366045</v>
      </c>
      <c r="D243">
        <v>59279</v>
      </c>
    </row>
    <row r="244" spans="1:4" x14ac:dyDescent="0.35">
      <c r="A244" t="s">
        <v>3041</v>
      </c>
      <c r="B244" t="s">
        <v>1189</v>
      </c>
      <c r="C244">
        <v>90512.21141607083</v>
      </c>
      <c r="D244">
        <v>57364</v>
      </c>
    </row>
    <row r="245" spans="1:4" x14ac:dyDescent="0.35">
      <c r="A245" t="s">
        <v>3041</v>
      </c>
      <c r="B245" t="s">
        <v>1190</v>
      </c>
      <c r="C245">
        <v>32001.922734269894</v>
      </c>
      <c r="D245">
        <v>22933</v>
      </c>
    </row>
    <row r="246" spans="1:4" x14ac:dyDescent="0.35">
      <c r="A246" t="s">
        <v>3041</v>
      </c>
      <c r="B246" t="s">
        <v>1191</v>
      </c>
      <c r="C246">
        <v>12629.648442850061</v>
      </c>
      <c r="D246">
        <v>9735</v>
      </c>
    </row>
    <row r="247" spans="1:4" x14ac:dyDescent="0.35">
      <c r="A247" t="s">
        <v>3041</v>
      </c>
      <c r="B247" t="s">
        <v>1192</v>
      </c>
      <c r="C247">
        <v>5408.6689382400309</v>
      </c>
      <c r="D247">
        <v>4952</v>
      </c>
    </row>
    <row r="248" spans="1:4" x14ac:dyDescent="0.35">
      <c r="A248" t="s">
        <v>3041</v>
      </c>
      <c r="B248" t="s">
        <v>1193</v>
      </c>
      <c r="C248">
        <v>9423.3859591300261</v>
      </c>
      <c r="D248">
        <v>3570</v>
      </c>
    </row>
    <row r="249" spans="1:4" x14ac:dyDescent="0.35">
      <c r="A249" t="s">
        <v>3041</v>
      </c>
      <c r="B249" t="s">
        <v>1194</v>
      </c>
      <c r="C249">
        <v>7178.6942244900038</v>
      </c>
      <c r="D249">
        <v>4551</v>
      </c>
    </row>
    <row r="250" spans="1:4" x14ac:dyDescent="0.35">
      <c r="A250" t="s">
        <v>3041</v>
      </c>
      <c r="B250" t="s">
        <v>1209</v>
      </c>
      <c r="C250">
        <v>76153.112152140398</v>
      </c>
      <c r="D250">
        <v>53352</v>
      </c>
    </row>
    <row r="251" spans="1:4" x14ac:dyDescent="0.35">
      <c r="A251" t="s">
        <v>3041</v>
      </c>
      <c r="B251" t="s">
        <v>1227</v>
      </c>
      <c r="C251">
        <v>10434.545643769943</v>
      </c>
      <c r="D251">
        <v>5570</v>
      </c>
    </row>
    <row r="252" spans="1:4" x14ac:dyDescent="0.35">
      <c r="A252" t="s">
        <v>3041</v>
      </c>
      <c r="B252" t="s">
        <v>1229</v>
      </c>
      <c r="C252">
        <v>19923.133600679907</v>
      </c>
      <c r="D252">
        <v>8640</v>
      </c>
    </row>
    <row r="253" spans="1:4" x14ac:dyDescent="0.35">
      <c r="A253" t="s">
        <v>3041</v>
      </c>
      <c r="B253" t="s">
        <v>1231</v>
      </c>
      <c r="C253">
        <v>20987.629051600001</v>
      </c>
      <c r="D253">
        <v>7152</v>
      </c>
    </row>
    <row r="254" spans="1:4" x14ac:dyDescent="0.35">
      <c r="A254" t="s">
        <v>3041</v>
      </c>
      <c r="B254" t="s">
        <v>1233</v>
      </c>
      <c r="C254">
        <v>2036.6678790399978</v>
      </c>
      <c r="D254">
        <v>575</v>
      </c>
    </row>
    <row r="255" spans="1:4" x14ac:dyDescent="0.35">
      <c r="A255" t="s">
        <v>3041</v>
      </c>
      <c r="B255" t="s">
        <v>1211</v>
      </c>
      <c r="C255">
        <v>71732.992698900242</v>
      </c>
      <c r="D255">
        <v>46645</v>
      </c>
    </row>
    <row r="256" spans="1:4" x14ac:dyDescent="0.35">
      <c r="A256" t="s">
        <v>3041</v>
      </c>
      <c r="B256" t="s">
        <v>1213</v>
      </c>
      <c r="C256">
        <v>52875.538271389843</v>
      </c>
      <c r="D256">
        <v>37051</v>
      </c>
    </row>
    <row r="257" spans="1:4" x14ac:dyDescent="0.35">
      <c r="A257" t="s">
        <v>3041</v>
      </c>
      <c r="B257" t="s">
        <v>1215</v>
      </c>
      <c r="C257">
        <v>80043.715585239595</v>
      </c>
      <c r="D257">
        <v>62565</v>
      </c>
    </row>
    <row r="258" spans="1:4" x14ac:dyDescent="0.35">
      <c r="A258" t="s">
        <v>3041</v>
      </c>
      <c r="B258" t="s">
        <v>1217</v>
      </c>
      <c r="C258">
        <v>88715.348492060992</v>
      </c>
      <c r="D258">
        <v>73419</v>
      </c>
    </row>
    <row r="259" spans="1:4" x14ac:dyDescent="0.35">
      <c r="A259" t="s">
        <v>3041</v>
      </c>
      <c r="B259" t="s">
        <v>1219</v>
      </c>
      <c r="C259">
        <v>28701.929110019912</v>
      </c>
      <c r="D259">
        <v>23145</v>
      </c>
    </row>
    <row r="260" spans="1:4" x14ac:dyDescent="0.35">
      <c r="A260" t="s">
        <v>3041</v>
      </c>
      <c r="B260" t="s">
        <v>1221</v>
      </c>
      <c r="C260">
        <v>16609.866985070083</v>
      </c>
      <c r="D260">
        <v>10748</v>
      </c>
    </row>
    <row r="261" spans="1:4" x14ac:dyDescent="0.35">
      <c r="A261" t="s">
        <v>3041</v>
      </c>
      <c r="B261" t="s">
        <v>1223</v>
      </c>
      <c r="C261">
        <v>15525.201500419978</v>
      </c>
      <c r="D261">
        <v>8704</v>
      </c>
    </row>
    <row r="262" spans="1:4" x14ac:dyDescent="0.35">
      <c r="A262" t="s">
        <v>3041</v>
      </c>
      <c r="B262" t="s">
        <v>1225</v>
      </c>
      <c r="C262">
        <v>21374.09855883005</v>
      </c>
      <c r="D262">
        <v>12591</v>
      </c>
    </row>
    <row r="263" spans="1:4" x14ac:dyDescent="0.35">
      <c r="A263" t="s">
        <v>3041</v>
      </c>
      <c r="B263" t="s">
        <v>1246</v>
      </c>
      <c r="C263">
        <v>362742.66989543039</v>
      </c>
      <c r="D263">
        <v>292308</v>
      </c>
    </row>
    <row r="264" spans="1:4" x14ac:dyDescent="0.35">
      <c r="A264" t="s">
        <v>3041</v>
      </c>
      <c r="B264" t="s">
        <v>1248</v>
      </c>
      <c r="C264">
        <v>48487.525361410066</v>
      </c>
      <c r="D264">
        <v>31666</v>
      </c>
    </row>
    <row r="265" spans="1:4" x14ac:dyDescent="0.35">
      <c r="A265" t="s">
        <v>3041</v>
      </c>
      <c r="B265" t="s">
        <v>1252</v>
      </c>
      <c r="C265">
        <v>26469.963896700174</v>
      </c>
      <c r="D265">
        <v>17035</v>
      </c>
    </row>
    <row r="266" spans="1:4" x14ac:dyDescent="0.35">
      <c r="A266" t="s">
        <v>3041</v>
      </c>
      <c r="B266" t="s">
        <v>1254</v>
      </c>
      <c r="C266">
        <v>67336.984480039988</v>
      </c>
      <c r="D266">
        <v>9067</v>
      </c>
    </row>
    <row r="267" spans="1:4" x14ac:dyDescent="0.35">
      <c r="A267" t="s">
        <v>3041</v>
      </c>
      <c r="B267" t="s">
        <v>1256</v>
      </c>
      <c r="C267">
        <v>76.63589558000001</v>
      </c>
      <c r="D267">
        <v>131</v>
      </c>
    </row>
    <row r="268" spans="1:4" x14ac:dyDescent="0.35">
      <c r="A268" t="s">
        <v>3041</v>
      </c>
      <c r="B268" t="s">
        <v>1262</v>
      </c>
      <c r="C268">
        <v>25647.973317260014</v>
      </c>
      <c r="D268">
        <v>9155</v>
      </c>
    </row>
    <row r="269" spans="1:4" x14ac:dyDescent="0.35">
      <c r="A269" t="s">
        <v>3041</v>
      </c>
      <c r="B269" t="s">
        <v>1264</v>
      </c>
      <c r="C269">
        <v>479465.80621190456</v>
      </c>
      <c r="D269">
        <v>341002</v>
      </c>
    </row>
    <row r="270" spans="1:4" x14ac:dyDescent="0.35">
      <c r="A270" t="s">
        <v>3041</v>
      </c>
      <c r="B270" t="s">
        <v>1274</v>
      </c>
      <c r="D270">
        <v>244694.93171132053</v>
      </c>
    </row>
    <row r="271" spans="1:4" x14ac:dyDescent="0.35">
      <c r="A271" t="s">
        <v>3041</v>
      </c>
      <c r="B271" t="s">
        <v>1275</v>
      </c>
      <c r="D271">
        <v>7709.4525674182642</v>
      </c>
    </row>
    <row r="272" spans="1:4" x14ac:dyDescent="0.35">
      <c r="A272" t="s">
        <v>3041</v>
      </c>
      <c r="B272" t="s">
        <v>1277</v>
      </c>
      <c r="D272">
        <v>6589.256221612216</v>
      </c>
    </row>
    <row r="273" spans="1:4" x14ac:dyDescent="0.35">
      <c r="A273" t="s">
        <v>3041</v>
      </c>
      <c r="B273" t="s">
        <v>1278</v>
      </c>
      <c r="D273">
        <v>23579.605386080348</v>
      </c>
    </row>
    <row r="274" spans="1:4" x14ac:dyDescent="0.35">
      <c r="A274" t="s">
        <v>3041</v>
      </c>
      <c r="B274" t="s">
        <v>1279</v>
      </c>
      <c r="D274">
        <v>16.06479369129833</v>
      </c>
    </row>
    <row r="275" spans="1:4" x14ac:dyDescent="0.35">
      <c r="A275" t="s">
        <v>3041</v>
      </c>
      <c r="B275" t="s">
        <v>1325</v>
      </c>
      <c r="C275">
        <v>2605.4600767399957</v>
      </c>
      <c r="D275">
        <v>2720</v>
      </c>
    </row>
    <row r="276" spans="1:4" x14ac:dyDescent="0.35">
      <c r="A276" t="s">
        <v>3041</v>
      </c>
      <c r="B276" t="s">
        <v>1326</v>
      </c>
      <c r="C276">
        <v>5029.1488200299982</v>
      </c>
      <c r="D276">
        <v>1556</v>
      </c>
    </row>
    <row r="277" spans="1:4" x14ac:dyDescent="0.35">
      <c r="A277" t="s">
        <v>3041</v>
      </c>
      <c r="B277" t="s">
        <v>1327</v>
      </c>
      <c r="C277">
        <v>11380.305880059976</v>
      </c>
      <c r="D277">
        <v>1215</v>
      </c>
    </row>
    <row r="278" spans="1:4" x14ac:dyDescent="0.35">
      <c r="A278" t="s">
        <v>3041</v>
      </c>
      <c r="B278" t="s">
        <v>1328</v>
      </c>
      <c r="C278">
        <v>6205.4657795000012</v>
      </c>
      <c r="D278">
        <v>205</v>
      </c>
    </row>
    <row r="279" spans="1:4" x14ac:dyDescent="0.35">
      <c r="A279" t="s">
        <v>3041</v>
      </c>
      <c r="B279" t="s">
        <v>1329</v>
      </c>
      <c r="C279">
        <v>4743.7615401600015</v>
      </c>
      <c r="D279">
        <v>71</v>
      </c>
    </row>
    <row r="280" spans="1:4" x14ac:dyDescent="0.35">
      <c r="A280" t="s">
        <v>3041</v>
      </c>
      <c r="B280" t="s">
        <v>1330</v>
      </c>
      <c r="C280">
        <v>8749.2176196500004</v>
      </c>
      <c r="D280">
        <v>43</v>
      </c>
    </row>
    <row r="281" spans="1:4" x14ac:dyDescent="0.35">
      <c r="A281" t="s">
        <v>3041</v>
      </c>
      <c r="B281" t="s">
        <v>1371</v>
      </c>
      <c r="C281">
        <v>0.39759206869617886</v>
      </c>
    </row>
    <row r="282" spans="1:4" x14ac:dyDescent="0.35">
      <c r="A282" t="s">
        <v>3041</v>
      </c>
      <c r="B282" t="s">
        <v>1372</v>
      </c>
      <c r="C282">
        <v>34770.641508549415</v>
      </c>
    </row>
    <row r="283" spans="1:4" x14ac:dyDescent="0.35">
      <c r="A283" t="s">
        <v>3041</v>
      </c>
      <c r="B283" t="s">
        <v>1373</v>
      </c>
      <c r="C283">
        <v>2844.0513044128484</v>
      </c>
    </row>
    <row r="284" spans="1:4" x14ac:dyDescent="0.35">
      <c r="A284" t="s">
        <v>3041</v>
      </c>
      <c r="B284" t="s">
        <v>1374</v>
      </c>
      <c r="C284">
        <v>895.54614931591027</v>
      </c>
    </row>
    <row r="285" spans="1:4" x14ac:dyDescent="0.35">
      <c r="A285" t="s">
        <v>3041</v>
      </c>
      <c r="B285" t="s">
        <v>1375</v>
      </c>
      <c r="C285">
        <v>106.12577813812399</v>
      </c>
    </row>
    <row r="286" spans="1:4" x14ac:dyDescent="0.35">
      <c r="A286" t="s">
        <v>3041</v>
      </c>
      <c r="B286" t="s">
        <v>1376</v>
      </c>
      <c r="C286">
        <v>40.553314488984867</v>
      </c>
    </row>
    <row r="287" spans="1:4" x14ac:dyDescent="0.35">
      <c r="A287" t="s">
        <v>3041</v>
      </c>
      <c r="B287" t="s">
        <v>1377</v>
      </c>
      <c r="C287">
        <v>13.734083370158489</v>
      </c>
    </row>
    <row r="288" spans="1:4" x14ac:dyDescent="0.35">
      <c r="A288" t="s">
        <v>3041</v>
      </c>
      <c r="B288" t="s">
        <v>1378</v>
      </c>
      <c r="C288">
        <v>9.8873647021385942</v>
      </c>
    </row>
    <row r="289" spans="1:4" x14ac:dyDescent="0.35">
      <c r="A289" t="s">
        <v>3041</v>
      </c>
      <c r="B289" t="s">
        <v>1379</v>
      </c>
      <c r="C289">
        <v>32.820213162447985</v>
      </c>
    </row>
    <row r="290" spans="1:4" x14ac:dyDescent="0.35">
      <c r="A290" t="s">
        <v>3041</v>
      </c>
      <c r="B290" t="s">
        <v>1392</v>
      </c>
      <c r="C290">
        <v>0.10654118704506099</v>
      </c>
    </row>
    <row r="291" spans="1:4" x14ac:dyDescent="0.35">
      <c r="A291" t="s">
        <v>3041</v>
      </c>
      <c r="B291" t="s">
        <v>1412</v>
      </c>
      <c r="C291">
        <v>7.5396681956877549E-4</v>
      </c>
    </row>
    <row r="292" spans="1:4" x14ac:dyDescent="0.35">
      <c r="A292" t="s">
        <v>3041</v>
      </c>
      <c r="B292" t="s">
        <v>1394</v>
      </c>
      <c r="C292">
        <v>0.40563088001900033</v>
      </c>
    </row>
    <row r="293" spans="1:4" x14ac:dyDescent="0.35">
      <c r="A293" t="s">
        <v>3041</v>
      </c>
      <c r="B293" t="s">
        <v>1396</v>
      </c>
      <c r="C293">
        <v>3.2013489719759571E-2</v>
      </c>
    </row>
    <row r="294" spans="1:4" x14ac:dyDescent="0.35">
      <c r="A294" t="s">
        <v>3041</v>
      </c>
      <c r="B294" t="s">
        <v>1400</v>
      </c>
      <c r="C294">
        <v>7.4816605072446363E-2</v>
      </c>
    </row>
    <row r="295" spans="1:4" x14ac:dyDescent="0.35">
      <c r="A295" t="s">
        <v>3041</v>
      </c>
      <c r="B295" t="s">
        <v>1402</v>
      </c>
      <c r="C295">
        <v>0.12694051165523576</v>
      </c>
    </row>
    <row r="296" spans="1:4" x14ac:dyDescent="0.35">
      <c r="A296" t="s">
        <v>3041</v>
      </c>
      <c r="B296" t="s">
        <v>1404</v>
      </c>
      <c r="C296">
        <v>0.12650925734684154</v>
      </c>
    </row>
    <row r="297" spans="1:4" x14ac:dyDescent="0.35">
      <c r="A297" t="s">
        <v>3041</v>
      </c>
      <c r="B297" t="s">
        <v>1408</v>
      </c>
      <c r="C297">
        <v>0.10084842915615805</v>
      </c>
    </row>
    <row r="298" spans="1:4" x14ac:dyDescent="0.35">
      <c r="A298" t="s">
        <v>3041</v>
      </c>
      <c r="B298" t="s">
        <v>1435</v>
      </c>
      <c r="C298">
        <v>2188.4570632200002</v>
      </c>
      <c r="D298">
        <v>139</v>
      </c>
    </row>
    <row r="299" spans="1:4" x14ac:dyDescent="0.35">
      <c r="A299" t="s">
        <v>3041</v>
      </c>
      <c r="B299" t="s">
        <v>1444</v>
      </c>
      <c r="C299">
        <v>5883.3410473599988</v>
      </c>
      <c r="D299">
        <v>947</v>
      </c>
    </row>
    <row r="300" spans="1:4" x14ac:dyDescent="0.35">
      <c r="A300" t="s">
        <v>3041</v>
      </c>
      <c r="B300" t="s">
        <v>1445</v>
      </c>
      <c r="C300">
        <v>6737.8495697999997</v>
      </c>
      <c r="D300">
        <v>1222</v>
      </c>
    </row>
    <row r="301" spans="1:4" x14ac:dyDescent="0.35">
      <c r="A301" t="s">
        <v>3041</v>
      </c>
      <c r="B301" t="s">
        <v>1446</v>
      </c>
      <c r="C301">
        <v>3488.8062367399989</v>
      </c>
      <c r="D301">
        <v>697</v>
      </c>
    </row>
    <row r="302" spans="1:4" x14ac:dyDescent="0.35">
      <c r="A302" t="s">
        <v>3041</v>
      </c>
      <c r="B302" t="s">
        <v>1447</v>
      </c>
      <c r="C302">
        <v>614.1622044400001</v>
      </c>
      <c r="D302">
        <v>94</v>
      </c>
    </row>
    <row r="303" spans="1:4" x14ac:dyDescent="0.35">
      <c r="A303" t="s">
        <v>3041</v>
      </c>
      <c r="B303" t="s">
        <v>1452</v>
      </c>
      <c r="C303">
        <v>8367.0665081399966</v>
      </c>
      <c r="D303">
        <v>736</v>
      </c>
    </row>
    <row r="304" spans="1:4" x14ac:dyDescent="0.35">
      <c r="A304" t="s">
        <v>3041</v>
      </c>
      <c r="B304" t="s">
        <v>1436</v>
      </c>
      <c r="C304">
        <v>1200.9669048499995</v>
      </c>
      <c r="D304">
        <v>105</v>
      </c>
    </row>
    <row r="305" spans="1:4" x14ac:dyDescent="0.35">
      <c r="A305" t="s">
        <v>3041</v>
      </c>
      <c r="B305" t="s">
        <v>1437</v>
      </c>
      <c r="C305">
        <v>2825.2558312599995</v>
      </c>
      <c r="D305">
        <v>348</v>
      </c>
    </row>
    <row r="306" spans="1:4" x14ac:dyDescent="0.35">
      <c r="A306" t="s">
        <v>3041</v>
      </c>
      <c r="B306" t="s">
        <v>1438</v>
      </c>
      <c r="C306">
        <v>2131.2010919000004</v>
      </c>
      <c r="D306">
        <v>273</v>
      </c>
    </row>
    <row r="307" spans="1:4" x14ac:dyDescent="0.35">
      <c r="A307" t="s">
        <v>3041</v>
      </c>
      <c r="B307" t="s">
        <v>1439</v>
      </c>
      <c r="C307">
        <v>911.64895108000076</v>
      </c>
      <c r="D307">
        <v>118</v>
      </c>
    </row>
    <row r="308" spans="1:4" x14ac:dyDescent="0.35">
      <c r="A308" t="s">
        <v>3041</v>
      </c>
      <c r="B308" t="s">
        <v>1440</v>
      </c>
      <c r="C308">
        <v>291.20627525000003</v>
      </c>
      <c r="D308">
        <v>81</v>
      </c>
    </row>
    <row r="309" spans="1:4" x14ac:dyDescent="0.35">
      <c r="A309" t="s">
        <v>3041</v>
      </c>
      <c r="B309" t="s">
        <v>1441</v>
      </c>
      <c r="C309">
        <v>336.65000562</v>
      </c>
      <c r="D309">
        <v>48</v>
      </c>
    </row>
    <row r="310" spans="1:4" x14ac:dyDescent="0.35">
      <c r="A310" t="s">
        <v>3041</v>
      </c>
      <c r="B310" t="s">
        <v>1442</v>
      </c>
      <c r="C310">
        <v>2405.6176642900009</v>
      </c>
      <c r="D310">
        <v>231</v>
      </c>
    </row>
    <row r="311" spans="1:4" x14ac:dyDescent="0.35">
      <c r="A311" t="s">
        <v>3041</v>
      </c>
      <c r="B311" t="s">
        <v>1443</v>
      </c>
      <c r="C311">
        <v>1331.1303621900001</v>
      </c>
      <c r="D311">
        <v>146</v>
      </c>
    </row>
    <row r="312" spans="1:4" x14ac:dyDescent="0.35">
      <c r="A312" t="s">
        <v>3041</v>
      </c>
      <c r="B312" t="s">
        <v>1458</v>
      </c>
      <c r="C312">
        <v>2188.4570632200002</v>
      </c>
      <c r="D312">
        <v>139</v>
      </c>
    </row>
    <row r="313" spans="1:4" x14ac:dyDescent="0.35">
      <c r="A313" t="s">
        <v>3041</v>
      </c>
      <c r="B313" t="s">
        <v>1467</v>
      </c>
      <c r="C313">
        <v>5883.3410473599988</v>
      </c>
      <c r="D313">
        <v>947</v>
      </c>
    </row>
    <row r="314" spans="1:4" x14ac:dyDescent="0.35">
      <c r="A314" t="s">
        <v>3041</v>
      </c>
      <c r="B314" t="s">
        <v>1468</v>
      </c>
      <c r="C314">
        <v>6737.8495697999997</v>
      </c>
      <c r="D314">
        <v>1222</v>
      </c>
    </row>
    <row r="315" spans="1:4" x14ac:dyDescent="0.35">
      <c r="A315" t="s">
        <v>3041</v>
      </c>
      <c r="B315" t="s">
        <v>1469</v>
      </c>
      <c r="C315">
        <v>3488.8062367399989</v>
      </c>
      <c r="D315">
        <v>697</v>
      </c>
    </row>
    <row r="316" spans="1:4" x14ac:dyDescent="0.35">
      <c r="A316" t="s">
        <v>3041</v>
      </c>
      <c r="B316" t="s">
        <v>1470</v>
      </c>
      <c r="C316">
        <v>614.1622044400001</v>
      </c>
      <c r="D316">
        <v>94</v>
      </c>
    </row>
    <row r="317" spans="1:4" x14ac:dyDescent="0.35">
      <c r="A317" t="s">
        <v>3041</v>
      </c>
      <c r="B317" t="s">
        <v>1475</v>
      </c>
      <c r="C317">
        <v>8367.0665081399966</v>
      </c>
      <c r="D317">
        <v>736</v>
      </c>
    </row>
    <row r="318" spans="1:4" x14ac:dyDescent="0.35">
      <c r="A318" t="s">
        <v>3041</v>
      </c>
      <c r="B318" t="s">
        <v>1459</v>
      </c>
      <c r="C318">
        <v>1200.9669048499995</v>
      </c>
      <c r="D318">
        <v>105</v>
      </c>
    </row>
    <row r="319" spans="1:4" x14ac:dyDescent="0.35">
      <c r="A319" t="s">
        <v>3041</v>
      </c>
      <c r="B319" t="s">
        <v>1460</v>
      </c>
      <c r="C319">
        <v>2825.2558312599995</v>
      </c>
      <c r="D319">
        <v>348</v>
      </c>
    </row>
    <row r="320" spans="1:4" x14ac:dyDescent="0.35">
      <c r="A320" t="s">
        <v>3041</v>
      </c>
      <c r="B320" t="s">
        <v>1461</v>
      </c>
      <c r="C320">
        <v>2131.2010919000004</v>
      </c>
      <c r="D320">
        <v>273</v>
      </c>
    </row>
    <row r="321" spans="1:4" x14ac:dyDescent="0.35">
      <c r="A321" t="s">
        <v>3041</v>
      </c>
      <c r="B321" t="s">
        <v>1462</v>
      </c>
      <c r="C321">
        <v>911.64895108000076</v>
      </c>
      <c r="D321">
        <v>118</v>
      </c>
    </row>
    <row r="322" spans="1:4" x14ac:dyDescent="0.35">
      <c r="A322" t="s">
        <v>3041</v>
      </c>
      <c r="B322" t="s">
        <v>1463</v>
      </c>
      <c r="C322">
        <v>291.20627525000003</v>
      </c>
      <c r="D322">
        <v>81</v>
      </c>
    </row>
    <row r="323" spans="1:4" x14ac:dyDescent="0.35">
      <c r="A323" t="s">
        <v>3041</v>
      </c>
      <c r="B323" t="s">
        <v>1464</v>
      </c>
      <c r="C323">
        <v>336.65000562</v>
      </c>
      <c r="D323">
        <v>48</v>
      </c>
    </row>
    <row r="324" spans="1:4" x14ac:dyDescent="0.35">
      <c r="A324" t="s">
        <v>3041</v>
      </c>
      <c r="B324" t="s">
        <v>1465</v>
      </c>
      <c r="C324">
        <v>2405.6176642900009</v>
      </c>
      <c r="D324">
        <v>231</v>
      </c>
    </row>
    <row r="325" spans="1:4" x14ac:dyDescent="0.35">
      <c r="A325" t="s">
        <v>3041</v>
      </c>
      <c r="B325" t="s">
        <v>1466</v>
      </c>
      <c r="C325">
        <v>1331.1303621900001</v>
      </c>
      <c r="D325">
        <v>146</v>
      </c>
    </row>
    <row r="326" spans="1:4" x14ac:dyDescent="0.35">
      <c r="A326" t="s">
        <v>3041</v>
      </c>
      <c r="B326" t="s">
        <v>1481</v>
      </c>
      <c r="C326">
        <v>9140.2496057100107</v>
      </c>
      <c r="D326">
        <v>1338</v>
      </c>
    </row>
    <row r="327" spans="1:4" x14ac:dyDescent="0.35">
      <c r="A327" t="s">
        <v>3041</v>
      </c>
      <c r="B327" t="s">
        <v>1490</v>
      </c>
      <c r="C327">
        <v>1228.2342372999997</v>
      </c>
      <c r="D327">
        <v>124</v>
      </c>
    </row>
    <row r="328" spans="1:4" x14ac:dyDescent="0.35">
      <c r="A328" t="s">
        <v>3041</v>
      </c>
      <c r="B328" t="s">
        <v>1491</v>
      </c>
      <c r="C328">
        <v>2152.2682537700002</v>
      </c>
      <c r="D328">
        <v>137</v>
      </c>
    </row>
    <row r="329" spans="1:4" x14ac:dyDescent="0.35">
      <c r="A329" t="s">
        <v>3041</v>
      </c>
      <c r="B329" t="s">
        <v>1492</v>
      </c>
      <c r="C329">
        <v>1310.7933483700001</v>
      </c>
      <c r="D329">
        <v>91</v>
      </c>
    </row>
    <row r="330" spans="1:4" x14ac:dyDescent="0.35">
      <c r="A330" t="s">
        <v>3041</v>
      </c>
      <c r="B330" t="s">
        <v>1493</v>
      </c>
      <c r="C330">
        <v>4597.9521953700005</v>
      </c>
      <c r="D330">
        <v>132</v>
      </c>
    </row>
    <row r="331" spans="1:4" x14ac:dyDescent="0.35">
      <c r="A331" t="s">
        <v>3041</v>
      </c>
      <c r="B331" t="s">
        <v>1482</v>
      </c>
      <c r="C331">
        <v>2418.41780952</v>
      </c>
      <c r="D331">
        <v>508</v>
      </c>
    </row>
    <row r="332" spans="1:4" x14ac:dyDescent="0.35">
      <c r="A332" t="s">
        <v>3041</v>
      </c>
      <c r="B332" t="s">
        <v>1483</v>
      </c>
      <c r="C332">
        <v>1454.2418160200009</v>
      </c>
      <c r="D332">
        <v>313</v>
      </c>
    </row>
    <row r="333" spans="1:4" x14ac:dyDescent="0.35">
      <c r="A333" t="s">
        <v>3041</v>
      </c>
      <c r="B333" t="s">
        <v>1484</v>
      </c>
      <c r="C333">
        <v>3755.8869340700007</v>
      </c>
      <c r="D333">
        <v>567</v>
      </c>
    </row>
    <row r="334" spans="1:4" x14ac:dyDescent="0.35">
      <c r="A334" t="s">
        <v>3041</v>
      </c>
      <c r="B334" t="s">
        <v>1485</v>
      </c>
      <c r="C334">
        <v>4648.8722381600019</v>
      </c>
      <c r="D334">
        <v>653</v>
      </c>
    </row>
    <row r="335" spans="1:4" x14ac:dyDescent="0.35">
      <c r="A335" t="s">
        <v>3041</v>
      </c>
      <c r="B335" t="s">
        <v>1486</v>
      </c>
      <c r="C335">
        <v>2933.9716492000002</v>
      </c>
      <c r="D335">
        <v>517</v>
      </c>
    </row>
    <row r="336" spans="1:4" x14ac:dyDescent="0.35">
      <c r="A336" t="s">
        <v>3041</v>
      </c>
      <c r="B336" t="s">
        <v>1487</v>
      </c>
      <c r="C336">
        <v>1794.7194004399996</v>
      </c>
      <c r="D336">
        <v>301</v>
      </c>
    </row>
    <row r="337" spans="1:5" x14ac:dyDescent="0.35">
      <c r="A337" t="s">
        <v>3041</v>
      </c>
      <c r="B337" t="s">
        <v>1488</v>
      </c>
      <c r="C337">
        <v>1254.5931296399999</v>
      </c>
      <c r="D337">
        <v>194</v>
      </c>
    </row>
    <row r="338" spans="1:5" x14ac:dyDescent="0.35">
      <c r="A338" t="s">
        <v>3041</v>
      </c>
      <c r="B338" t="s">
        <v>1489</v>
      </c>
      <c r="C338">
        <v>2023.1590985700004</v>
      </c>
      <c r="D338">
        <v>257</v>
      </c>
    </row>
    <row r="339" spans="1:5" x14ac:dyDescent="0.35">
      <c r="A339" t="s">
        <v>3041</v>
      </c>
      <c r="B339" t="s">
        <v>1506</v>
      </c>
      <c r="C339">
        <v>1804.0456416499997</v>
      </c>
      <c r="D339">
        <v>121</v>
      </c>
    </row>
    <row r="340" spans="1:5" x14ac:dyDescent="0.35">
      <c r="A340" t="s">
        <v>3041</v>
      </c>
      <c r="B340" t="s">
        <v>1507</v>
      </c>
      <c r="C340">
        <v>36909.314074490045</v>
      </c>
      <c r="D340">
        <v>5011</v>
      </c>
    </row>
    <row r="341" spans="1:5" x14ac:dyDescent="0.35">
      <c r="A341" t="s">
        <v>3041</v>
      </c>
      <c r="B341" t="s">
        <v>1513</v>
      </c>
      <c r="D341">
        <v>2267.8261988921981</v>
      </c>
    </row>
    <row r="342" spans="1:5" x14ac:dyDescent="0.35">
      <c r="A342" t="s">
        <v>3041</v>
      </c>
      <c r="B342" t="s">
        <v>1523</v>
      </c>
      <c r="D342">
        <v>8.4010789955834362</v>
      </c>
    </row>
    <row r="343" spans="1:5" x14ac:dyDescent="0.35">
      <c r="A343" t="s">
        <v>3041</v>
      </c>
      <c r="B343" t="s">
        <v>1525</v>
      </c>
      <c r="D343">
        <v>1772.9544662810738</v>
      </c>
    </row>
    <row r="344" spans="1:5" x14ac:dyDescent="0.35">
      <c r="A344" t="s">
        <v>3041</v>
      </c>
      <c r="B344" t="s">
        <v>1514</v>
      </c>
      <c r="D344">
        <v>13538.190676219474</v>
      </c>
    </row>
    <row r="345" spans="1:5" x14ac:dyDescent="0.35">
      <c r="A345" t="s">
        <v>3041</v>
      </c>
      <c r="B345" t="s">
        <v>1515</v>
      </c>
      <c r="D345">
        <v>1293.8884377577185</v>
      </c>
    </row>
    <row r="346" spans="1:5" x14ac:dyDescent="0.35">
      <c r="A346" t="s">
        <v>3041</v>
      </c>
      <c r="B346" t="s">
        <v>1517</v>
      </c>
      <c r="D346">
        <v>8517.9415833070179</v>
      </c>
    </row>
    <row r="347" spans="1:5" x14ac:dyDescent="0.35">
      <c r="A347" t="s">
        <v>3041</v>
      </c>
      <c r="B347" t="s">
        <v>1518</v>
      </c>
      <c r="D347">
        <v>64705.135065924216</v>
      </c>
    </row>
    <row r="348" spans="1:5" x14ac:dyDescent="0.35">
      <c r="A348" t="s">
        <v>3041</v>
      </c>
      <c r="B348" t="s">
        <v>1519</v>
      </c>
      <c r="D348">
        <v>442.37897566108722</v>
      </c>
    </row>
    <row r="349" spans="1:5" x14ac:dyDescent="0.35">
      <c r="A349" t="s">
        <v>3041</v>
      </c>
      <c r="B349" t="s">
        <v>1521</v>
      </c>
      <c r="D349">
        <v>3772.0062473991138</v>
      </c>
    </row>
    <row r="350" spans="1:5" x14ac:dyDescent="0.35">
      <c r="A350" t="s">
        <v>3041</v>
      </c>
      <c r="B350" t="s">
        <v>993</v>
      </c>
    </row>
    <row r="351" spans="1:5" x14ac:dyDescent="0.35">
      <c r="A351" t="s">
        <v>3041</v>
      </c>
      <c r="B351" t="s">
        <v>994</v>
      </c>
      <c r="C351">
        <v>4.5260036392808347E-4</v>
      </c>
      <c r="D351">
        <v>3.6859479271830916E-5</v>
      </c>
      <c r="E351">
        <v>4.230050656155745E-4</v>
      </c>
    </row>
    <row r="352" spans="1:5" x14ac:dyDescent="0.35">
      <c r="A352" t="s">
        <v>3041</v>
      </c>
      <c r="B352" t="s">
        <v>995</v>
      </c>
      <c r="C352">
        <v>1.0668087724755137E-3</v>
      </c>
      <c r="D352">
        <v>4.1281217732536835E-3</v>
      </c>
      <c r="E352">
        <v>1.2847341072929038E-3</v>
      </c>
    </row>
    <row r="353" spans="1:5" x14ac:dyDescent="0.35">
      <c r="A353" t="s">
        <v>3041</v>
      </c>
      <c r="B353" t="s">
        <v>1133</v>
      </c>
      <c r="C353">
        <v>5.1279382909199485E-2</v>
      </c>
    </row>
    <row r="354" spans="1:5" x14ac:dyDescent="0.35">
      <c r="A354" t="s">
        <v>3041</v>
      </c>
      <c r="B354" t="s">
        <v>1141</v>
      </c>
      <c r="C354">
        <v>3.9400627639322228E-2</v>
      </c>
    </row>
    <row r="355" spans="1:5" x14ac:dyDescent="0.35">
      <c r="A355" t="s">
        <v>3041</v>
      </c>
      <c r="B355" t="s">
        <v>1417</v>
      </c>
      <c r="C355">
        <v>2.5945673165928759E-2</v>
      </c>
    </row>
    <row r="356" spans="1:5" x14ac:dyDescent="0.35">
      <c r="A356" t="s">
        <v>3042</v>
      </c>
      <c r="B356" t="s">
        <v>804</v>
      </c>
      <c r="C356">
        <v>15971.471664769979</v>
      </c>
    </row>
    <row r="357" spans="1:5" x14ac:dyDescent="0.35">
      <c r="A357" t="s">
        <v>3042</v>
      </c>
      <c r="B357" t="s">
        <v>806</v>
      </c>
      <c r="C357">
        <v>43394.923263299897</v>
      </c>
    </row>
    <row r="358" spans="1:5" x14ac:dyDescent="0.35">
      <c r="A358" t="s">
        <v>3042</v>
      </c>
      <c r="B358" t="s">
        <v>827</v>
      </c>
      <c r="C358">
        <v>5210</v>
      </c>
      <c r="D358">
        <v>9048</v>
      </c>
    </row>
    <row r="359" spans="1:5" x14ac:dyDescent="0.35">
      <c r="A359" t="s">
        <v>3042</v>
      </c>
      <c r="B359" t="s">
        <v>840</v>
      </c>
      <c r="C359">
        <v>5.1318937914654875E-2</v>
      </c>
      <c r="D359">
        <v>9.1849431091421782E-2</v>
      </c>
      <c r="E359">
        <v>6.713897683730527E-2</v>
      </c>
    </row>
    <row r="360" spans="1:5" x14ac:dyDescent="0.35">
      <c r="A360" t="s">
        <v>3042</v>
      </c>
      <c r="B360" t="s">
        <v>867</v>
      </c>
    </row>
    <row r="361" spans="1:5" x14ac:dyDescent="0.35">
      <c r="A361" t="s">
        <v>3042</v>
      </c>
      <c r="B361" t="s">
        <v>869</v>
      </c>
    </row>
    <row r="362" spans="1:5" x14ac:dyDescent="0.35">
      <c r="A362" t="s">
        <v>3042</v>
      </c>
      <c r="B362" t="s">
        <v>871</v>
      </c>
      <c r="C362">
        <v>8.54728388625082E-4</v>
      </c>
      <c r="D362">
        <v>1.8183338406023403E-2</v>
      </c>
      <c r="E362">
        <v>1.3521384379371436E-2</v>
      </c>
    </row>
    <row r="363" spans="1:5" x14ac:dyDescent="0.35">
      <c r="A363" t="s">
        <v>3042</v>
      </c>
      <c r="B363" t="s">
        <v>901</v>
      </c>
    </row>
    <row r="364" spans="1:5" x14ac:dyDescent="0.35">
      <c r="A364" t="s">
        <v>3042</v>
      </c>
      <c r="B364" t="s">
        <v>903</v>
      </c>
      <c r="D364">
        <v>1.1101428484548636E-3</v>
      </c>
      <c r="E364">
        <v>8.1147867877727367E-4</v>
      </c>
    </row>
    <row r="365" spans="1:5" x14ac:dyDescent="0.35">
      <c r="A365" t="s">
        <v>3042</v>
      </c>
      <c r="B365" t="s">
        <v>914</v>
      </c>
      <c r="D365">
        <v>1.1382150862281297E-2</v>
      </c>
      <c r="E365">
        <v>8.3199858074329315E-3</v>
      </c>
    </row>
    <row r="366" spans="1:5" x14ac:dyDescent="0.35">
      <c r="A366" t="s">
        <v>3042</v>
      </c>
      <c r="B366" t="s">
        <v>863</v>
      </c>
      <c r="C366">
        <v>0.9991452716113749</v>
      </c>
      <c r="D366">
        <v>0.96932436788324028</v>
      </c>
      <c r="E366">
        <v>0.97734715113441828</v>
      </c>
    </row>
    <row r="367" spans="1:5" x14ac:dyDescent="0.35">
      <c r="A367" t="s">
        <v>3042</v>
      </c>
      <c r="B367" t="s">
        <v>935</v>
      </c>
      <c r="C367">
        <v>0.33737989046207495</v>
      </c>
      <c r="D367">
        <v>0.24969604093879993</v>
      </c>
      <c r="E367">
        <v>0.27381195083991877</v>
      </c>
    </row>
    <row r="368" spans="1:5" x14ac:dyDescent="0.35">
      <c r="A368" t="s">
        <v>3042</v>
      </c>
      <c r="B368" t="s">
        <v>936</v>
      </c>
      <c r="C368">
        <v>9.4693676720912015E-2</v>
      </c>
      <c r="D368">
        <v>8.8933459994164701E-2</v>
      </c>
      <c r="E368">
        <v>9.0517706903355019E-2</v>
      </c>
    </row>
    <row r="369" spans="1:5" x14ac:dyDescent="0.35">
      <c r="A369" t="s">
        <v>3042</v>
      </c>
      <c r="B369" t="s">
        <v>938</v>
      </c>
      <c r="C369">
        <v>0.10204849137907369</v>
      </c>
      <c r="D369">
        <v>0.17983456846472978</v>
      </c>
      <c r="E369">
        <v>0.15844086783732714</v>
      </c>
    </row>
    <row r="370" spans="1:5" x14ac:dyDescent="0.35">
      <c r="A370" t="s">
        <v>3042</v>
      </c>
      <c r="B370" t="s">
        <v>939</v>
      </c>
      <c r="C370">
        <v>0.27876656424675988</v>
      </c>
      <c r="D370">
        <v>0.26493927916199461</v>
      </c>
      <c r="E370">
        <v>0.26874223219261822</v>
      </c>
    </row>
    <row r="371" spans="1:5" x14ac:dyDescent="0.35">
      <c r="A371" t="s">
        <v>3042</v>
      </c>
      <c r="B371" t="s">
        <v>940</v>
      </c>
      <c r="C371">
        <v>0.18711137719117937</v>
      </c>
      <c r="D371">
        <v>0.21659665144031115</v>
      </c>
      <c r="E371">
        <v>0.20848724222678097</v>
      </c>
    </row>
    <row r="372" spans="1:5" x14ac:dyDescent="0.35">
      <c r="A372" t="s">
        <v>3042</v>
      </c>
      <c r="B372" t="s">
        <v>987</v>
      </c>
      <c r="C372">
        <v>1.4872547000409478E-4</v>
      </c>
      <c r="D372">
        <v>1.6956693425525982E-5</v>
      </c>
      <c r="E372">
        <v>5.2406736905106461E-5</v>
      </c>
    </row>
    <row r="373" spans="1:5" x14ac:dyDescent="0.35">
      <c r="A373" t="s">
        <v>3042</v>
      </c>
      <c r="B373" t="s">
        <v>999</v>
      </c>
      <c r="C373">
        <v>0.18012762988998046</v>
      </c>
      <c r="D373">
        <v>0.16474313774224603</v>
      </c>
      <c r="E373">
        <v>0.16888206146689078</v>
      </c>
    </row>
    <row r="374" spans="1:5" x14ac:dyDescent="0.35">
      <c r="A374" t="s">
        <v>3042</v>
      </c>
      <c r="B374" t="s">
        <v>1001</v>
      </c>
      <c r="C374">
        <v>0.81987237011001957</v>
      </c>
      <c r="D374">
        <v>0.83525686225775397</v>
      </c>
      <c r="E374">
        <v>0.83111793853310922</v>
      </c>
    </row>
    <row r="375" spans="1:5" x14ac:dyDescent="0.35">
      <c r="A375" t="s">
        <v>3042</v>
      </c>
      <c r="B375" t="s">
        <v>1011</v>
      </c>
      <c r="C375">
        <v>5.1097584415478139E-2</v>
      </c>
      <c r="D375">
        <v>2.4931651953743496E-2</v>
      </c>
      <c r="E375">
        <v>3.1971130254577332E-2</v>
      </c>
    </row>
    <row r="376" spans="1:5" x14ac:dyDescent="0.35">
      <c r="A376" t="s">
        <v>3042</v>
      </c>
      <c r="B376" t="s">
        <v>1013</v>
      </c>
      <c r="C376">
        <v>7.9915506603278452E-2</v>
      </c>
      <c r="D376">
        <v>3.2928940647038683E-2</v>
      </c>
      <c r="E376">
        <v>4.5569839723093253E-2</v>
      </c>
    </row>
    <row r="377" spans="1:5" x14ac:dyDescent="0.35">
      <c r="A377" t="s">
        <v>3042</v>
      </c>
      <c r="B377" t="s">
        <v>1015</v>
      </c>
      <c r="C377">
        <v>3.3440672978064773E-2</v>
      </c>
      <c r="D377">
        <v>3.1546677391817574E-2</v>
      </c>
      <c r="E377">
        <v>3.2056223185790718E-2</v>
      </c>
    </row>
    <row r="378" spans="1:5" x14ac:dyDescent="0.35">
      <c r="A378" t="s">
        <v>3042</v>
      </c>
      <c r="B378" t="s">
        <v>1017</v>
      </c>
      <c r="C378">
        <v>0.11396200745263099</v>
      </c>
      <c r="D378">
        <v>0.12364445626149488</v>
      </c>
      <c r="E378">
        <v>0.12103956578458912</v>
      </c>
    </row>
    <row r="379" spans="1:5" x14ac:dyDescent="0.35">
      <c r="A379" t="s">
        <v>3042</v>
      </c>
      <c r="B379" t="s">
        <v>1019</v>
      </c>
      <c r="C379">
        <v>0.7215842285505476</v>
      </c>
      <c r="D379">
        <v>0.78694827374590548</v>
      </c>
      <c r="E379">
        <v>0.76936324105194964</v>
      </c>
    </row>
    <row r="380" spans="1:5" x14ac:dyDescent="0.35">
      <c r="A380" t="s">
        <v>3042</v>
      </c>
      <c r="B380" t="s">
        <v>1026</v>
      </c>
      <c r="C380">
        <v>1.401777017792583E-3</v>
      </c>
      <c r="D380">
        <v>2.7488479789727609E-3</v>
      </c>
      <c r="E380">
        <v>2.3864425185604931E-3</v>
      </c>
    </row>
    <row r="381" spans="1:5" x14ac:dyDescent="0.35">
      <c r="A381" t="s">
        <v>3042</v>
      </c>
      <c r="B381" t="s">
        <v>1040</v>
      </c>
      <c r="C381">
        <v>2430.8981952300023</v>
      </c>
      <c r="D381">
        <v>3326</v>
      </c>
    </row>
    <row r="382" spans="1:5" x14ac:dyDescent="0.35">
      <c r="A382" t="s">
        <v>3042</v>
      </c>
      <c r="B382" t="s">
        <v>1041</v>
      </c>
      <c r="C382">
        <v>3409.1150997000027</v>
      </c>
      <c r="D382">
        <v>1075</v>
      </c>
    </row>
    <row r="383" spans="1:5" x14ac:dyDescent="0.35">
      <c r="A383" t="s">
        <v>3042</v>
      </c>
      <c r="B383" t="s">
        <v>1042</v>
      </c>
      <c r="C383">
        <v>6371.3362522800035</v>
      </c>
      <c r="D383">
        <v>694</v>
      </c>
    </row>
    <row r="384" spans="1:5" x14ac:dyDescent="0.35">
      <c r="A384" t="s">
        <v>3042</v>
      </c>
      <c r="B384" t="s">
        <v>1043</v>
      </c>
      <c r="C384">
        <v>2840.0646874300005</v>
      </c>
      <c r="D384">
        <v>103</v>
      </c>
    </row>
    <row r="385" spans="1:4" x14ac:dyDescent="0.35">
      <c r="A385" t="s">
        <v>3042</v>
      </c>
      <c r="B385" t="s">
        <v>1044</v>
      </c>
      <c r="C385">
        <v>547.46007250000002</v>
      </c>
      <c r="D385">
        <v>9</v>
      </c>
    </row>
    <row r="386" spans="1:4" x14ac:dyDescent="0.35">
      <c r="A386" t="s">
        <v>3042</v>
      </c>
      <c r="B386" t="s">
        <v>1045</v>
      </c>
      <c r="C386">
        <v>372.59735763000003</v>
      </c>
      <c r="D386">
        <v>3</v>
      </c>
    </row>
    <row r="387" spans="1:4" x14ac:dyDescent="0.35">
      <c r="A387" t="s">
        <v>3042</v>
      </c>
      <c r="B387" t="s">
        <v>1102</v>
      </c>
      <c r="C387">
        <v>0.65307854825314626</v>
      </c>
    </row>
    <row r="388" spans="1:4" x14ac:dyDescent="0.35">
      <c r="A388" t="s">
        <v>3042</v>
      </c>
      <c r="B388" t="s">
        <v>1103</v>
      </c>
      <c r="C388">
        <v>2418.7981594935</v>
      </c>
    </row>
    <row r="389" spans="1:4" x14ac:dyDescent="0.35">
      <c r="A389" t="s">
        <v>3042</v>
      </c>
      <c r="B389" t="s">
        <v>1104</v>
      </c>
      <c r="C389">
        <v>1615.5958563965244</v>
      </c>
    </row>
    <row r="390" spans="1:4" x14ac:dyDescent="0.35">
      <c r="A390" t="s">
        <v>3042</v>
      </c>
      <c r="B390" t="s">
        <v>1105</v>
      </c>
      <c r="C390">
        <v>2915.0573002160249</v>
      </c>
    </row>
    <row r="391" spans="1:4" x14ac:dyDescent="0.35">
      <c r="A391" t="s">
        <v>3042</v>
      </c>
      <c r="B391" t="s">
        <v>1106</v>
      </c>
      <c r="C391">
        <v>5727.0622582097858</v>
      </c>
    </row>
    <row r="392" spans="1:4" x14ac:dyDescent="0.35">
      <c r="A392" t="s">
        <v>3042</v>
      </c>
      <c r="B392" t="s">
        <v>1107</v>
      </c>
      <c r="C392">
        <v>2032.2059446020696</v>
      </c>
    </row>
    <row r="393" spans="1:4" x14ac:dyDescent="0.35">
      <c r="A393" t="s">
        <v>3042</v>
      </c>
      <c r="B393" t="s">
        <v>1108</v>
      </c>
      <c r="C393">
        <v>468.51047521787268</v>
      </c>
    </row>
    <row r="394" spans="1:4" x14ac:dyDescent="0.35">
      <c r="A394" t="s">
        <v>3042</v>
      </c>
      <c r="B394" t="s">
        <v>1109</v>
      </c>
      <c r="C394">
        <v>326.68063904102473</v>
      </c>
    </row>
    <row r="395" spans="1:4" x14ac:dyDescent="0.35">
      <c r="A395" t="s">
        <v>3042</v>
      </c>
      <c r="B395" t="s">
        <v>1110</v>
      </c>
      <c r="C395">
        <v>410.41164734320387</v>
      </c>
    </row>
    <row r="396" spans="1:4" x14ac:dyDescent="0.35">
      <c r="A396" t="s">
        <v>3042</v>
      </c>
      <c r="B396" t="s">
        <v>1122</v>
      </c>
      <c r="C396">
        <v>3.5857449471187942E-2</v>
      </c>
    </row>
    <row r="397" spans="1:4" x14ac:dyDescent="0.35">
      <c r="A397" t="s">
        <v>3042</v>
      </c>
      <c r="B397" t="s">
        <v>1124</v>
      </c>
      <c r="C397">
        <v>2.3700764271772032E-4</v>
      </c>
    </row>
    <row r="398" spans="1:4" x14ac:dyDescent="0.35">
      <c r="A398" t="s">
        <v>3042</v>
      </c>
      <c r="B398" t="s">
        <v>1128</v>
      </c>
      <c r="C398">
        <v>4.2634099342391818E-3</v>
      </c>
    </row>
    <row r="399" spans="1:4" x14ac:dyDescent="0.35">
      <c r="A399" t="s">
        <v>3042</v>
      </c>
      <c r="B399" t="s">
        <v>1162</v>
      </c>
      <c r="C399">
        <v>2480.9986918699974</v>
      </c>
      <c r="D399">
        <v>418</v>
      </c>
    </row>
    <row r="400" spans="1:4" x14ac:dyDescent="0.35">
      <c r="A400" t="s">
        <v>3042</v>
      </c>
      <c r="B400" t="s">
        <v>1171</v>
      </c>
      <c r="C400">
        <v>1884.2718959400008</v>
      </c>
      <c r="D400">
        <v>656</v>
      </c>
    </row>
    <row r="401" spans="1:4" x14ac:dyDescent="0.35">
      <c r="A401" t="s">
        <v>3042</v>
      </c>
      <c r="B401" t="s">
        <v>1172</v>
      </c>
      <c r="C401">
        <v>1313.3946227500007</v>
      </c>
      <c r="D401">
        <v>861</v>
      </c>
    </row>
    <row r="402" spans="1:4" x14ac:dyDescent="0.35">
      <c r="A402" t="s">
        <v>3042</v>
      </c>
      <c r="B402" t="s">
        <v>1173</v>
      </c>
      <c r="C402">
        <v>260.05262879999998</v>
      </c>
      <c r="D402">
        <v>287</v>
      </c>
    </row>
    <row r="403" spans="1:4" x14ac:dyDescent="0.35">
      <c r="A403" t="s">
        <v>3042</v>
      </c>
      <c r="B403" t="s">
        <v>1174</v>
      </c>
      <c r="C403">
        <v>52.724349059999987</v>
      </c>
      <c r="D403">
        <v>39</v>
      </c>
    </row>
    <row r="404" spans="1:4" x14ac:dyDescent="0.35">
      <c r="A404" t="s">
        <v>3042</v>
      </c>
      <c r="B404" t="s">
        <v>1179</v>
      </c>
      <c r="C404">
        <v>1901.0763625200007</v>
      </c>
      <c r="D404">
        <v>251</v>
      </c>
    </row>
    <row r="405" spans="1:4" x14ac:dyDescent="0.35">
      <c r="A405" t="s">
        <v>3042</v>
      </c>
      <c r="B405" t="s">
        <v>1163</v>
      </c>
      <c r="C405">
        <v>1109.0683984300008</v>
      </c>
      <c r="D405">
        <v>249</v>
      </c>
    </row>
    <row r="406" spans="1:4" x14ac:dyDescent="0.35">
      <c r="A406" t="s">
        <v>3042</v>
      </c>
      <c r="B406" t="s">
        <v>1164</v>
      </c>
      <c r="C406">
        <v>3071.5964538899998</v>
      </c>
      <c r="D406">
        <v>763</v>
      </c>
    </row>
    <row r="407" spans="1:4" x14ac:dyDescent="0.35">
      <c r="A407" t="s">
        <v>3042</v>
      </c>
      <c r="B407" t="s">
        <v>1165</v>
      </c>
      <c r="C407">
        <v>1385.0917515099991</v>
      </c>
      <c r="D407">
        <v>551</v>
      </c>
    </row>
    <row r="408" spans="1:4" x14ac:dyDescent="0.35">
      <c r="A408" t="s">
        <v>3042</v>
      </c>
      <c r="B408" t="s">
        <v>1166</v>
      </c>
      <c r="C408">
        <v>390.11273609999984</v>
      </c>
      <c r="D408">
        <v>225</v>
      </c>
    </row>
    <row r="409" spans="1:4" x14ac:dyDescent="0.35">
      <c r="A409" t="s">
        <v>3042</v>
      </c>
      <c r="B409" t="s">
        <v>1167</v>
      </c>
      <c r="C409">
        <v>140.41209986999993</v>
      </c>
      <c r="D409">
        <v>94</v>
      </c>
    </row>
    <row r="410" spans="1:4" x14ac:dyDescent="0.35">
      <c r="A410" t="s">
        <v>3042</v>
      </c>
      <c r="B410" t="s">
        <v>1168</v>
      </c>
      <c r="C410">
        <v>213.34295749</v>
      </c>
      <c r="D410">
        <v>48</v>
      </c>
    </row>
    <row r="411" spans="1:4" x14ac:dyDescent="0.35">
      <c r="A411" t="s">
        <v>3042</v>
      </c>
      <c r="B411" t="s">
        <v>1169</v>
      </c>
      <c r="C411">
        <v>1246.5362526000008</v>
      </c>
      <c r="D411">
        <v>186</v>
      </c>
    </row>
    <row r="412" spans="1:4" x14ac:dyDescent="0.35">
      <c r="A412" t="s">
        <v>3042</v>
      </c>
      <c r="B412" t="s">
        <v>1170</v>
      </c>
      <c r="C412">
        <v>522.79246394000018</v>
      </c>
      <c r="D412">
        <v>100</v>
      </c>
    </row>
    <row r="413" spans="1:4" x14ac:dyDescent="0.35">
      <c r="A413" t="s">
        <v>3042</v>
      </c>
      <c r="B413" t="s">
        <v>1186</v>
      </c>
      <c r="C413">
        <v>2480.9986918699974</v>
      </c>
      <c r="D413">
        <v>418</v>
      </c>
    </row>
    <row r="414" spans="1:4" x14ac:dyDescent="0.35">
      <c r="A414" t="s">
        <v>3042</v>
      </c>
      <c r="B414" t="s">
        <v>1195</v>
      </c>
      <c r="C414">
        <v>1884.2718959400008</v>
      </c>
      <c r="D414">
        <v>656</v>
      </c>
    </row>
    <row r="415" spans="1:4" x14ac:dyDescent="0.35">
      <c r="A415" t="s">
        <v>3042</v>
      </c>
      <c r="B415" t="s">
        <v>1196</v>
      </c>
      <c r="C415">
        <v>1313.3946227500007</v>
      </c>
      <c r="D415">
        <v>861</v>
      </c>
    </row>
    <row r="416" spans="1:4" x14ac:dyDescent="0.35">
      <c r="A416" t="s">
        <v>3042</v>
      </c>
      <c r="B416" t="s">
        <v>1197</v>
      </c>
      <c r="C416">
        <v>260.05262879999998</v>
      </c>
      <c r="D416">
        <v>287</v>
      </c>
    </row>
    <row r="417" spans="1:4" x14ac:dyDescent="0.35">
      <c r="A417" t="s">
        <v>3042</v>
      </c>
      <c r="B417" t="s">
        <v>1198</v>
      </c>
      <c r="C417">
        <v>52.724349059999987</v>
      </c>
      <c r="D417">
        <v>39</v>
      </c>
    </row>
    <row r="418" spans="1:4" x14ac:dyDescent="0.35">
      <c r="A418" t="s">
        <v>3042</v>
      </c>
      <c r="B418" t="s">
        <v>1203</v>
      </c>
      <c r="C418">
        <v>1901.0763625200007</v>
      </c>
      <c r="D418">
        <v>251</v>
      </c>
    </row>
    <row r="419" spans="1:4" x14ac:dyDescent="0.35">
      <c r="A419" t="s">
        <v>3042</v>
      </c>
      <c r="B419" t="s">
        <v>1187</v>
      </c>
      <c r="C419">
        <v>1109.0683984300008</v>
      </c>
      <c r="D419">
        <v>249</v>
      </c>
    </row>
    <row r="420" spans="1:4" x14ac:dyDescent="0.35">
      <c r="A420" t="s">
        <v>3042</v>
      </c>
      <c r="B420" t="s">
        <v>1188</v>
      </c>
      <c r="C420">
        <v>3071.5964538899998</v>
      </c>
      <c r="D420">
        <v>763</v>
      </c>
    </row>
    <row r="421" spans="1:4" x14ac:dyDescent="0.35">
      <c r="A421" t="s">
        <v>3042</v>
      </c>
      <c r="B421" t="s">
        <v>1189</v>
      </c>
      <c r="C421">
        <v>1385.0917515099991</v>
      </c>
      <c r="D421">
        <v>551</v>
      </c>
    </row>
    <row r="422" spans="1:4" x14ac:dyDescent="0.35">
      <c r="A422" t="s">
        <v>3042</v>
      </c>
      <c r="B422" t="s">
        <v>1190</v>
      </c>
      <c r="C422">
        <v>390.11273609999984</v>
      </c>
      <c r="D422">
        <v>225</v>
      </c>
    </row>
    <row r="423" spans="1:4" x14ac:dyDescent="0.35">
      <c r="A423" t="s">
        <v>3042</v>
      </c>
      <c r="B423" t="s">
        <v>1191</v>
      </c>
      <c r="C423">
        <v>140.41209986999993</v>
      </c>
      <c r="D423">
        <v>94</v>
      </c>
    </row>
    <row r="424" spans="1:4" x14ac:dyDescent="0.35">
      <c r="A424" t="s">
        <v>3042</v>
      </c>
      <c r="B424" t="s">
        <v>1192</v>
      </c>
      <c r="C424">
        <v>213.34295749</v>
      </c>
      <c r="D424">
        <v>48</v>
      </c>
    </row>
    <row r="425" spans="1:4" x14ac:dyDescent="0.35">
      <c r="A425" t="s">
        <v>3042</v>
      </c>
      <c r="B425" t="s">
        <v>1193</v>
      </c>
      <c r="C425">
        <v>1246.5362526000008</v>
      </c>
      <c r="D425">
        <v>186</v>
      </c>
    </row>
    <row r="426" spans="1:4" x14ac:dyDescent="0.35">
      <c r="A426" t="s">
        <v>3042</v>
      </c>
      <c r="B426" t="s">
        <v>1194</v>
      </c>
      <c r="C426">
        <v>522.79246394000018</v>
      </c>
      <c r="D426">
        <v>100</v>
      </c>
    </row>
    <row r="427" spans="1:4" x14ac:dyDescent="0.35">
      <c r="A427" t="s">
        <v>3042</v>
      </c>
      <c r="B427" t="s">
        <v>1209</v>
      </c>
      <c r="C427">
        <v>3840.8668938599944</v>
      </c>
      <c r="D427">
        <v>1797</v>
      </c>
    </row>
    <row r="428" spans="1:4" x14ac:dyDescent="0.35">
      <c r="A428" t="s">
        <v>3042</v>
      </c>
      <c r="B428" t="s">
        <v>1227</v>
      </c>
      <c r="C428">
        <v>403.39460894999996</v>
      </c>
      <c r="D428">
        <v>144</v>
      </c>
    </row>
    <row r="429" spans="1:4" x14ac:dyDescent="0.35">
      <c r="A429" t="s">
        <v>3042</v>
      </c>
      <c r="B429" t="s">
        <v>1229</v>
      </c>
      <c r="C429">
        <v>1407.5698135500008</v>
      </c>
      <c r="D429">
        <v>232</v>
      </c>
    </row>
    <row r="430" spans="1:4" x14ac:dyDescent="0.35">
      <c r="A430" t="s">
        <v>3042</v>
      </c>
      <c r="B430" t="s">
        <v>1231</v>
      </c>
      <c r="C430">
        <v>2280.0292884599994</v>
      </c>
      <c r="D430">
        <v>271</v>
      </c>
    </row>
    <row r="431" spans="1:4" x14ac:dyDescent="0.35">
      <c r="A431" t="s">
        <v>3042</v>
      </c>
      <c r="B431" t="s">
        <v>1233</v>
      </c>
      <c r="C431">
        <v>972.50376854000001</v>
      </c>
      <c r="D431">
        <v>109</v>
      </c>
    </row>
    <row r="432" spans="1:4" x14ac:dyDescent="0.35">
      <c r="A432" t="s">
        <v>3042</v>
      </c>
      <c r="B432" t="s">
        <v>1211</v>
      </c>
      <c r="C432">
        <v>1621.9264444300018</v>
      </c>
      <c r="D432">
        <v>846</v>
      </c>
    </row>
    <row r="433" spans="1:4" x14ac:dyDescent="0.35">
      <c r="A433" t="s">
        <v>3042</v>
      </c>
      <c r="B433" t="s">
        <v>1213</v>
      </c>
      <c r="C433">
        <v>764.72020070000008</v>
      </c>
      <c r="D433">
        <v>217</v>
      </c>
    </row>
    <row r="434" spans="1:4" x14ac:dyDescent="0.35">
      <c r="A434" t="s">
        <v>3042</v>
      </c>
      <c r="B434" t="s">
        <v>1215</v>
      </c>
      <c r="C434">
        <v>628.08913758000006</v>
      </c>
      <c r="D434">
        <v>211</v>
      </c>
    </row>
    <row r="435" spans="1:4" x14ac:dyDescent="0.35">
      <c r="A435" t="s">
        <v>3042</v>
      </c>
      <c r="B435" t="s">
        <v>1217</v>
      </c>
      <c r="C435">
        <v>246.02934016999995</v>
      </c>
      <c r="D435">
        <v>145</v>
      </c>
    </row>
    <row r="436" spans="1:4" x14ac:dyDescent="0.35">
      <c r="A436" t="s">
        <v>3042</v>
      </c>
      <c r="B436" t="s">
        <v>1219</v>
      </c>
      <c r="C436">
        <v>594.79433230999996</v>
      </c>
      <c r="D436">
        <v>124</v>
      </c>
    </row>
    <row r="437" spans="1:4" x14ac:dyDescent="0.35">
      <c r="A437" t="s">
        <v>3042</v>
      </c>
      <c r="B437" t="s">
        <v>1221</v>
      </c>
      <c r="C437">
        <v>606.50158199999976</v>
      </c>
      <c r="D437">
        <v>125</v>
      </c>
    </row>
    <row r="438" spans="1:4" x14ac:dyDescent="0.35">
      <c r="A438" t="s">
        <v>3042</v>
      </c>
      <c r="B438" t="s">
        <v>1223</v>
      </c>
      <c r="C438">
        <v>943.71745134999969</v>
      </c>
      <c r="D438">
        <v>188</v>
      </c>
    </row>
    <row r="439" spans="1:4" x14ac:dyDescent="0.35">
      <c r="A439" t="s">
        <v>3042</v>
      </c>
      <c r="B439" t="s">
        <v>1225</v>
      </c>
      <c r="C439">
        <v>1661.3288028699972</v>
      </c>
      <c r="D439">
        <v>310</v>
      </c>
    </row>
    <row r="440" spans="1:4" x14ac:dyDescent="0.35">
      <c r="A440" t="s">
        <v>3042</v>
      </c>
      <c r="B440" t="s">
        <v>1246</v>
      </c>
      <c r="C440">
        <v>557.1895169000004</v>
      </c>
      <c r="D440">
        <v>552</v>
      </c>
    </row>
    <row r="441" spans="1:4" x14ac:dyDescent="0.35">
      <c r="A441" t="s">
        <v>3042</v>
      </c>
      <c r="B441" t="s">
        <v>1248</v>
      </c>
      <c r="C441">
        <v>16.570494829999998</v>
      </c>
      <c r="D441">
        <v>10</v>
      </c>
    </row>
    <row r="442" spans="1:4" x14ac:dyDescent="0.35">
      <c r="A442" t="s">
        <v>3042</v>
      </c>
      <c r="B442" t="s">
        <v>1252</v>
      </c>
      <c r="C442">
        <v>2.4981406199999996</v>
      </c>
      <c r="D442">
        <v>2</v>
      </c>
    </row>
    <row r="443" spans="1:4" x14ac:dyDescent="0.35">
      <c r="A443" t="s">
        <v>3042</v>
      </c>
      <c r="B443" t="s">
        <v>1254</v>
      </c>
      <c r="C443">
        <v>15394.99006572004</v>
      </c>
      <c r="D443">
        <v>4153</v>
      </c>
    </row>
    <row r="444" spans="1:4" x14ac:dyDescent="0.35">
      <c r="A444" t="s">
        <v>3042</v>
      </c>
      <c r="B444" t="s">
        <v>1256</v>
      </c>
      <c r="C444">
        <v>0.2234467</v>
      </c>
      <c r="D444">
        <v>2</v>
      </c>
    </row>
    <row r="445" spans="1:4" x14ac:dyDescent="0.35">
      <c r="A445" t="s">
        <v>3042</v>
      </c>
      <c r="B445" t="s">
        <v>1262</v>
      </c>
      <c r="C445">
        <v>2685.3664305799985</v>
      </c>
      <c r="D445">
        <v>331</v>
      </c>
    </row>
    <row r="446" spans="1:4" x14ac:dyDescent="0.35">
      <c r="A446" t="s">
        <v>3042</v>
      </c>
      <c r="B446" t="s">
        <v>1264</v>
      </c>
      <c r="C446">
        <v>13286.105234190018</v>
      </c>
      <c r="D446">
        <v>4388</v>
      </c>
    </row>
    <row r="447" spans="1:4" x14ac:dyDescent="0.35">
      <c r="A447" t="s">
        <v>3042</v>
      </c>
      <c r="B447" t="s">
        <v>1274</v>
      </c>
      <c r="D447">
        <v>6845.1281413521911</v>
      </c>
    </row>
    <row r="448" spans="1:4" x14ac:dyDescent="0.35">
      <c r="A448" t="s">
        <v>3042</v>
      </c>
      <c r="B448" t="s">
        <v>1275</v>
      </c>
      <c r="D448">
        <v>0.77289281808735477</v>
      </c>
    </row>
    <row r="449" spans="1:4" x14ac:dyDescent="0.35">
      <c r="A449" t="s">
        <v>3042</v>
      </c>
      <c r="B449" t="s">
        <v>1277</v>
      </c>
      <c r="D449">
        <v>0.10831039926372099</v>
      </c>
    </row>
    <row r="450" spans="1:4" x14ac:dyDescent="0.35">
      <c r="A450" t="s">
        <v>3042</v>
      </c>
      <c r="B450" t="s">
        <v>1278</v>
      </c>
      <c r="D450">
        <v>5223.3121752062279</v>
      </c>
    </row>
    <row r="451" spans="1:4" x14ac:dyDescent="0.35">
      <c r="A451" t="s">
        <v>3042</v>
      </c>
      <c r="B451" t="s">
        <v>1279</v>
      </c>
    </row>
    <row r="452" spans="1:4" x14ac:dyDescent="0.35">
      <c r="A452" t="s">
        <v>3042</v>
      </c>
      <c r="B452" t="s">
        <v>1325</v>
      </c>
      <c r="C452">
        <v>3925.6222403599822</v>
      </c>
      <c r="D452">
        <v>4206</v>
      </c>
    </row>
    <row r="453" spans="1:4" x14ac:dyDescent="0.35">
      <c r="A453" t="s">
        <v>3042</v>
      </c>
      <c r="B453" t="s">
        <v>1326</v>
      </c>
      <c r="C453">
        <v>9304.4092691400019</v>
      </c>
      <c r="D453">
        <v>2937</v>
      </c>
    </row>
    <row r="454" spans="1:4" x14ac:dyDescent="0.35">
      <c r="A454" t="s">
        <v>3042</v>
      </c>
      <c r="B454" t="s">
        <v>1327</v>
      </c>
      <c r="C454">
        <v>14475.587279349986</v>
      </c>
      <c r="D454">
        <v>1665</v>
      </c>
    </row>
    <row r="455" spans="1:4" x14ac:dyDescent="0.35">
      <c r="A455" t="s">
        <v>3042</v>
      </c>
      <c r="B455" t="s">
        <v>1328</v>
      </c>
      <c r="C455">
        <v>4630.5948528599993</v>
      </c>
      <c r="D455">
        <v>154</v>
      </c>
    </row>
    <row r="456" spans="1:4" x14ac:dyDescent="0.35">
      <c r="A456" t="s">
        <v>3042</v>
      </c>
      <c r="B456" t="s">
        <v>1329</v>
      </c>
      <c r="C456">
        <v>3252.7477656800011</v>
      </c>
      <c r="D456">
        <v>48</v>
      </c>
    </row>
    <row r="457" spans="1:4" x14ac:dyDescent="0.35">
      <c r="A457" t="s">
        <v>3042</v>
      </c>
      <c r="B457" t="s">
        <v>1330</v>
      </c>
      <c r="C457">
        <v>7805.9618559099999</v>
      </c>
      <c r="D457">
        <v>38</v>
      </c>
    </row>
    <row r="458" spans="1:4" x14ac:dyDescent="0.35">
      <c r="A458" t="s">
        <v>3042</v>
      </c>
      <c r="B458" t="s">
        <v>1371</v>
      </c>
      <c r="C458">
        <v>0.55404453524150943</v>
      </c>
    </row>
    <row r="459" spans="1:4" x14ac:dyDescent="0.35">
      <c r="A459" t="s">
        <v>3042</v>
      </c>
      <c r="B459" t="s">
        <v>1372</v>
      </c>
      <c r="C459">
        <v>10546.074030254238</v>
      </c>
    </row>
    <row r="460" spans="1:4" x14ac:dyDescent="0.35">
      <c r="A460" t="s">
        <v>3042</v>
      </c>
      <c r="B460" t="s">
        <v>1373</v>
      </c>
      <c r="C460">
        <v>12527.007643922898</v>
      </c>
    </row>
    <row r="461" spans="1:4" x14ac:dyDescent="0.35">
      <c r="A461" t="s">
        <v>3042</v>
      </c>
      <c r="B461" t="s">
        <v>1374</v>
      </c>
      <c r="C461">
        <v>12337.107624105931</v>
      </c>
    </row>
    <row r="462" spans="1:4" x14ac:dyDescent="0.35">
      <c r="A462" t="s">
        <v>3042</v>
      </c>
      <c r="B462" t="s">
        <v>1375</v>
      </c>
      <c r="C462">
        <v>4966.0569646606864</v>
      </c>
    </row>
    <row r="463" spans="1:4" x14ac:dyDescent="0.35">
      <c r="A463" t="s">
        <v>3042</v>
      </c>
      <c r="B463" t="s">
        <v>1376</v>
      </c>
      <c r="C463">
        <v>1586.2304727691499</v>
      </c>
    </row>
    <row r="464" spans="1:4" x14ac:dyDescent="0.35">
      <c r="A464" t="s">
        <v>3042</v>
      </c>
      <c r="B464" t="s">
        <v>1377</v>
      </c>
      <c r="C464">
        <v>636.45021442721691</v>
      </c>
    </row>
    <row r="465" spans="1:4" x14ac:dyDescent="0.35">
      <c r="A465" t="s">
        <v>3042</v>
      </c>
      <c r="B465" t="s">
        <v>1378</v>
      </c>
      <c r="C465">
        <v>161.6876058514122</v>
      </c>
    </row>
    <row r="466" spans="1:4" x14ac:dyDescent="0.35">
      <c r="A466" t="s">
        <v>3042</v>
      </c>
      <c r="B466" t="s">
        <v>1379</v>
      </c>
      <c r="C466">
        <v>205.21795230851296</v>
      </c>
    </row>
    <row r="467" spans="1:4" x14ac:dyDescent="0.35">
      <c r="A467" t="s">
        <v>3042</v>
      </c>
      <c r="B467" t="s">
        <v>1392</v>
      </c>
      <c r="C467">
        <v>6.6441329747168723E-2</v>
      </c>
    </row>
    <row r="468" spans="1:4" x14ac:dyDescent="0.35">
      <c r="A468" t="s">
        <v>3042</v>
      </c>
      <c r="B468" t="s">
        <v>1412</v>
      </c>
      <c r="C468">
        <v>3.9606848791309422E-4</v>
      </c>
    </row>
    <row r="469" spans="1:4" x14ac:dyDescent="0.35">
      <c r="A469" t="s">
        <v>3042</v>
      </c>
      <c r="B469" t="s">
        <v>1394</v>
      </c>
      <c r="C469">
        <v>0.30393920582444245</v>
      </c>
    </row>
    <row r="470" spans="1:4" x14ac:dyDescent="0.35">
      <c r="A470" t="s">
        <v>3042</v>
      </c>
      <c r="B470" t="s">
        <v>1396</v>
      </c>
      <c r="C470">
        <v>1.0494002452013314E-2</v>
      </c>
    </row>
    <row r="471" spans="1:4" x14ac:dyDescent="0.35">
      <c r="A471" t="s">
        <v>3042</v>
      </c>
      <c r="B471" t="s">
        <v>1400</v>
      </c>
      <c r="C471">
        <v>0.15932815943397088</v>
      </c>
    </row>
    <row r="472" spans="1:4" x14ac:dyDescent="0.35">
      <c r="A472" t="s">
        <v>3042</v>
      </c>
      <c r="B472" t="s">
        <v>1402</v>
      </c>
      <c r="C472">
        <v>0.38757276318734518</v>
      </c>
    </row>
    <row r="473" spans="1:4" x14ac:dyDescent="0.35">
      <c r="A473" t="s">
        <v>3042</v>
      </c>
      <c r="B473" t="s">
        <v>1404</v>
      </c>
      <c r="C473">
        <v>6.672713939210686E-3</v>
      </c>
    </row>
    <row r="474" spans="1:4" x14ac:dyDescent="0.35">
      <c r="A474" t="s">
        <v>3042</v>
      </c>
      <c r="B474" t="s">
        <v>1408</v>
      </c>
      <c r="C474">
        <v>5.5441487786768377E-2</v>
      </c>
    </row>
    <row r="475" spans="1:4" x14ac:dyDescent="0.35">
      <c r="A475" t="s">
        <v>3042</v>
      </c>
      <c r="B475" t="s">
        <v>1435</v>
      </c>
      <c r="C475">
        <v>2306.5728139000003</v>
      </c>
      <c r="D475">
        <v>237</v>
      </c>
    </row>
    <row r="476" spans="1:4" x14ac:dyDescent="0.35">
      <c r="A476" t="s">
        <v>3042</v>
      </c>
      <c r="B476" t="s">
        <v>1444</v>
      </c>
      <c r="C476">
        <v>5405.6447031000043</v>
      </c>
      <c r="D476">
        <v>865</v>
      </c>
    </row>
    <row r="477" spans="1:4" x14ac:dyDescent="0.35">
      <c r="A477" t="s">
        <v>3042</v>
      </c>
      <c r="B477" t="s">
        <v>1445</v>
      </c>
      <c r="C477">
        <v>9094.3068751799947</v>
      </c>
      <c r="D477">
        <v>1328</v>
      </c>
    </row>
    <row r="478" spans="1:4" x14ac:dyDescent="0.35">
      <c r="A478" t="s">
        <v>3042</v>
      </c>
      <c r="B478" t="s">
        <v>1446</v>
      </c>
      <c r="C478">
        <v>8685.1125075100135</v>
      </c>
      <c r="D478">
        <v>1374</v>
      </c>
    </row>
    <row r="479" spans="1:4" x14ac:dyDescent="0.35">
      <c r="A479" t="s">
        <v>3042</v>
      </c>
      <c r="B479" t="s">
        <v>1447</v>
      </c>
      <c r="C479">
        <v>1483.8542442900005</v>
      </c>
      <c r="D479">
        <v>247</v>
      </c>
    </row>
    <row r="480" spans="1:4" x14ac:dyDescent="0.35">
      <c r="A480" t="s">
        <v>3042</v>
      </c>
      <c r="B480" t="s">
        <v>1448</v>
      </c>
      <c r="C480">
        <v>5.3047550399999999</v>
      </c>
      <c r="D480">
        <v>1</v>
      </c>
    </row>
    <row r="481" spans="1:4" x14ac:dyDescent="0.35">
      <c r="A481" t="s">
        <v>3042</v>
      </c>
      <c r="B481" t="s">
        <v>1452</v>
      </c>
      <c r="C481">
        <v>5091.5797855000028</v>
      </c>
      <c r="D481">
        <v>606</v>
      </c>
    </row>
    <row r="482" spans="1:4" x14ac:dyDescent="0.35">
      <c r="A482" t="s">
        <v>3042</v>
      </c>
      <c r="B482" t="s">
        <v>1436</v>
      </c>
      <c r="C482">
        <v>1364.9354212900009</v>
      </c>
      <c r="D482">
        <v>151</v>
      </c>
    </row>
    <row r="483" spans="1:4" x14ac:dyDescent="0.35">
      <c r="A483" t="s">
        <v>3042</v>
      </c>
      <c r="B483" t="s">
        <v>1437</v>
      </c>
      <c r="C483">
        <v>3389.2444496500002</v>
      </c>
      <c r="D483">
        <v>437</v>
      </c>
    </row>
    <row r="484" spans="1:4" x14ac:dyDescent="0.35">
      <c r="A484" t="s">
        <v>3042</v>
      </c>
      <c r="B484" t="s">
        <v>1438</v>
      </c>
      <c r="C484">
        <v>2356.8369314400006</v>
      </c>
      <c r="D484">
        <v>318</v>
      </c>
    </row>
    <row r="485" spans="1:4" x14ac:dyDescent="0.35">
      <c r="A485" t="s">
        <v>3042</v>
      </c>
      <c r="B485" t="s">
        <v>1439</v>
      </c>
      <c r="C485">
        <v>773.30723762000036</v>
      </c>
      <c r="D485">
        <v>171</v>
      </c>
    </row>
    <row r="486" spans="1:4" x14ac:dyDescent="0.35">
      <c r="A486" t="s">
        <v>3042</v>
      </c>
      <c r="B486" t="s">
        <v>1440</v>
      </c>
      <c r="C486">
        <v>422.95351605000008</v>
      </c>
      <c r="D486">
        <v>96</v>
      </c>
    </row>
    <row r="487" spans="1:4" x14ac:dyDescent="0.35">
      <c r="A487" t="s">
        <v>3042</v>
      </c>
      <c r="B487" t="s">
        <v>1441</v>
      </c>
      <c r="C487">
        <v>408.10060321000014</v>
      </c>
      <c r="D487">
        <v>99</v>
      </c>
    </row>
    <row r="488" spans="1:4" x14ac:dyDescent="0.35">
      <c r="A488" t="s">
        <v>3042</v>
      </c>
      <c r="B488" t="s">
        <v>1442</v>
      </c>
      <c r="C488">
        <v>1406.2427453099997</v>
      </c>
      <c r="D488">
        <v>194</v>
      </c>
    </row>
    <row r="489" spans="1:4" x14ac:dyDescent="0.35">
      <c r="A489" t="s">
        <v>3042</v>
      </c>
      <c r="B489" t="s">
        <v>1443</v>
      </c>
      <c r="C489">
        <v>1200.9266742099992</v>
      </c>
      <c r="D489">
        <v>169</v>
      </c>
    </row>
    <row r="490" spans="1:4" x14ac:dyDescent="0.35">
      <c r="A490" t="s">
        <v>3042</v>
      </c>
      <c r="B490" t="s">
        <v>1458</v>
      </c>
      <c r="C490">
        <v>2306.5728139000003</v>
      </c>
      <c r="D490">
        <v>237</v>
      </c>
    </row>
    <row r="491" spans="1:4" x14ac:dyDescent="0.35">
      <c r="A491" t="s">
        <v>3042</v>
      </c>
      <c r="B491" t="s">
        <v>1467</v>
      </c>
      <c r="C491">
        <v>5405.6447031000043</v>
      </c>
      <c r="D491">
        <v>865</v>
      </c>
    </row>
    <row r="492" spans="1:4" x14ac:dyDescent="0.35">
      <c r="A492" t="s">
        <v>3042</v>
      </c>
      <c r="B492" t="s">
        <v>1468</v>
      </c>
      <c r="C492">
        <v>9094.3068751799947</v>
      </c>
      <c r="D492">
        <v>1328</v>
      </c>
    </row>
    <row r="493" spans="1:4" x14ac:dyDescent="0.35">
      <c r="A493" t="s">
        <v>3042</v>
      </c>
      <c r="B493" t="s">
        <v>1469</v>
      </c>
      <c r="C493">
        <v>8685.1125075100135</v>
      </c>
      <c r="D493">
        <v>1374</v>
      </c>
    </row>
    <row r="494" spans="1:4" x14ac:dyDescent="0.35">
      <c r="A494" t="s">
        <v>3042</v>
      </c>
      <c r="B494" t="s">
        <v>1470</v>
      </c>
      <c r="C494">
        <v>1483.8542442900005</v>
      </c>
      <c r="D494">
        <v>247</v>
      </c>
    </row>
    <row r="495" spans="1:4" x14ac:dyDescent="0.35">
      <c r="A495" t="s">
        <v>3042</v>
      </c>
      <c r="B495" t="s">
        <v>1471</v>
      </c>
      <c r="C495">
        <v>5.3047550399999999</v>
      </c>
      <c r="D495">
        <v>1</v>
      </c>
    </row>
    <row r="496" spans="1:4" x14ac:dyDescent="0.35">
      <c r="A496" t="s">
        <v>3042</v>
      </c>
      <c r="B496" t="s">
        <v>1475</v>
      </c>
      <c r="C496">
        <v>5091.5797855000028</v>
      </c>
      <c r="D496">
        <v>606</v>
      </c>
    </row>
    <row r="497" spans="1:4" x14ac:dyDescent="0.35">
      <c r="A497" t="s">
        <v>3042</v>
      </c>
      <c r="B497" t="s">
        <v>1459</v>
      </c>
      <c r="C497">
        <v>1364.9354212900009</v>
      </c>
      <c r="D497">
        <v>151</v>
      </c>
    </row>
    <row r="498" spans="1:4" x14ac:dyDescent="0.35">
      <c r="A498" t="s">
        <v>3042</v>
      </c>
      <c r="B498" t="s">
        <v>1460</v>
      </c>
      <c r="C498">
        <v>3389.2444496500002</v>
      </c>
      <c r="D498">
        <v>437</v>
      </c>
    </row>
    <row r="499" spans="1:4" x14ac:dyDescent="0.35">
      <c r="A499" t="s">
        <v>3042</v>
      </c>
      <c r="B499" t="s">
        <v>1461</v>
      </c>
      <c r="C499">
        <v>2356.8369314400006</v>
      </c>
      <c r="D499">
        <v>318</v>
      </c>
    </row>
    <row r="500" spans="1:4" x14ac:dyDescent="0.35">
      <c r="A500" t="s">
        <v>3042</v>
      </c>
      <c r="B500" t="s">
        <v>1462</v>
      </c>
      <c r="C500">
        <v>773.30723762000036</v>
      </c>
      <c r="D500">
        <v>171</v>
      </c>
    </row>
    <row r="501" spans="1:4" x14ac:dyDescent="0.35">
      <c r="A501" t="s">
        <v>3042</v>
      </c>
      <c r="B501" t="s">
        <v>1463</v>
      </c>
      <c r="C501">
        <v>422.95351605000008</v>
      </c>
      <c r="D501">
        <v>96</v>
      </c>
    </row>
    <row r="502" spans="1:4" x14ac:dyDescent="0.35">
      <c r="A502" t="s">
        <v>3042</v>
      </c>
      <c r="B502" t="s">
        <v>1464</v>
      </c>
      <c r="C502">
        <v>408.10060321000014</v>
      </c>
      <c r="D502">
        <v>99</v>
      </c>
    </row>
    <row r="503" spans="1:4" x14ac:dyDescent="0.35">
      <c r="A503" t="s">
        <v>3042</v>
      </c>
      <c r="B503" t="s">
        <v>1465</v>
      </c>
      <c r="C503">
        <v>1406.2427453099997</v>
      </c>
      <c r="D503">
        <v>194</v>
      </c>
    </row>
    <row r="504" spans="1:4" x14ac:dyDescent="0.35">
      <c r="A504" t="s">
        <v>3042</v>
      </c>
      <c r="B504" t="s">
        <v>1466</v>
      </c>
      <c r="C504">
        <v>1200.9266742099992</v>
      </c>
      <c r="D504">
        <v>169</v>
      </c>
    </row>
    <row r="505" spans="1:4" x14ac:dyDescent="0.35">
      <c r="A505" t="s">
        <v>3042</v>
      </c>
      <c r="B505" t="s">
        <v>1481</v>
      </c>
      <c r="C505">
        <v>12068.930137029989</v>
      </c>
      <c r="D505">
        <v>1985</v>
      </c>
    </row>
    <row r="506" spans="1:4" x14ac:dyDescent="0.35">
      <c r="A506" t="s">
        <v>3042</v>
      </c>
      <c r="B506" t="s">
        <v>1490</v>
      </c>
      <c r="C506">
        <v>1283.9362607399996</v>
      </c>
      <c r="D506">
        <v>159</v>
      </c>
    </row>
    <row r="507" spans="1:4" x14ac:dyDescent="0.35">
      <c r="A507" t="s">
        <v>3042</v>
      </c>
      <c r="B507" t="s">
        <v>1491</v>
      </c>
      <c r="C507">
        <v>1626.0850051699992</v>
      </c>
      <c r="D507">
        <v>127</v>
      </c>
    </row>
    <row r="508" spans="1:4" x14ac:dyDescent="0.35">
      <c r="A508" t="s">
        <v>3042</v>
      </c>
      <c r="B508" t="s">
        <v>1492</v>
      </c>
      <c r="C508">
        <v>1441.1006214200004</v>
      </c>
      <c r="D508">
        <v>135</v>
      </c>
    </row>
    <row r="509" spans="1:4" x14ac:dyDescent="0.35">
      <c r="A509" t="s">
        <v>3042</v>
      </c>
      <c r="B509" t="s">
        <v>1493</v>
      </c>
      <c r="C509">
        <v>3218.5950741400011</v>
      </c>
      <c r="D509">
        <v>215</v>
      </c>
    </row>
    <row r="510" spans="1:4" x14ac:dyDescent="0.35">
      <c r="A510" t="s">
        <v>3042</v>
      </c>
      <c r="B510" t="s">
        <v>1482</v>
      </c>
      <c r="C510">
        <v>3863.8411118599988</v>
      </c>
      <c r="D510">
        <v>611</v>
      </c>
    </row>
    <row r="511" spans="1:4" x14ac:dyDescent="0.35">
      <c r="A511" t="s">
        <v>3042</v>
      </c>
      <c r="B511" t="s">
        <v>1483</v>
      </c>
      <c r="C511">
        <v>2802.6495699100001</v>
      </c>
      <c r="D511">
        <v>311</v>
      </c>
    </row>
    <row r="512" spans="1:4" x14ac:dyDescent="0.35">
      <c r="A512" t="s">
        <v>3042</v>
      </c>
      <c r="B512" t="s">
        <v>1484</v>
      </c>
      <c r="C512">
        <v>3103.3510888500009</v>
      </c>
      <c r="D512">
        <v>538</v>
      </c>
    </row>
    <row r="513" spans="1:4" x14ac:dyDescent="0.35">
      <c r="A513" t="s">
        <v>3042</v>
      </c>
      <c r="B513" t="s">
        <v>1485</v>
      </c>
      <c r="C513">
        <v>3457.9091512499967</v>
      </c>
      <c r="D513">
        <v>568</v>
      </c>
    </row>
    <row r="514" spans="1:4" x14ac:dyDescent="0.35">
      <c r="A514" t="s">
        <v>3042</v>
      </c>
      <c r="B514" t="s">
        <v>1486</v>
      </c>
      <c r="C514">
        <v>3711.5240422400016</v>
      </c>
      <c r="D514">
        <v>457</v>
      </c>
    </row>
    <row r="515" spans="1:4" x14ac:dyDescent="0.35">
      <c r="A515" t="s">
        <v>3042</v>
      </c>
      <c r="B515" t="s">
        <v>1487</v>
      </c>
      <c r="C515">
        <v>1900.7431387600006</v>
      </c>
      <c r="D515">
        <v>307</v>
      </c>
    </row>
    <row r="516" spans="1:4" x14ac:dyDescent="0.35">
      <c r="A516" t="s">
        <v>3042</v>
      </c>
      <c r="B516" t="s">
        <v>1488</v>
      </c>
      <c r="C516">
        <v>2399.7879880000014</v>
      </c>
      <c r="D516">
        <v>246</v>
      </c>
    </row>
    <row r="517" spans="1:4" x14ac:dyDescent="0.35">
      <c r="A517" t="s">
        <v>3042</v>
      </c>
      <c r="B517" t="s">
        <v>1489</v>
      </c>
      <c r="C517">
        <v>2516.4700739299997</v>
      </c>
      <c r="D517">
        <v>324</v>
      </c>
    </row>
    <row r="518" spans="1:4" x14ac:dyDescent="0.35">
      <c r="A518" t="s">
        <v>3042</v>
      </c>
      <c r="B518" t="s">
        <v>1506</v>
      </c>
      <c r="C518">
        <v>1719.7688882600005</v>
      </c>
      <c r="D518">
        <v>165</v>
      </c>
    </row>
    <row r="519" spans="1:4" x14ac:dyDescent="0.35">
      <c r="A519" t="s">
        <v>3042</v>
      </c>
      <c r="B519" t="s">
        <v>1507</v>
      </c>
      <c r="C519">
        <v>41675.154375039907</v>
      </c>
      <c r="D519">
        <v>5818</v>
      </c>
    </row>
    <row r="520" spans="1:4" x14ac:dyDescent="0.35">
      <c r="A520" t="s">
        <v>3042</v>
      </c>
      <c r="B520" t="s">
        <v>1513</v>
      </c>
      <c r="D520">
        <v>1865.8553523656994</v>
      </c>
    </row>
    <row r="521" spans="1:4" x14ac:dyDescent="0.35">
      <c r="A521" t="s">
        <v>3042</v>
      </c>
      <c r="B521" t="s">
        <v>1523</v>
      </c>
      <c r="D521">
        <v>1.3392762271152601</v>
      </c>
    </row>
    <row r="522" spans="1:4" x14ac:dyDescent="0.35">
      <c r="A522" t="s">
        <v>3042</v>
      </c>
      <c r="B522" t="s">
        <v>1525</v>
      </c>
      <c r="D522">
        <v>820.29740662228824</v>
      </c>
    </row>
    <row r="523" spans="1:4" x14ac:dyDescent="0.35">
      <c r="A523" t="s">
        <v>3042</v>
      </c>
      <c r="B523" t="s">
        <v>1514</v>
      </c>
      <c r="D523">
        <v>8205.2294960373529</v>
      </c>
    </row>
    <row r="524" spans="1:4" x14ac:dyDescent="0.35">
      <c r="A524" t="s">
        <v>3042</v>
      </c>
      <c r="B524" t="s">
        <v>1515</v>
      </c>
      <c r="D524">
        <v>418.37601047363137</v>
      </c>
    </row>
    <row r="525" spans="1:4" x14ac:dyDescent="0.35">
      <c r="A525" t="s">
        <v>3042</v>
      </c>
      <c r="B525" t="s">
        <v>1517</v>
      </c>
      <c r="D525">
        <v>292834.05777899391</v>
      </c>
    </row>
    <row r="526" spans="1:4" x14ac:dyDescent="0.35">
      <c r="A526" t="s">
        <v>3042</v>
      </c>
      <c r="B526" t="s">
        <v>1518</v>
      </c>
      <c r="D526">
        <v>307093.54826575343</v>
      </c>
    </row>
    <row r="527" spans="1:4" x14ac:dyDescent="0.35">
      <c r="A527" t="s">
        <v>3042</v>
      </c>
      <c r="B527" t="s">
        <v>1519</v>
      </c>
      <c r="D527">
        <v>90.734023396098493</v>
      </c>
    </row>
    <row r="528" spans="1:4" x14ac:dyDescent="0.35">
      <c r="A528" t="s">
        <v>3042</v>
      </c>
      <c r="B528" t="s">
        <v>1521</v>
      </c>
      <c r="D528">
        <v>1938.9949672017683</v>
      </c>
    </row>
    <row r="529" spans="1:5" x14ac:dyDescent="0.35">
      <c r="A529" t="s">
        <v>3042</v>
      </c>
      <c r="B529" t="s">
        <v>993</v>
      </c>
      <c r="C529">
        <v>0.30204836602823321</v>
      </c>
      <c r="D529">
        <v>0.17556904024954051</v>
      </c>
      <c r="E529">
        <v>0.20959605115867816</v>
      </c>
    </row>
    <row r="530" spans="1:5" x14ac:dyDescent="0.35">
      <c r="A530" t="s">
        <v>3042</v>
      </c>
      <c r="B530" t="s">
        <v>994</v>
      </c>
    </row>
    <row r="531" spans="1:5" x14ac:dyDescent="0.35">
      <c r="A531" t="s">
        <v>3042</v>
      </c>
      <c r="B531" t="s">
        <v>995</v>
      </c>
      <c r="C531">
        <v>0.69780290850176274</v>
      </c>
      <c r="D531">
        <v>0.82441400305703394</v>
      </c>
      <c r="E531">
        <v>0.79035154210441672</v>
      </c>
    </row>
    <row r="532" spans="1:5" x14ac:dyDescent="0.35">
      <c r="A532" t="s">
        <v>3042</v>
      </c>
      <c r="B532" t="s">
        <v>1133</v>
      </c>
      <c r="C532">
        <v>0.79044392761860105</v>
      </c>
    </row>
    <row r="533" spans="1:5" x14ac:dyDescent="0.35">
      <c r="A533" t="s">
        <v>3042</v>
      </c>
      <c r="B533" t="s">
        <v>1141</v>
      </c>
      <c r="C533">
        <v>0.16919820533325403</v>
      </c>
    </row>
    <row r="534" spans="1:5" x14ac:dyDescent="0.35">
      <c r="A534" t="s">
        <v>3042</v>
      </c>
      <c r="B534" t="s">
        <v>1417</v>
      </c>
      <c r="C534">
        <v>9.7142691411673306E-3</v>
      </c>
    </row>
    <row r="535" spans="1:5" x14ac:dyDescent="0.35">
      <c r="A535" t="s">
        <v>3043</v>
      </c>
      <c r="B535" t="s">
        <v>804</v>
      </c>
      <c r="C535">
        <v>676428.68551177485</v>
      </c>
    </row>
    <row r="536" spans="1:5" x14ac:dyDescent="0.35">
      <c r="A536" t="s">
        <v>3043</v>
      </c>
      <c r="B536" t="s">
        <v>806</v>
      </c>
      <c r="C536">
        <v>190037.03361363965</v>
      </c>
    </row>
    <row r="537" spans="1:5" x14ac:dyDescent="0.35">
      <c r="A537" t="s">
        <v>3043</v>
      </c>
      <c r="B537" t="s">
        <v>827</v>
      </c>
      <c r="C537">
        <v>337788</v>
      </c>
      <c r="D537">
        <v>20837</v>
      </c>
    </row>
    <row r="538" spans="1:5" x14ac:dyDescent="0.35">
      <c r="A538" t="s">
        <v>3043</v>
      </c>
      <c r="B538" t="s">
        <v>840</v>
      </c>
      <c r="C538">
        <v>1.5118452248063307E-2</v>
      </c>
      <c r="D538">
        <v>5.7840474920100395E-2</v>
      </c>
      <c r="E538">
        <v>1.478227509680171E-2</v>
      </c>
    </row>
    <row r="539" spans="1:5" x14ac:dyDescent="0.35">
      <c r="A539" t="s">
        <v>3043</v>
      </c>
      <c r="B539" t="s">
        <v>867</v>
      </c>
      <c r="C539">
        <v>1.5346534463342391E-3</v>
      </c>
      <c r="D539">
        <v>1.7291537940919217E-2</v>
      </c>
      <c r="E539">
        <v>4.9905219501292959E-3</v>
      </c>
    </row>
    <row r="540" spans="1:5" x14ac:dyDescent="0.35">
      <c r="A540" t="s">
        <v>3043</v>
      </c>
      <c r="B540" t="s">
        <v>869</v>
      </c>
      <c r="C540">
        <v>4.132580193793832E-3</v>
      </c>
      <c r="E540">
        <v>3.2262047148057479E-3</v>
      </c>
    </row>
    <row r="541" spans="1:5" x14ac:dyDescent="0.35">
      <c r="A541" t="s">
        <v>3043</v>
      </c>
      <c r="B541" t="s">
        <v>871</v>
      </c>
      <c r="C541">
        <v>1.9931005899416585E-2</v>
      </c>
      <c r="D541">
        <v>1.2208278413547474E-2</v>
      </c>
      <c r="E541">
        <v>1.8237223686887242E-2</v>
      </c>
    </row>
    <row r="542" spans="1:5" x14ac:dyDescent="0.35">
      <c r="A542" t="s">
        <v>3043</v>
      </c>
      <c r="B542" t="s">
        <v>901</v>
      </c>
      <c r="C542">
        <v>6.0458326399268876E-3</v>
      </c>
      <c r="E542">
        <v>4.7198343052484966E-3</v>
      </c>
    </row>
    <row r="543" spans="1:5" x14ac:dyDescent="0.35">
      <c r="A543" t="s">
        <v>3043</v>
      </c>
      <c r="B543" t="s">
        <v>903</v>
      </c>
      <c r="C543">
        <v>1.9632438080464321E-2</v>
      </c>
      <c r="D543">
        <v>0.13145325706761057</v>
      </c>
      <c r="E543">
        <v>4.4157466904471421E-2</v>
      </c>
    </row>
    <row r="544" spans="1:5" x14ac:dyDescent="0.35">
      <c r="A544" t="s">
        <v>3043</v>
      </c>
      <c r="B544" t="s">
        <v>914</v>
      </c>
      <c r="D544">
        <v>1.6786935417208191E-2</v>
      </c>
      <c r="E544">
        <v>3.6817837563960353E-3</v>
      </c>
    </row>
    <row r="545" spans="1:5" x14ac:dyDescent="0.35">
      <c r="A545" t="s">
        <v>3043</v>
      </c>
      <c r="B545" t="s">
        <v>863</v>
      </c>
      <c r="C545">
        <v>0.94872348974006415</v>
      </c>
      <c r="D545">
        <v>0.82225999116071447</v>
      </c>
      <c r="E545">
        <v>0.92098696468206176</v>
      </c>
    </row>
    <row r="546" spans="1:5" x14ac:dyDescent="0.35">
      <c r="A546" t="s">
        <v>3043</v>
      </c>
      <c r="B546" t="s">
        <v>935</v>
      </c>
      <c r="C546">
        <v>0.36573150029907731</v>
      </c>
      <c r="D546">
        <v>0.30100758517978754</v>
      </c>
      <c r="E546">
        <v>0.35305768676387372</v>
      </c>
    </row>
    <row r="547" spans="1:5" x14ac:dyDescent="0.35">
      <c r="A547" t="s">
        <v>3043</v>
      </c>
      <c r="B547" t="s">
        <v>936</v>
      </c>
      <c r="C547">
        <v>0.10946770897113489</v>
      </c>
      <c r="D547">
        <v>0.12799246157927816</v>
      </c>
      <c r="E547">
        <v>0.11309510480942235</v>
      </c>
    </row>
    <row r="548" spans="1:5" x14ac:dyDescent="0.35">
      <c r="A548" t="s">
        <v>3043</v>
      </c>
      <c r="B548" t="s">
        <v>938</v>
      </c>
      <c r="C548">
        <v>0.11188920268646717</v>
      </c>
      <c r="D548">
        <v>0.148928716342204</v>
      </c>
      <c r="E548">
        <v>0.11914203788103545</v>
      </c>
    </row>
    <row r="549" spans="1:5" x14ac:dyDescent="0.35">
      <c r="A549" t="s">
        <v>3043</v>
      </c>
      <c r="B549" t="s">
        <v>939</v>
      </c>
      <c r="C549">
        <v>0.23977857898497448</v>
      </c>
      <c r="D549">
        <v>0.24137883528579918</v>
      </c>
      <c r="E549">
        <v>0.24009193070246262</v>
      </c>
    </row>
    <row r="550" spans="1:5" x14ac:dyDescent="0.35">
      <c r="A550" t="s">
        <v>3043</v>
      </c>
      <c r="B550" t="s">
        <v>940</v>
      </c>
      <c r="C550">
        <v>0.1731330090583463</v>
      </c>
      <c r="D550">
        <v>0.18069240161293129</v>
      </c>
      <c r="E550">
        <v>0.17461323984320595</v>
      </c>
    </row>
    <row r="551" spans="1:5" x14ac:dyDescent="0.35">
      <c r="A551" t="s">
        <v>3043</v>
      </c>
      <c r="B551" t="s">
        <v>987</v>
      </c>
    </row>
    <row r="552" spans="1:5" x14ac:dyDescent="0.35">
      <c r="A552" t="s">
        <v>3043</v>
      </c>
      <c r="B552" t="s">
        <v>999</v>
      </c>
      <c r="C552">
        <v>0.60070034250324855</v>
      </c>
      <c r="D552">
        <v>0.70563421191392062</v>
      </c>
      <c r="E552">
        <v>0.62371489556431281</v>
      </c>
    </row>
    <row r="553" spans="1:5" x14ac:dyDescent="0.35">
      <c r="A553" t="s">
        <v>3043</v>
      </c>
      <c r="B553" t="s">
        <v>1001</v>
      </c>
      <c r="C553">
        <v>0.39929965749675139</v>
      </c>
      <c r="D553">
        <v>0.29436578808607949</v>
      </c>
      <c r="E553">
        <v>0.37628510443568725</v>
      </c>
    </row>
    <row r="554" spans="1:5" x14ac:dyDescent="0.35">
      <c r="A554" t="s">
        <v>3043</v>
      </c>
      <c r="B554" t="s">
        <v>1011</v>
      </c>
      <c r="C554">
        <v>7.4580952010247545E-2</v>
      </c>
      <c r="D554">
        <v>3.9475507479461713E-2</v>
      </c>
      <c r="E554">
        <v>6.6881473086773835E-2</v>
      </c>
    </row>
    <row r="555" spans="1:5" x14ac:dyDescent="0.35">
      <c r="A555" t="s">
        <v>3043</v>
      </c>
      <c r="B555" t="s">
        <v>1013</v>
      </c>
      <c r="C555">
        <v>5.1886208929319527E-2</v>
      </c>
      <c r="D555">
        <v>2.9213070220653586E-2</v>
      </c>
      <c r="E555">
        <v>4.6913437441886051E-2</v>
      </c>
    </row>
    <row r="556" spans="1:5" x14ac:dyDescent="0.35">
      <c r="A556" t="s">
        <v>3043</v>
      </c>
      <c r="B556" t="s">
        <v>1015</v>
      </c>
      <c r="C556">
        <v>4.2763749662706664E-2</v>
      </c>
      <c r="D556">
        <v>4.2412374950697246E-2</v>
      </c>
      <c r="E556">
        <v>4.2686684631184683E-2</v>
      </c>
    </row>
    <row r="557" spans="1:5" x14ac:dyDescent="0.35">
      <c r="A557" t="s">
        <v>3043</v>
      </c>
      <c r="B557" t="s">
        <v>1017</v>
      </c>
      <c r="C557">
        <v>0.11482698090766549</v>
      </c>
      <c r="D557">
        <v>0.15808753986930021</v>
      </c>
      <c r="E557">
        <v>0.1243150750308064</v>
      </c>
    </row>
    <row r="558" spans="1:5" x14ac:dyDescent="0.35">
      <c r="A558" t="s">
        <v>3043</v>
      </c>
      <c r="B558" t="s">
        <v>1019</v>
      </c>
      <c r="C558">
        <v>0.71594210849006068</v>
      </c>
      <c r="D558">
        <v>0.7308115074798871</v>
      </c>
      <c r="E558">
        <v>0.71920332980934887</v>
      </c>
    </row>
    <row r="559" spans="1:5" x14ac:dyDescent="0.35">
      <c r="A559" t="s">
        <v>3043</v>
      </c>
      <c r="B559" t="s">
        <v>1026</v>
      </c>
      <c r="C559">
        <v>1.1625273504849223E-3</v>
      </c>
      <c r="D559">
        <v>1.1157694246116743E-3</v>
      </c>
      <c r="E559">
        <v>1.1522721986251955E-3</v>
      </c>
    </row>
    <row r="560" spans="1:5" x14ac:dyDescent="0.35">
      <c r="A560" t="s">
        <v>3043</v>
      </c>
      <c r="B560" t="s">
        <v>1040</v>
      </c>
      <c r="C560">
        <v>231651.52337743234</v>
      </c>
      <c r="D560">
        <v>236403</v>
      </c>
    </row>
    <row r="561" spans="1:4" x14ac:dyDescent="0.35">
      <c r="A561" t="s">
        <v>3043</v>
      </c>
      <c r="B561" t="s">
        <v>1041</v>
      </c>
      <c r="C561">
        <v>258713.42085290514</v>
      </c>
      <c r="D561">
        <v>88897</v>
      </c>
    </row>
    <row r="562" spans="1:4" x14ac:dyDescent="0.35">
      <c r="A562" t="s">
        <v>3043</v>
      </c>
      <c r="B562" t="s">
        <v>1042</v>
      </c>
      <c r="C562">
        <v>85494.093071149837</v>
      </c>
      <c r="D562">
        <v>11139</v>
      </c>
    </row>
    <row r="563" spans="1:4" x14ac:dyDescent="0.35">
      <c r="A563" t="s">
        <v>3043</v>
      </c>
      <c r="B563" t="s">
        <v>1043</v>
      </c>
      <c r="C563">
        <v>25753.497401089971</v>
      </c>
      <c r="D563">
        <v>849</v>
      </c>
    </row>
    <row r="564" spans="1:4" x14ac:dyDescent="0.35">
      <c r="A564" t="s">
        <v>3043</v>
      </c>
      <c r="B564" t="s">
        <v>1044</v>
      </c>
      <c r="C564">
        <v>19261.666051859993</v>
      </c>
      <c r="D564">
        <v>271</v>
      </c>
    </row>
    <row r="565" spans="1:4" x14ac:dyDescent="0.35">
      <c r="A565" t="s">
        <v>3043</v>
      </c>
      <c r="B565" t="s">
        <v>1045</v>
      </c>
      <c r="C565">
        <v>55554.48475736002</v>
      </c>
      <c r="D565">
        <v>229</v>
      </c>
    </row>
    <row r="566" spans="1:4" x14ac:dyDescent="0.35">
      <c r="A566" t="s">
        <v>3043</v>
      </c>
      <c r="B566" t="s">
        <v>1102</v>
      </c>
      <c r="C566">
        <v>0.57168063946793901</v>
      </c>
    </row>
    <row r="567" spans="1:4" x14ac:dyDescent="0.35">
      <c r="A567" t="s">
        <v>3043</v>
      </c>
      <c r="B567" t="s">
        <v>1103</v>
      </c>
      <c r="C567">
        <v>440233.26877010521</v>
      </c>
    </row>
    <row r="568" spans="1:4" x14ac:dyDescent="0.35">
      <c r="A568" t="s">
        <v>3043</v>
      </c>
      <c r="B568" t="s">
        <v>1104</v>
      </c>
      <c r="C568">
        <v>90309.379738042189</v>
      </c>
    </row>
    <row r="569" spans="1:4" x14ac:dyDescent="0.35">
      <c r="A569" t="s">
        <v>3043</v>
      </c>
      <c r="B569" t="s">
        <v>1105</v>
      </c>
      <c r="C569">
        <v>70813.997673985417</v>
      </c>
    </row>
    <row r="570" spans="1:4" x14ac:dyDescent="0.35">
      <c r="A570" t="s">
        <v>3043</v>
      </c>
      <c r="B570" t="s">
        <v>1106</v>
      </c>
      <c r="C570">
        <v>39857.807839338173</v>
      </c>
    </row>
    <row r="571" spans="1:4" x14ac:dyDescent="0.35">
      <c r="A571" t="s">
        <v>3043</v>
      </c>
      <c r="B571" t="s">
        <v>1107</v>
      </c>
      <c r="C571">
        <v>21775.366263031123</v>
      </c>
    </row>
    <row r="572" spans="1:4" x14ac:dyDescent="0.35">
      <c r="A572" t="s">
        <v>3043</v>
      </c>
      <c r="B572" t="s">
        <v>1108</v>
      </c>
      <c r="C572">
        <v>3560.8064586297432</v>
      </c>
    </row>
    <row r="573" spans="1:4" x14ac:dyDescent="0.35">
      <c r="A573" t="s">
        <v>3043</v>
      </c>
      <c r="B573" t="s">
        <v>1109</v>
      </c>
      <c r="C573">
        <v>2197.081315562923</v>
      </c>
    </row>
    <row r="574" spans="1:4" x14ac:dyDescent="0.35">
      <c r="A574" t="s">
        <v>3043</v>
      </c>
      <c r="B574" t="s">
        <v>1110</v>
      </c>
      <c r="C574">
        <v>7568.4929781361598</v>
      </c>
    </row>
    <row r="575" spans="1:4" x14ac:dyDescent="0.35">
      <c r="A575" t="s">
        <v>3043</v>
      </c>
      <c r="B575" t="s">
        <v>1122</v>
      </c>
      <c r="C575">
        <v>0.73505531760774845</v>
      </c>
    </row>
    <row r="576" spans="1:4" x14ac:dyDescent="0.35">
      <c r="A576" t="s">
        <v>3043</v>
      </c>
      <c r="B576" t="s">
        <v>1124</v>
      </c>
      <c r="C576">
        <v>4.7727108136067918E-2</v>
      </c>
    </row>
    <row r="577" spans="1:4" x14ac:dyDescent="0.35">
      <c r="A577" t="s">
        <v>3043</v>
      </c>
      <c r="B577" t="s">
        <v>1128</v>
      </c>
      <c r="C577">
        <v>4.048130683736724E-3</v>
      </c>
    </row>
    <row r="578" spans="1:4" x14ac:dyDescent="0.35">
      <c r="A578" t="s">
        <v>3043</v>
      </c>
      <c r="B578" t="s">
        <v>1162</v>
      </c>
      <c r="C578">
        <v>86174.051906719964</v>
      </c>
      <c r="D578">
        <v>23686</v>
      </c>
    </row>
    <row r="579" spans="1:4" x14ac:dyDescent="0.35">
      <c r="A579" t="s">
        <v>3043</v>
      </c>
      <c r="B579" t="s">
        <v>1171</v>
      </c>
      <c r="C579">
        <v>51273.914125279647</v>
      </c>
      <c r="D579">
        <v>33258</v>
      </c>
    </row>
    <row r="580" spans="1:4" x14ac:dyDescent="0.35">
      <c r="A580" t="s">
        <v>3043</v>
      </c>
      <c r="B580" t="s">
        <v>1172</v>
      </c>
      <c r="C580">
        <v>98617.32647463234</v>
      </c>
      <c r="D580">
        <v>66516</v>
      </c>
    </row>
    <row r="581" spans="1:4" x14ac:dyDescent="0.35">
      <c r="A581" t="s">
        <v>3043</v>
      </c>
      <c r="B581" t="s">
        <v>1173</v>
      </c>
      <c r="C581">
        <v>14186.145683840037</v>
      </c>
      <c r="D581">
        <v>12547</v>
      </c>
    </row>
    <row r="582" spans="1:4" x14ac:dyDescent="0.35">
      <c r="A582" t="s">
        <v>3043</v>
      </c>
      <c r="B582" t="s">
        <v>1174</v>
      </c>
      <c r="C582">
        <v>908.27915152000003</v>
      </c>
      <c r="D582">
        <v>543</v>
      </c>
    </row>
    <row r="583" spans="1:4" x14ac:dyDescent="0.35">
      <c r="A583" t="s">
        <v>3043</v>
      </c>
      <c r="B583" t="s">
        <v>1175</v>
      </c>
      <c r="C583">
        <v>5.2862614399999996</v>
      </c>
      <c r="D583">
        <v>3</v>
      </c>
    </row>
    <row r="584" spans="1:4" x14ac:dyDescent="0.35">
      <c r="A584" t="s">
        <v>3043</v>
      </c>
      <c r="B584" t="s">
        <v>1179</v>
      </c>
      <c r="C584">
        <v>109595.60305786003</v>
      </c>
      <c r="D584">
        <v>37821</v>
      </c>
    </row>
    <row r="585" spans="1:4" x14ac:dyDescent="0.35">
      <c r="A585" t="s">
        <v>3043</v>
      </c>
      <c r="B585" t="s">
        <v>1163</v>
      </c>
      <c r="C585">
        <v>29263.684554110008</v>
      </c>
      <c r="D585">
        <v>11347</v>
      </c>
    </row>
    <row r="586" spans="1:4" x14ac:dyDescent="0.35">
      <c r="A586" t="s">
        <v>3043</v>
      </c>
      <c r="B586" t="s">
        <v>1164</v>
      </c>
      <c r="C586">
        <v>112783.74868627188</v>
      </c>
      <c r="D586">
        <v>46851</v>
      </c>
    </row>
    <row r="587" spans="1:4" x14ac:dyDescent="0.35">
      <c r="A587" t="s">
        <v>3043</v>
      </c>
      <c r="B587" t="s">
        <v>1165</v>
      </c>
      <c r="C587">
        <v>89680.403450170212</v>
      </c>
      <c r="D587">
        <v>41164</v>
      </c>
    </row>
    <row r="588" spans="1:4" x14ac:dyDescent="0.35">
      <c r="A588" t="s">
        <v>3043</v>
      </c>
      <c r="B588" t="s">
        <v>1166</v>
      </c>
      <c r="C588">
        <v>32361.346746250038</v>
      </c>
      <c r="D588">
        <v>15092</v>
      </c>
    </row>
    <row r="589" spans="1:4" x14ac:dyDescent="0.35">
      <c r="A589" t="s">
        <v>3043</v>
      </c>
      <c r="B589" t="s">
        <v>1167</v>
      </c>
      <c r="C589">
        <v>12214.744747329996</v>
      </c>
      <c r="D589">
        <v>5997</v>
      </c>
    </row>
    <row r="590" spans="1:4" x14ac:dyDescent="0.35">
      <c r="A590" t="s">
        <v>3043</v>
      </c>
      <c r="B590" t="s">
        <v>1168</v>
      </c>
      <c r="C590">
        <v>5229.891866220004</v>
      </c>
      <c r="D590">
        <v>2745</v>
      </c>
    </row>
    <row r="591" spans="1:4" x14ac:dyDescent="0.35">
      <c r="A591" t="s">
        <v>3043</v>
      </c>
      <c r="B591" t="s">
        <v>1169</v>
      </c>
      <c r="C591">
        <v>22183.091572879955</v>
      </c>
      <c r="D591">
        <v>5033</v>
      </c>
    </row>
    <row r="592" spans="1:4" x14ac:dyDescent="0.35">
      <c r="A592" t="s">
        <v>3043</v>
      </c>
      <c r="B592" t="s">
        <v>1170</v>
      </c>
      <c r="C592">
        <v>11951.167227269972</v>
      </c>
      <c r="D592">
        <v>5980</v>
      </c>
    </row>
    <row r="593" spans="1:4" x14ac:dyDescent="0.35">
      <c r="A593" t="s">
        <v>3043</v>
      </c>
      <c r="B593" t="s">
        <v>1186</v>
      </c>
      <c r="C593">
        <v>86174.051906719964</v>
      </c>
      <c r="D593">
        <v>23686</v>
      </c>
    </row>
    <row r="594" spans="1:4" x14ac:dyDescent="0.35">
      <c r="A594" t="s">
        <v>3043</v>
      </c>
      <c r="B594" t="s">
        <v>1195</v>
      </c>
      <c r="C594">
        <v>51273.914125279647</v>
      </c>
      <c r="D594">
        <v>33258</v>
      </c>
    </row>
    <row r="595" spans="1:4" x14ac:dyDescent="0.35">
      <c r="A595" t="s">
        <v>3043</v>
      </c>
      <c r="B595" t="s">
        <v>1196</v>
      </c>
      <c r="C595">
        <v>98617.32647463234</v>
      </c>
      <c r="D595">
        <v>66516</v>
      </c>
    </row>
    <row r="596" spans="1:4" x14ac:dyDescent="0.35">
      <c r="A596" t="s">
        <v>3043</v>
      </c>
      <c r="B596" t="s">
        <v>1197</v>
      </c>
      <c r="C596">
        <v>14186.145683840037</v>
      </c>
      <c r="D596">
        <v>12547</v>
      </c>
    </row>
    <row r="597" spans="1:4" x14ac:dyDescent="0.35">
      <c r="A597" t="s">
        <v>3043</v>
      </c>
      <c r="B597" t="s">
        <v>1198</v>
      </c>
      <c r="C597">
        <v>908.27915152000003</v>
      </c>
      <c r="D597">
        <v>543</v>
      </c>
    </row>
    <row r="598" spans="1:4" x14ac:dyDescent="0.35">
      <c r="A598" t="s">
        <v>3043</v>
      </c>
      <c r="B598" t="s">
        <v>1199</v>
      </c>
      <c r="C598">
        <v>5.2862614399999996</v>
      </c>
      <c r="D598">
        <v>3</v>
      </c>
    </row>
    <row r="599" spans="1:4" x14ac:dyDescent="0.35">
      <c r="A599" t="s">
        <v>3043</v>
      </c>
      <c r="B599" t="s">
        <v>1203</v>
      </c>
      <c r="C599">
        <v>109595.60305786003</v>
      </c>
      <c r="D599">
        <v>37821</v>
      </c>
    </row>
    <row r="600" spans="1:4" x14ac:dyDescent="0.35">
      <c r="A600" t="s">
        <v>3043</v>
      </c>
      <c r="B600" t="s">
        <v>1187</v>
      </c>
      <c r="C600">
        <v>29263.684554110008</v>
      </c>
      <c r="D600">
        <v>11347</v>
      </c>
    </row>
    <row r="601" spans="1:4" x14ac:dyDescent="0.35">
      <c r="A601" t="s">
        <v>3043</v>
      </c>
      <c r="B601" t="s">
        <v>1188</v>
      </c>
      <c r="C601">
        <v>112783.74868627188</v>
      </c>
      <c r="D601">
        <v>46851</v>
      </c>
    </row>
    <row r="602" spans="1:4" x14ac:dyDescent="0.35">
      <c r="A602" t="s">
        <v>3043</v>
      </c>
      <c r="B602" t="s">
        <v>1189</v>
      </c>
      <c r="C602">
        <v>89680.403450170212</v>
      </c>
      <c r="D602">
        <v>41164</v>
      </c>
    </row>
    <row r="603" spans="1:4" x14ac:dyDescent="0.35">
      <c r="A603" t="s">
        <v>3043</v>
      </c>
      <c r="B603" t="s">
        <v>1190</v>
      </c>
      <c r="C603">
        <v>32361.346746250038</v>
      </c>
      <c r="D603">
        <v>15092</v>
      </c>
    </row>
    <row r="604" spans="1:4" x14ac:dyDescent="0.35">
      <c r="A604" t="s">
        <v>3043</v>
      </c>
      <c r="B604" t="s">
        <v>1191</v>
      </c>
      <c r="C604">
        <v>12214.744747329996</v>
      </c>
      <c r="D604">
        <v>5997</v>
      </c>
    </row>
    <row r="605" spans="1:4" x14ac:dyDescent="0.35">
      <c r="A605" t="s">
        <v>3043</v>
      </c>
      <c r="B605" t="s">
        <v>1192</v>
      </c>
      <c r="C605">
        <v>5229.891866220004</v>
      </c>
      <c r="D605">
        <v>2745</v>
      </c>
    </row>
    <row r="606" spans="1:4" x14ac:dyDescent="0.35">
      <c r="A606" t="s">
        <v>3043</v>
      </c>
      <c r="B606" t="s">
        <v>1193</v>
      </c>
      <c r="C606">
        <v>22183.091572879955</v>
      </c>
      <c r="D606">
        <v>5033</v>
      </c>
    </row>
    <row r="607" spans="1:4" x14ac:dyDescent="0.35">
      <c r="A607" t="s">
        <v>3043</v>
      </c>
      <c r="B607" t="s">
        <v>1194</v>
      </c>
      <c r="C607">
        <v>11951.167227269972</v>
      </c>
      <c r="D607">
        <v>5980</v>
      </c>
    </row>
    <row r="608" spans="1:4" x14ac:dyDescent="0.35">
      <c r="A608" t="s">
        <v>3043</v>
      </c>
      <c r="B608" t="s">
        <v>1209</v>
      </c>
      <c r="C608">
        <v>102920.13750256094</v>
      </c>
      <c r="D608">
        <v>46897</v>
      </c>
    </row>
    <row r="609" spans="1:4" x14ac:dyDescent="0.35">
      <c r="A609" t="s">
        <v>3043</v>
      </c>
      <c r="B609" t="s">
        <v>1227</v>
      </c>
      <c r="C609">
        <v>20942.657984270034</v>
      </c>
      <c r="D609">
        <v>8289</v>
      </c>
    </row>
    <row r="610" spans="1:4" x14ac:dyDescent="0.35">
      <c r="A610" t="s">
        <v>3043</v>
      </c>
      <c r="B610" t="s">
        <v>1229</v>
      </c>
      <c r="C610">
        <v>46187.898277950095</v>
      </c>
      <c r="D610">
        <v>13241</v>
      </c>
    </row>
    <row r="611" spans="1:4" x14ac:dyDescent="0.35">
      <c r="A611" t="s">
        <v>3043</v>
      </c>
      <c r="B611" t="s">
        <v>1231</v>
      </c>
      <c r="C611">
        <v>54607.974870260055</v>
      </c>
      <c r="D611">
        <v>11353</v>
      </c>
    </row>
    <row r="612" spans="1:4" x14ac:dyDescent="0.35">
      <c r="A612" t="s">
        <v>3043</v>
      </c>
      <c r="B612" t="s">
        <v>1233</v>
      </c>
      <c r="C612">
        <v>34328.336173490039</v>
      </c>
      <c r="D612">
        <v>1212</v>
      </c>
    </row>
    <row r="613" spans="1:4" x14ac:dyDescent="0.35">
      <c r="A613" t="s">
        <v>3043</v>
      </c>
      <c r="B613" t="s">
        <v>1211</v>
      </c>
      <c r="C613">
        <v>92117.637596520741</v>
      </c>
      <c r="D613">
        <v>42768</v>
      </c>
    </row>
    <row r="614" spans="1:4" x14ac:dyDescent="0.35">
      <c r="A614" t="s">
        <v>3043</v>
      </c>
      <c r="B614" t="s">
        <v>1213</v>
      </c>
      <c r="C614">
        <v>53400.513782780014</v>
      </c>
      <c r="D614">
        <v>29209</v>
      </c>
    </row>
    <row r="615" spans="1:4" x14ac:dyDescent="0.35">
      <c r="A615" t="s">
        <v>3043</v>
      </c>
      <c r="B615" t="s">
        <v>1215</v>
      </c>
      <c r="C615">
        <v>77262.570740590119</v>
      </c>
      <c r="D615">
        <v>45916</v>
      </c>
    </row>
    <row r="616" spans="1:4" x14ac:dyDescent="0.35">
      <c r="A616" t="s">
        <v>3043</v>
      </c>
      <c r="B616" t="s">
        <v>1217</v>
      </c>
      <c r="C616">
        <v>83833.033271269655</v>
      </c>
      <c r="D616">
        <v>53188</v>
      </c>
    </row>
    <row r="617" spans="1:4" x14ac:dyDescent="0.35">
      <c r="A617" t="s">
        <v>3043</v>
      </c>
      <c r="B617" t="s">
        <v>1219</v>
      </c>
      <c r="C617">
        <v>29904.014921329945</v>
      </c>
      <c r="D617">
        <v>18685</v>
      </c>
    </row>
    <row r="618" spans="1:4" x14ac:dyDescent="0.35">
      <c r="A618" t="s">
        <v>3043</v>
      </c>
      <c r="B618" t="s">
        <v>1221</v>
      </c>
      <c r="C618">
        <v>23674.305166700109</v>
      </c>
      <c r="D618">
        <v>11539</v>
      </c>
    </row>
    <row r="619" spans="1:4" x14ac:dyDescent="0.35">
      <c r="A619" t="s">
        <v>3043</v>
      </c>
      <c r="B619" t="s">
        <v>1223</v>
      </c>
      <c r="C619">
        <v>21061.090450700009</v>
      </c>
      <c r="D619">
        <v>10020</v>
      </c>
    </row>
    <row r="620" spans="1:4" x14ac:dyDescent="0.35">
      <c r="A620" t="s">
        <v>3043</v>
      </c>
      <c r="B620" t="s">
        <v>1225</v>
      </c>
      <c r="C620">
        <v>36188.514773370116</v>
      </c>
      <c r="D620">
        <v>16233</v>
      </c>
    </row>
    <row r="621" spans="1:4" x14ac:dyDescent="0.35">
      <c r="A621" t="s">
        <v>3043</v>
      </c>
      <c r="B621" t="s">
        <v>1246</v>
      </c>
      <c r="C621">
        <v>426402.71714165353</v>
      </c>
      <c r="D621">
        <v>243083</v>
      </c>
    </row>
    <row r="622" spans="1:4" x14ac:dyDescent="0.35">
      <c r="A622" t="s">
        <v>3043</v>
      </c>
      <c r="B622" t="s">
        <v>1248</v>
      </c>
      <c r="C622">
        <v>74816.170365670099</v>
      </c>
      <c r="D622">
        <v>36751</v>
      </c>
    </row>
    <row r="623" spans="1:4" x14ac:dyDescent="0.35">
      <c r="A623" t="s">
        <v>3043</v>
      </c>
      <c r="B623" t="s">
        <v>1252</v>
      </c>
      <c r="C623">
        <v>28103.604251890112</v>
      </c>
      <c r="D623">
        <v>14249</v>
      </c>
    </row>
    <row r="624" spans="1:4" x14ac:dyDescent="0.35">
      <c r="A624" t="s">
        <v>3043</v>
      </c>
      <c r="B624" t="s">
        <v>1254</v>
      </c>
      <c r="C624">
        <v>146932.19822416955</v>
      </c>
      <c r="D624">
        <v>14403</v>
      </c>
    </row>
    <row r="625" spans="1:4" x14ac:dyDescent="0.35">
      <c r="A625" t="s">
        <v>3043</v>
      </c>
      <c r="B625" t="s">
        <v>1256</v>
      </c>
      <c r="C625">
        <v>173.99552840999988</v>
      </c>
      <c r="D625">
        <v>201</v>
      </c>
    </row>
    <row r="626" spans="1:4" x14ac:dyDescent="0.35">
      <c r="A626" t="s">
        <v>3043</v>
      </c>
      <c r="B626" t="s">
        <v>1262</v>
      </c>
      <c r="C626">
        <v>65094.479668099921</v>
      </c>
      <c r="D626">
        <v>14169</v>
      </c>
    </row>
    <row r="627" spans="1:4" x14ac:dyDescent="0.35">
      <c r="A627" t="s">
        <v>3043</v>
      </c>
      <c r="B627" t="s">
        <v>1264</v>
      </c>
      <c r="C627">
        <v>611334.20584368368</v>
      </c>
      <c r="D627">
        <v>294381</v>
      </c>
    </row>
    <row r="628" spans="1:4" x14ac:dyDescent="0.35">
      <c r="A628" t="s">
        <v>3043</v>
      </c>
      <c r="B628" t="s">
        <v>1274</v>
      </c>
      <c r="D628">
        <v>223861.45813938798</v>
      </c>
    </row>
    <row r="629" spans="1:4" x14ac:dyDescent="0.35">
      <c r="A629" t="s">
        <v>3043</v>
      </c>
      <c r="B629" t="s">
        <v>1275</v>
      </c>
      <c r="D629">
        <v>9541.8943394642174</v>
      </c>
    </row>
    <row r="630" spans="1:4" x14ac:dyDescent="0.35">
      <c r="A630" t="s">
        <v>3043</v>
      </c>
      <c r="B630" t="s">
        <v>1277</v>
      </c>
      <c r="D630">
        <v>5209.459795018839</v>
      </c>
    </row>
    <row r="631" spans="1:4" x14ac:dyDescent="0.35">
      <c r="A631" t="s">
        <v>3043</v>
      </c>
      <c r="B631" t="s">
        <v>1278</v>
      </c>
      <c r="D631">
        <v>35800.851398466802</v>
      </c>
    </row>
    <row r="632" spans="1:4" x14ac:dyDescent="0.35">
      <c r="A632" t="s">
        <v>3043</v>
      </c>
      <c r="B632" t="s">
        <v>1279</v>
      </c>
      <c r="D632">
        <v>21.601006699281658</v>
      </c>
    </row>
    <row r="633" spans="1:4" x14ac:dyDescent="0.35">
      <c r="A633" t="s">
        <v>3043</v>
      </c>
      <c r="B633" t="s">
        <v>1325</v>
      </c>
      <c r="C633">
        <v>7504.8688077000234</v>
      </c>
      <c r="D633">
        <v>7819</v>
      </c>
    </row>
    <row r="634" spans="1:4" x14ac:dyDescent="0.35">
      <c r="A634" t="s">
        <v>3043</v>
      </c>
      <c r="B634" t="s">
        <v>1326</v>
      </c>
      <c r="C634">
        <v>20965.017235119994</v>
      </c>
      <c r="D634">
        <v>6345</v>
      </c>
    </row>
    <row r="635" spans="1:4" x14ac:dyDescent="0.35">
      <c r="A635" t="s">
        <v>3043</v>
      </c>
      <c r="B635" t="s">
        <v>1327</v>
      </c>
      <c r="C635">
        <v>49683.701635679965</v>
      </c>
      <c r="D635">
        <v>5573</v>
      </c>
    </row>
    <row r="636" spans="1:4" x14ac:dyDescent="0.35">
      <c r="A636" t="s">
        <v>3043</v>
      </c>
      <c r="B636" t="s">
        <v>1328</v>
      </c>
      <c r="C636">
        <v>20162.553171110019</v>
      </c>
      <c r="D636">
        <v>667</v>
      </c>
    </row>
    <row r="637" spans="1:4" x14ac:dyDescent="0.35">
      <c r="A637" t="s">
        <v>3043</v>
      </c>
      <c r="B637" t="s">
        <v>1329</v>
      </c>
      <c r="C637">
        <v>12238.765985349999</v>
      </c>
      <c r="D637">
        <v>178</v>
      </c>
    </row>
    <row r="638" spans="1:4" x14ac:dyDescent="0.35">
      <c r="A638" t="s">
        <v>3043</v>
      </c>
      <c r="B638" t="s">
        <v>1330</v>
      </c>
      <c r="C638">
        <v>79482.126778680118</v>
      </c>
      <c r="D638">
        <v>255</v>
      </c>
    </row>
    <row r="639" spans="1:4" x14ac:dyDescent="0.35">
      <c r="A639" t="s">
        <v>3043</v>
      </c>
      <c r="B639" t="s">
        <v>1371</v>
      </c>
      <c r="C639">
        <v>0.43446266576196718</v>
      </c>
    </row>
    <row r="640" spans="1:4" x14ac:dyDescent="0.35">
      <c r="A640" t="s">
        <v>3043</v>
      </c>
      <c r="B640" t="s">
        <v>1372</v>
      </c>
      <c r="C640">
        <v>148650.56625382759</v>
      </c>
    </row>
    <row r="641" spans="1:4" x14ac:dyDescent="0.35">
      <c r="A641" t="s">
        <v>3043</v>
      </c>
      <c r="B641" t="s">
        <v>1373</v>
      </c>
      <c r="C641">
        <v>18155.861811049803</v>
      </c>
    </row>
    <row r="642" spans="1:4" x14ac:dyDescent="0.35">
      <c r="A642" t="s">
        <v>3043</v>
      </c>
      <c r="B642" t="s">
        <v>1374</v>
      </c>
      <c r="C642">
        <v>8174.5833035204814</v>
      </c>
    </row>
    <row r="643" spans="1:4" x14ac:dyDescent="0.35">
      <c r="A643" t="s">
        <v>3043</v>
      </c>
      <c r="B643" t="s">
        <v>1375</v>
      </c>
      <c r="C643">
        <v>3591.7988607928041</v>
      </c>
    </row>
    <row r="644" spans="1:4" x14ac:dyDescent="0.35">
      <c r="A644" t="s">
        <v>3043</v>
      </c>
      <c r="B644" t="s">
        <v>1376</v>
      </c>
      <c r="C644">
        <v>2043.3593086961264</v>
      </c>
    </row>
    <row r="645" spans="1:4" x14ac:dyDescent="0.35">
      <c r="A645" t="s">
        <v>3043</v>
      </c>
      <c r="B645" t="s">
        <v>1377</v>
      </c>
      <c r="C645">
        <v>1768.2665673735007</v>
      </c>
    </row>
    <row r="646" spans="1:4" x14ac:dyDescent="0.35">
      <c r="A646" t="s">
        <v>3043</v>
      </c>
      <c r="B646" t="s">
        <v>1378</v>
      </c>
      <c r="C646">
        <v>1563.9330250068947</v>
      </c>
    </row>
    <row r="647" spans="1:4" x14ac:dyDescent="0.35">
      <c r="A647" t="s">
        <v>3043</v>
      </c>
      <c r="B647" t="s">
        <v>1379</v>
      </c>
      <c r="C647">
        <v>6053.1576745328357</v>
      </c>
    </row>
    <row r="648" spans="1:4" x14ac:dyDescent="0.35">
      <c r="A648" t="s">
        <v>3043</v>
      </c>
      <c r="B648" t="s">
        <v>1392</v>
      </c>
      <c r="C648">
        <v>6.999354646433141E-2</v>
      </c>
    </row>
    <row r="649" spans="1:4" x14ac:dyDescent="0.35">
      <c r="A649" t="s">
        <v>3043</v>
      </c>
      <c r="B649" t="s">
        <v>1412</v>
      </c>
      <c r="C649">
        <v>7.4768164929828564E-4</v>
      </c>
    </row>
    <row r="650" spans="1:4" x14ac:dyDescent="0.35">
      <c r="A650" t="s">
        <v>3043</v>
      </c>
      <c r="B650" t="s">
        <v>1394</v>
      </c>
      <c r="C650">
        <v>0.48247212442400883</v>
      </c>
    </row>
    <row r="651" spans="1:4" x14ac:dyDescent="0.35">
      <c r="A651" t="s">
        <v>3043</v>
      </c>
      <c r="B651" t="s">
        <v>1396</v>
      </c>
      <c r="C651">
        <v>1.6759096567172529E-2</v>
      </c>
    </row>
    <row r="652" spans="1:4" x14ac:dyDescent="0.35">
      <c r="A652" t="s">
        <v>3043</v>
      </c>
      <c r="B652" t="s">
        <v>1400</v>
      </c>
      <c r="C652">
        <v>9.8017667212750542E-2</v>
      </c>
    </row>
    <row r="653" spans="1:4" x14ac:dyDescent="0.35">
      <c r="A653" t="s">
        <v>3043</v>
      </c>
      <c r="B653" t="s">
        <v>1402</v>
      </c>
      <c r="C653">
        <v>0.27974580047493702</v>
      </c>
    </row>
    <row r="654" spans="1:4" x14ac:dyDescent="0.35">
      <c r="A654" t="s">
        <v>3043</v>
      </c>
      <c r="B654" t="s">
        <v>1404</v>
      </c>
      <c r="C654">
        <v>2.5193218315508196E-2</v>
      </c>
    </row>
    <row r="655" spans="1:4" x14ac:dyDescent="0.35">
      <c r="A655" t="s">
        <v>3043</v>
      </c>
      <c r="B655" t="s">
        <v>1408</v>
      </c>
      <c r="C655">
        <v>2.1449676278242166E-2</v>
      </c>
    </row>
    <row r="656" spans="1:4" x14ac:dyDescent="0.35">
      <c r="A656" t="s">
        <v>3043</v>
      </c>
      <c r="B656" t="s">
        <v>1435</v>
      </c>
      <c r="C656">
        <v>11700.337167779988</v>
      </c>
      <c r="D656">
        <v>400</v>
      </c>
    </row>
    <row r="657" spans="1:4" x14ac:dyDescent="0.35">
      <c r="A657" t="s">
        <v>3043</v>
      </c>
      <c r="B657" t="s">
        <v>1444</v>
      </c>
      <c r="C657">
        <v>15933.62900716999</v>
      </c>
      <c r="D657">
        <v>1717</v>
      </c>
    </row>
    <row r="658" spans="1:4" x14ac:dyDescent="0.35">
      <c r="A658" t="s">
        <v>3043</v>
      </c>
      <c r="B658" t="s">
        <v>1445</v>
      </c>
      <c r="C658">
        <v>27933.203688890018</v>
      </c>
      <c r="D658">
        <v>3038</v>
      </c>
    </row>
    <row r="659" spans="1:4" x14ac:dyDescent="0.35">
      <c r="A659" t="s">
        <v>3043</v>
      </c>
      <c r="B659" t="s">
        <v>1446</v>
      </c>
      <c r="C659">
        <v>26532.786623950033</v>
      </c>
      <c r="D659">
        <v>2894</v>
      </c>
    </row>
    <row r="660" spans="1:4" x14ac:dyDescent="0.35">
      <c r="A660" t="s">
        <v>3043</v>
      </c>
      <c r="B660" t="s">
        <v>1447</v>
      </c>
      <c r="C660">
        <v>5003.9620280200033</v>
      </c>
      <c r="D660">
        <v>437</v>
      </c>
    </row>
    <row r="661" spans="1:4" x14ac:dyDescent="0.35">
      <c r="A661" t="s">
        <v>3043</v>
      </c>
      <c r="B661" t="s">
        <v>1448</v>
      </c>
      <c r="C661">
        <v>14.578026309999998</v>
      </c>
      <c r="D661">
        <v>2</v>
      </c>
    </row>
    <row r="662" spans="1:4" x14ac:dyDescent="0.35">
      <c r="A662" t="s">
        <v>3043</v>
      </c>
      <c r="B662" t="s">
        <v>1452</v>
      </c>
      <c r="C662">
        <v>59633.979064850049</v>
      </c>
      <c r="D662">
        <v>1794</v>
      </c>
    </row>
    <row r="663" spans="1:4" x14ac:dyDescent="0.35">
      <c r="A663" t="s">
        <v>3043</v>
      </c>
      <c r="B663" t="s">
        <v>1436</v>
      </c>
      <c r="C663">
        <v>7008.0721156899963</v>
      </c>
      <c r="D663">
        <v>286</v>
      </c>
    </row>
    <row r="664" spans="1:4" x14ac:dyDescent="0.35">
      <c r="A664" t="s">
        <v>3043</v>
      </c>
      <c r="B664" t="s">
        <v>1437</v>
      </c>
      <c r="C664">
        <v>12832.997419609994</v>
      </c>
      <c r="D664">
        <v>874</v>
      </c>
    </row>
    <row r="665" spans="1:4" x14ac:dyDescent="0.35">
      <c r="A665" t="s">
        <v>3043</v>
      </c>
      <c r="B665" t="s">
        <v>1438</v>
      </c>
      <c r="C665">
        <v>7578.394091300006</v>
      </c>
      <c r="D665">
        <v>690</v>
      </c>
    </row>
    <row r="666" spans="1:4" x14ac:dyDescent="0.35">
      <c r="A666" t="s">
        <v>3043</v>
      </c>
      <c r="B666" t="s">
        <v>1439</v>
      </c>
      <c r="C666">
        <v>2848.4260884200021</v>
      </c>
      <c r="D666">
        <v>384</v>
      </c>
    </row>
    <row r="667" spans="1:4" x14ac:dyDescent="0.35">
      <c r="A667" t="s">
        <v>3043</v>
      </c>
      <c r="B667" t="s">
        <v>1440</v>
      </c>
      <c r="C667">
        <v>1490.9111412899997</v>
      </c>
      <c r="D667">
        <v>223</v>
      </c>
    </row>
    <row r="668" spans="1:4" x14ac:dyDescent="0.35">
      <c r="A668" t="s">
        <v>3043</v>
      </c>
      <c r="B668" t="s">
        <v>1441</v>
      </c>
      <c r="C668">
        <v>1698.3442042099991</v>
      </c>
      <c r="D668">
        <v>224</v>
      </c>
    </row>
    <row r="669" spans="1:4" x14ac:dyDescent="0.35">
      <c r="A669" t="s">
        <v>3043</v>
      </c>
      <c r="B669" t="s">
        <v>1442</v>
      </c>
      <c r="C669">
        <v>5731.5976380799975</v>
      </c>
      <c r="D669">
        <v>366</v>
      </c>
    </row>
    <row r="670" spans="1:4" x14ac:dyDescent="0.35">
      <c r="A670" t="s">
        <v>3043</v>
      </c>
      <c r="B670" t="s">
        <v>1443</v>
      </c>
      <c r="C670">
        <v>4095.8153080700008</v>
      </c>
      <c r="D670">
        <v>314</v>
      </c>
    </row>
    <row r="671" spans="1:4" x14ac:dyDescent="0.35">
      <c r="A671" t="s">
        <v>3043</v>
      </c>
      <c r="B671" t="s">
        <v>1458</v>
      </c>
      <c r="C671">
        <v>11700.337167779988</v>
      </c>
      <c r="D671">
        <v>400</v>
      </c>
    </row>
    <row r="672" spans="1:4" x14ac:dyDescent="0.35">
      <c r="A672" t="s">
        <v>3043</v>
      </c>
      <c r="B672" t="s">
        <v>1467</v>
      </c>
      <c r="C672">
        <v>15933.62900716999</v>
      </c>
      <c r="D672">
        <v>1717</v>
      </c>
    </row>
    <row r="673" spans="1:4" x14ac:dyDescent="0.35">
      <c r="A673" t="s">
        <v>3043</v>
      </c>
      <c r="B673" t="s">
        <v>1468</v>
      </c>
      <c r="C673">
        <v>27933.203688890018</v>
      </c>
      <c r="D673">
        <v>3038</v>
      </c>
    </row>
    <row r="674" spans="1:4" x14ac:dyDescent="0.35">
      <c r="A674" t="s">
        <v>3043</v>
      </c>
      <c r="B674" t="s">
        <v>1469</v>
      </c>
      <c r="C674">
        <v>26532.786623950033</v>
      </c>
      <c r="D674">
        <v>2894</v>
      </c>
    </row>
    <row r="675" spans="1:4" x14ac:dyDescent="0.35">
      <c r="A675" t="s">
        <v>3043</v>
      </c>
      <c r="B675" t="s">
        <v>1470</v>
      </c>
      <c r="C675">
        <v>5003.9620280200033</v>
      </c>
      <c r="D675">
        <v>437</v>
      </c>
    </row>
    <row r="676" spans="1:4" x14ac:dyDescent="0.35">
      <c r="A676" t="s">
        <v>3043</v>
      </c>
      <c r="B676" t="s">
        <v>1471</v>
      </c>
      <c r="C676">
        <v>14.578026309999998</v>
      </c>
      <c r="D676">
        <v>2</v>
      </c>
    </row>
    <row r="677" spans="1:4" x14ac:dyDescent="0.35">
      <c r="A677" t="s">
        <v>3043</v>
      </c>
      <c r="B677" t="s">
        <v>1475</v>
      </c>
      <c r="C677">
        <v>59633.979064850049</v>
      </c>
      <c r="D677">
        <v>1794</v>
      </c>
    </row>
    <row r="678" spans="1:4" x14ac:dyDescent="0.35">
      <c r="A678" t="s">
        <v>3043</v>
      </c>
      <c r="B678" t="s">
        <v>1459</v>
      </c>
      <c r="C678">
        <v>7008.0721156899963</v>
      </c>
      <c r="D678">
        <v>286</v>
      </c>
    </row>
    <row r="679" spans="1:4" x14ac:dyDescent="0.35">
      <c r="A679" t="s">
        <v>3043</v>
      </c>
      <c r="B679" t="s">
        <v>1460</v>
      </c>
      <c r="C679">
        <v>12832.997419609994</v>
      </c>
      <c r="D679">
        <v>874</v>
      </c>
    </row>
    <row r="680" spans="1:4" x14ac:dyDescent="0.35">
      <c r="A680" t="s">
        <v>3043</v>
      </c>
      <c r="B680" t="s">
        <v>1461</v>
      </c>
      <c r="C680">
        <v>7578.394091300006</v>
      </c>
      <c r="D680">
        <v>690</v>
      </c>
    </row>
    <row r="681" spans="1:4" x14ac:dyDescent="0.35">
      <c r="A681" t="s">
        <v>3043</v>
      </c>
      <c r="B681" t="s">
        <v>1462</v>
      </c>
      <c r="C681">
        <v>2848.4260884200021</v>
      </c>
      <c r="D681">
        <v>384</v>
      </c>
    </row>
    <row r="682" spans="1:4" x14ac:dyDescent="0.35">
      <c r="A682" t="s">
        <v>3043</v>
      </c>
      <c r="B682" t="s">
        <v>1463</v>
      </c>
      <c r="C682">
        <v>1490.9111412899997</v>
      </c>
      <c r="D682">
        <v>223</v>
      </c>
    </row>
    <row r="683" spans="1:4" x14ac:dyDescent="0.35">
      <c r="A683" t="s">
        <v>3043</v>
      </c>
      <c r="B683" t="s">
        <v>1464</v>
      </c>
      <c r="C683">
        <v>1698.3442042099991</v>
      </c>
      <c r="D683">
        <v>224</v>
      </c>
    </row>
    <row r="684" spans="1:4" x14ac:dyDescent="0.35">
      <c r="A684" t="s">
        <v>3043</v>
      </c>
      <c r="B684" t="s">
        <v>1465</v>
      </c>
      <c r="C684">
        <v>5731.5976380799975</v>
      </c>
      <c r="D684">
        <v>366</v>
      </c>
    </row>
    <row r="685" spans="1:4" x14ac:dyDescent="0.35">
      <c r="A685" t="s">
        <v>3043</v>
      </c>
      <c r="B685" t="s">
        <v>1466</v>
      </c>
      <c r="C685">
        <v>4095.8153080700008</v>
      </c>
      <c r="D685">
        <v>314</v>
      </c>
    </row>
    <row r="686" spans="1:4" x14ac:dyDescent="0.35">
      <c r="A686" t="s">
        <v>3043</v>
      </c>
      <c r="B686" t="s">
        <v>1481</v>
      </c>
      <c r="C686">
        <v>44451.637657220068</v>
      </c>
      <c r="D686">
        <v>4280</v>
      </c>
    </row>
    <row r="687" spans="1:4" x14ac:dyDescent="0.35">
      <c r="A687" t="s">
        <v>3043</v>
      </c>
      <c r="B687" t="s">
        <v>1490</v>
      </c>
      <c r="C687">
        <v>6060.3804408800033</v>
      </c>
      <c r="D687">
        <v>275</v>
      </c>
    </row>
    <row r="688" spans="1:4" x14ac:dyDescent="0.35">
      <c r="A688" t="s">
        <v>3043</v>
      </c>
      <c r="B688" t="s">
        <v>1491</v>
      </c>
      <c r="C688">
        <v>6040.2289284400013</v>
      </c>
      <c r="D688">
        <v>204</v>
      </c>
    </row>
    <row r="689" spans="1:4" x14ac:dyDescent="0.35">
      <c r="A689" t="s">
        <v>3043</v>
      </c>
      <c r="B689" t="s">
        <v>1492</v>
      </c>
      <c r="C689">
        <v>6121.6267105299985</v>
      </c>
      <c r="D689">
        <v>211</v>
      </c>
    </row>
    <row r="690" spans="1:4" x14ac:dyDescent="0.35">
      <c r="A690" t="s">
        <v>3043</v>
      </c>
      <c r="B690" t="s">
        <v>1493</v>
      </c>
      <c r="C690">
        <v>40014.650601100031</v>
      </c>
      <c r="D690">
        <v>647</v>
      </c>
    </row>
    <row r="691" spans="1:4" x14ac:dyDescent="0.35">
      <c r="A691" t="s">
        <v>3043</v>
      </c>
      <c r="B691" t="s">
        <v>1482</v>
      </c>
      <c r="C691">
        <v>16840.731892049967</v>
      </c>
      <c r="D691">
        <v>1449</v>
      </c>
    </row>
    <row r="692" spans="1:4" x14ac:dyDescent="0.35">
      <c r="A692" t="s">
        <v>3043</v>
      </c>
      <c r="B692" t="s">
        <v>1483</v>
      </c>
      <c r="C692">
        <v>8620.8912854000027</v>
      </c>
      <c r="D692">
        <v>674</v>
      </c>
    </row>
    <row r="693" spans="1:4" x14ac:dyDescent="0.35">
      <c r="A693" t="s">
        <v>3043</v>
      </c>
      <c r="B693" t="s">
        <v>1484</v>
      </c>
      <c r="C693">
        <v>10838.473368610003</v>
      </c>
      <c r="D693">
        <v>1088</v>
      </c>
    </row>
    <row r="694" spans="1:4" x14ac:dyDescent="0.35">
      <c r="A694" t="s">
        <v>3043</v>
      </c>
      <c r="B694" t="s">
        <v>1485</v>
      </c>
      <c r="C694">
        <v>14872.497765080001</v>
      </c>
      <c r="D694">
        <v>1318</v>
      </c>
    </row>
    <row r="695" spans="1:4" x14ac:dyDescent="0.35">
      <c r="A695" t="s">
        <v>3043</v>
      </c>
      <c r="B695" t="s">
        <v>1486</v>
      </c>
      <c r="C695">
        <v>10031.394219450005</v>
      </c>
      <c r="D695">
        <v>989</v>
      </c>
    </row>
    <row r="696" spans="1:4" x14ac:dyDescent="0.35">
      <c r="A696" t="s">
        <v>3043</v>
      </c>
      <c r="B696" t="s">
        <v>1487</v>
      </c>
      <c r="C696">
        <v>7220.5657315500057</v>
      </c>
      <c r="D696">
        <v>603</v>
      </c>
    </row>
    <row r="697" spans="1:4" x14ac:dyDescent="0.35">
      <c r="A697" t="s">
        <v>3043</v>
      </c>
      <c r="B697" t="s">
        <v>1488</v>
      </c>
      <c r="C697">
        <v>8952.7298544499954</v>
      </c>
      <c r="D697">
        <v>456</v>
      </c>
    </row>
    <row r="698" spans="1:4" x14ac:dyDescent="0.35">
      <c r="A698" t="s">
        <v>3043</v>
      </c>
      <c r="B698" t="s">
        <v>1489</v>
      </c>
      <c r="C698">
        <v>9971.2251588800082</v>
      </c>
      <c r="D698">
        <v>591</v>
      </c>
    </row>
    <row r="699" spans="1:4" x14ac:dyDescent="0.35">
      <c r="A699" t="s">
        <v>3043</v>
      </c>
      <c r="B699" t="s">
        <v>1506</v>
      </c>
      <c r="C699">
        <v>6997.2311987799994</v>
      </c>
      <c r="D699">
        <v>252</v>
      </c>
    </row>
    <row r="700" spans="1:4" x14ac:dyDescent="0.35">
      <c r="A700" t="s">
        <v>3043</v>
      </c>
      <c r="B700" t="s">
        <v>1507</v>
      </c>
      <c r="C700">
        <v>183039.80241486008</v>
      </c>
      <c r="D700">
        <v>12533</v>
      </c>
    </row>
    <row r="701" spans="1:4" x14ac:dyDescent="0.35">
      <c r="A701" t="s">
        <v>3043</v>
      </c>
      <c r="B701" t="s">
        <v>1513</v>
      </c>
      <c r="D701">
        <v>6902.0408055070848</v>
      </c>
    </row>
    <row r="702" spans="1:4" x14ac:dyDescent="0.35">
      <c r="A702" t="s">
        <v>3043</v>
      </c>
      <c r="B702" t="s">
        <v>1523</v>
      </c>
      <c r="D702">
        <v>94.543879249739263</v>
      </c>
    </row>
    <row r="703" spans="1:4" x14ac:dyDescent="0.35">
      <c r="A703" t="s">
        <v>3043</v>
      </c>
      <c r="B703" t="s">
        <v>1525</v>
      </c>
      <c r="D703">
        <v>1502.028535887471</v>
      </c>
    </row>
    <row r="704" spans="1:4" x14ac:dyDescent="0.35">
      <c r="A704" t="s">
        <v>3043</v>
      </c>
      <c r="B704" t="s">
        <v>1514</v>
      </c>
      <c r="D704">
        <v>30621.713203369403</v>
      </c>
    </row>
    <row r="705" spans="1:5" x14ac:dyDescent="0.35">
      <c r="A705" t="s">
        <v>3043</v>
      </c>
      <c r="B705" t="s">
        <v>1515</v>
      </c>
      <c r="D705">
        <v>1794.80641616254</v>
      </c>
    </row>
    <row r="706" spans="1:5" x14ac:dyDescent="0.35">
      <c r="A706" t="s">
        <v>3043</v>
      </c>
      <c r="B706" t="s">
        <v>1517</v>
      </c>
      <c r="D706">
        <v>71523.879041563472</v>
      </c>
    </row>
    <row r="707" spans="1:5" x14ac:dyDescent="0.35">
      <c r="A707" t="s">
        <v>3043</v>
      </c>
      <c r="B707" t="s">
        <v>1518</v>
      </c>
      <c r="D707">
        <v>872293.27639046521</v>
      </c>
    </row>
    <row r="708" spans="1:5" x14ac:dyDescent="0.35">
      <c r="A708" t="s">
        <v>3043</v>
      </c>
      <c r="B708" t="s">
        <v>1519</v>
      </c>
      <c r="D708">
        <v>598.11129866516387</v>
      </c>
    </row>
    <row r="709" spans="1:5" x14ac:dyDescent="0.35">
      <c r="A709" t="s">
        <v>3043</v>
      </c>
      <c r="B709" t="s">
        <v>1521</v>
      </c>
      <c r="D709">
        <v>2705.5086895119016</v>
      </c>
    </row>
    <row r="710" spans="1:5" x14ac:dyDescent="0.35">
      <c r="A710" t="s">
        <v>3043</v>
      </c>
      <c r="B710" t="s">
        <v>993</v>
      </c>
      <c r="C710">
        <v>0.50362966216777283</v>
      </c>
      <c r="D710">
        <v>0.20010281446226835</v>
      </c>
      <c r="E710">
        <v>0.43705883254710032</v>
      </c>
    </row>
    <row r="711" spans="1:5" x14ac:dyDescent="0.35">
      <c r="A711" t="s">
        <v>3043</v>
      </c>
      <c r="B711" t="s">
        <v>994</v>
      </c>
      <c r="C711">
        <v>3.650604033515506E-2</v>
      </c>
      <c r="D711">
        <v>1.7886143461439653E-3</v>
      </c>
      <c r="E711">
        <v>2.88916633274738E-2</v>
      </c>
    </row>
    <row r="712" spans="1:5" x14ac:dyDescent="0.35">
      <c r="A712" t="s">
        <v>3043</v>
      </c>
      <c r="B712" t="s">
        <v>995</v>
      </c>
      <c r="C712">
        <v>0.45986429749707231</v>
      </c>
      <c r="D712">
        <v>0.79810857119158762</v>
      </c>
      <c r="E712">
        <v>0.53404950412542607</v>
      </c>
    </row>
    <row r="713" spans="1:5" x14ac:dyDescent="0.35">
      <c r="A713" t="s">
        <v>3043</v>
      </c>
      <c r="B713" t="s">
        <v>1133</v>
      </c>
      <c r="C713">
        <v>0.19852651994308315</v>
      </c>
    </row>
    <row r="714" spans="1:5" x14ac:dyDescent="0.35">
      <c r="A714" t="s">
        <v>3043</v>
      </c>
      <c r="B714" t="s">
        <v>1141</v>
      </c>
      <c r="C714">
        <v>1.4642923629363537E-2</v>
      </c>
    </row>
    <row r="715" spans="1:5" x14ac:dyDescent="0.35">
      <c r="A715" t="s">
        <v>3043</v>
      </c>
      <c r="B715" t="s">
        <v>1417</v>
      </c>
      <c r="C715">
        <v>5.6211886137509451E-3</v>
      </c>
    </row>
    <row r="716" spans="1:5" x14ac:dyDescent="0.35">
      <c r="A716" t="s">
        <v>3044</v>
      </c>
      <c r="B716" t="s">
        <v>804</v>
      </c>
      <c r="C716">
        <v>1603.3360451799997</v>
      </c>
    </row>
    <row r="717" spans="1:5" x14ac:dyDescent="0.35">
      <c r="A717" t="s">
        <v>3044</v>
      </c>
      <c r="B717" t="s">
        <v>806</v>
      </c>
      <c r="C717">
        <v>1443.0335154400011</v>
      </c>
    </row>
    <row r="718" spans="1:5" x14ac:dyDescent="0.35">
      <c r="A718" t="s">
        <v>3044</v>
      </c>
      <c r="B718" t="s">
        <v>827</v>
      </c>
      <c r="C718">
        <v>814</v>
      </c>
      <c r="D718">
        <v>252</v>
      </c>
    </row>
    <row r="719" spans="1:5" x14ac:dyDescent="0.35">
      <c r="A719" t="s">
        <v>3044</v>
      </c>
      <c r="B719" t="s">
        <v>840</v>
      </c>
      <c r="C719">
        <v>0.16405693634890484</v>
      </c>
      <c r="D719">
        <v>0.53709082369696681</v>
      </c>
      <c r="E719">
        <v>0.27767625542379715</v>
      </c>
    </row>
    <row r="720" spans="1:5" x14ac:dyDescent="0.35">
      <c r="A720" t="s">
        <v>3044</v>
      </c>
      <c r="B720" t="s">
        <v>867</v>
      </c>
    </row>
    <row r="721" spans="1:5" x14ac:dyDescent="0.35">
      <c r="A721" t="s">
        <v>3044</v>
      </c>
      <c r="B721" t="s">
        <v>869</v>
      </c>
    </row>
    <row r="722" spans="1:5" x14ac:dyDescent="0.35">
      <c r="A722" t="s">
        <v>3044</v>
      </c>
      <c r="B722" t="s">
        <v>871</v>
      </c>
    </row>
    <row r="723" spans="1:5" x14ac:dyDescent="0.35">
      <c r="A723" t="s">
        <v>3044</v>
      </c>
      <c r="B723" t="s">
        <v>901</v>
      </c>
    </row>
    <row r="724" spans="1:5" x14ac:dyDescent="0.35">
      <c r="A724" t="s">
        <v>3044</v>
      </c>
      <c r="B724" t="s">
        <v>903</v>
      </c>
    </row>
    <row r="725" spans="1:5" x14ac:dyDescent="0.35">
      <c r="A725" t="s">
        <v>3044</v>
      </c>
      <c r="B725" t="s">
        <v>914</v>
      </c>
    </row>
    <row r="726" spans="1:5" x14ac:dyDescent="0.35">
      <c r="A726" t="s">
        <v>3044</v>
      </c>
      <c r="B726" t="s">
        <v>863</v>
      </c>
      <c r="C726">
        <v>1</v>
      </c>
      <c r="D726">
        <v>1</v>
      </c>
      <c r="E726">
        <v>1</v>
      </c>
    </row>
    <row r="727" spans="1:5" x14ac:dyDescent="0.35">
      <c r="A727" t="s">
        <v>3044</v>
      </c>
      <c r="B727" t="s">
        <v>935</v>
      </c>
      <c r="C727">
        <v>0.18268930555797241</v>
      </c>
      <c r="D727">
        <v>0.28213773665947006</v>
      </c>
      <c r="E727">
        <v>0.22979699104448967</v>
      </c>
    </row>
    <row r="728" spans="1:5" x14ac:dyDescent="0.35">
      <c r="A728" t="s">
        <v>3044</v>
      </c>
      <c r="B728" t="s">
        <v>936</v>
      </c>
      <c r="C728">
        <v>0.20244597346625473</v>
      </c>
      <c r="D728">
        <v>5.439943934778551E-2</v>
      </c>
      <c r="E728">
        <v>0.13231787300880296</v>
      </c>
    </row>
    <row r="729" spans="1:5" x14ac:dyDescent="0.35">
      <c r="A729" t="s">
        <v>3044</v>
      </c>
      <c r="B729" t="s">
        <v>938</v>
      </c>
      <c r="C729">
        <v>0.11599025715730217</v>
      </c>
      <c r="D729">
        <v>0.22946745286718737</v>
      </c>
      <c r="E729">
        <v>0.16974322224870153</v>
      </c>
    </row>
    <row r="730" spans="1:5" x14ac:dyDescent="0.35">
      <c r="A730" t="s">
        <v>3044</v>
      </c>
      <c r="B730" t="s">
        <v>939</v>
      </c>
      <c r="C730">
        <v>0.29535774403227838</v>
      </c>
      <c r="D730">
        <v>0.36634803940004596</v>
      </c>
      <c r="E730">
        <v>0.32898510717656632</v>
      </c>
    </row>
    <row r="731" spans="1:5" x14ac:dyDescent="0.35">
      <c r="A731" t="s">
        <v>3044</v>
      </c>
      <c r="B731" t="s">
        <v>940</v>
      </c>
      <c r="C731">
        <v>0.20351671978619248</v>
      </c>
      <c r="D731">
        <v>6.7647331725511031E-2</v>
      </c>
      <c r="E731">
        <v>0.13915680652143955</v>
      </c>
    </row>
    <row r="732" spans="1:5" x14ac:dyDescent="0.35">
      <c r="A732" t="s">
        <v>3044</v>
      </c>
      <c r="B732" t="s">
        <v>987</v>
      </c>
      <c r="C732">
        <v>1</v>
      </c>
      <c r="D732">
        <v>1</v>
      </c>
      <c r="E732">
        <v>1</v>
      </c>
    </row>
    <row r="733" spans="1:5" x14ac:dyDescent="0.35">
      <c r="A733" t="s">
        <v>3044</v>
      </c>
      <c r="B733" t="s">
        <v>999</v>
      </c>
    </row>
    <row r="734" spans="1:5" x14ac:dyDescent="0.35">
      <c r="A734" t="s">
        <v>3044</v>
      </c>
      <c r="B734" t="s">
        <v>1001</v>
      </c>
      <c r="C734">
        <v>1</v>
      </c>
      <c r="D734">
        <v>1</v>
      </c>
      <c r="E734">
        <v>1</v>
      </c>
    </row>
    <row r="735" spans="1:5" x14ac:dyDescent="0.35">
      <c r="A735" t="s">
        <v>3044</v>
      </c>
      <c r="B735" t="s">
        <v>1011</v>
      </c>
    </row>
    <row r="736" spans="1:5" x14ac:dyDescent="0.35">
      <c r="A736" t="s">
        <v>3044</v>
      </c>
      <c r="B736" t="s">
        <v>1013</v>
      </c>
    </row>
    <row r="737" spans="1:5" x14ac:dyDescent="0.35">
      <c r="A737" t="s">
        <v>3044</v>
      </c>
      <c r="B737" t="s">
        <v>1015</v>
      </c>
      <c r="C737">
        <v>1.2918646619508038E-2</v>
      </c>
      <c r="E737">
        <v>6.7992183377070248E-3</v>
      </c>
    </row>
    <row r="738" spans="1:5" x14ac:dyDescent="0.35">
      <c r="A738" t="s">
        <v>3044</v>
      </c>
      <c r="B738" t="s">
        <v>1017</v>
      </c>
      <c r="C738">
        <v>4.8672780066663375E-2</v>
      </c>
      <c r="D738">
        <v>6.6445167478153891E-2</v>
      </c>
      <c r="E738">
        <v>5.7091374782054782E-2</v>
      </c>
    </row>
    <row r="739" spans="1:5" x14ac:dyDescent="0.35">
      <c r="A739" t="s">
        <v>3044</v>
      </c>
      <c r="B739" t="s">
        <v>1019</v>
      </c>
      <c r="C739">
        <v>0.93840857331382854</v>
      </c>
      <c r="D739">
        <v>0.93355483252184612</v>
      </c>
      <c r="E739">
        <v>0.93610940688023825</v>
      </c>
    </row>
    <row r="740" spans="1:5" x14ac:dyDescent="0.35">
      <c r="A740" t="s">
        <v>3044</v>
      </c>
      <c r="B740" t="s">
        <v>1026</v>
      </c>
      <c r="C740">
        <v>1.1524409717817835E-3</v>
      </c>
      <c r="D740">
        <v>7.1826904150868663E-5</v>
      </c>
      <c r="E740">
        <v>6.4056534874345615E-4</v>
      </c>
    </row>
    <row r="741" spans="1:5" x14ac:dyDescent="0.35">
      <c r="A741" t="s">
        <v>3044</v>
      </c>
      <c r="B741" t="s">
        <v>1040</v>
      </c>
      <c r="C741">
        <v>278.30382012000007</v>
      </c>
      <c r="D741">
        <v>565</v>
      </c>
    </row>
    <row r="742" spans="1:5" x14ac:dyDescent="0.35">
      <c r="A742" t="s">
        <v>3044</v>
      </c>
      <c r="B742" t="s">
        <v>1041</v>
      </c>
      <c r="C742">
        <v>543.74127700999986</v>
      </c>
      <c r="D742">
        <v>169</v>
      </c>
    </row>
    <row r="743" spans="1:5" x14ac:dyDescent="0.35">
      <c r="A743" t="s">
        <v>3044</v>
      </c>
      <c r="B743" t="s">
        <v>1042</v>
      </c>
      <c r="C743">
        <v>596.39424008000003</v>
      </c>
      <c r="D743">
        <v>75</v>
      </c>
    </row>
    <row r="744" spans="1:5" x14ac:dyDescent="0.35">
      <c r="A744" t="s">
        <v>3044</v>
      </c>
      <c r="B744" t="s">
        <v>1043</v>
      </c>
      <c r="C744">
        <v>88.505802680000016</v>
      </c>
      <c r="D744">
        <v>4</v>
      </c>
    </row>
    <row r="745" spans="1:5" x14ac:dyDescent="0.35">
      <c r="A745" t="s">
        <v>3044</v>
      </c>
      <c r="B745" t="s">
        <v>1044</v>
      </c>
      <c r="C745">
        <v>96.390905290000006</v>
      </c>
      <c r="D745">
        <v>1</v>
      </c>
    </row>
    <row r="746" spans="1:5" x14ac:dyDescent="0.35">
      <c r="A746" t="s">
        <v>3044</v>
      </c>
      <c r="B746" t="s">
        <v>1045</v>
      </c>
      <c r="D746">
        <v>0</v>
      </c>
    </row>
    <row r="747" spans="1:5" x14ac:dyDescent="0.35">
      <c r="A747" t="s">
        <v>3044</v>
      </c>
      <c r="B747" t="s">
        <v>1102</v>
      </c>
      <c r="C747">
        <v>0.68960218999767575</v>
      </c>
    </row>
    <row r="748" spans="1:5" x14ac:dyDescent="0.35">
      <c r="A748" t="s">
        <v>3044</v>
      </c>
      <c r="B748" t="s">
        <v>1103</v>
      </c>
      <c r="C748">
        <v>90.524429480148044</v>
      </c>
    </row>
    <row r="749" spans="1:5" x14ac:dyDescent="0.35">
      <c r="A749" t="s">
        <v>3044</v>
      </c>
      <c r="B749" t="s">
        <v>1104</v>
      </c>
      <c r="C749">
        <v>130.02748773639507</v>
      </c>
    </row>
    <row r="750" spans="1:5" x14ac:dyDescent="0.35">
      <c r="A750" t="s">
        <v>3044</v>
      </c>
      <c r="B750" t="s">
        <v>1105</v>
      </c>
      <c r="C750">
        <v>324.91267974798581</v>
      </c>
    </row>
    <row r="751" spans="1:5" x14ac:dyDescent="0.35">
      <c r="A751" t="s">
        <v>3044</v>
      </c>
      <c r="B751" t="s">
        <v>1106</v>
      </c>
      <c r="C751">
        <v>599.43610115244587</v>
      </c>
    </row>
    <row r="752" spans="1:5" x14ac:dyDescent="0.35">
      <c r="A752" t="s">
        <v>3044</v>
      </c>
      <c r="B752" t="s">
        <v>1107</v>
      </c>
      <c r="C752">
        <v>276.30085074774661</v>
      </c>
    </row>
    <row r="753" spans="1:4" x14ac:dyDescent="0.35">
      <c r="A753" t="s">
        <v>3044</v>
      </c>
      <c r="B753" t="s">
        <v>1108</v>
      </c>
      <c r="C753">
        <v>110.75213733900225</v>
      </c>
    </row>
    <row r="754" spans="1:4" x14ac:dyDescent="0.35">
      <c r="A754" t="s">
        <v>3044</v>
      </c>
      <c r="B754" t="s">
        <v>1109</v>
      </c>
      <c r="C754">
        <v>27.032031283273</v>
      </c>
    </row>
    <row r="755" spans="1:4" x14ac:dyDescent="0.35">
      <c r="A755" t="s">
        <v>3044</v>
      </c>
      <c r="B755" t="s">
        <v>1110</v>
      </c>
      <c r="C755">
        <v>44.209186453004023</v>
      </c>
    </row>
    <row r="756" spans="1:4" x14ac:dyDescent="0.35">
      <c r="A756" t="s">
        <v>3044</v>
      </c>
      <c r="B756" t="s">
        <v>1122</v>
      </c>
      <c r="C756">
        <v>7.7604435934720856E-2</v>
      </c>
    </row>
    <row r="757" spans="1:4" x14ac:dyDescent="0.35">
      <c r="A757" t="s">
        <v>3044</v>
      </c>
      <c r="B757" t="s">
        <v>1124</v>
      </c>
      <c r="C757">
        <v>1.5807299459268808E-3</v>
      </c>
    </row>
    <row r="758" spans="1:4" x14ac:dyDescent="0.35">
      <c r="A758" t="s">
        <v>3044</v>
      </c>
      <c r="B758" t="s">
        <v>1128</v>
      </c>
      <c r="C758">
        <v>1.8979606846288844E-2</v>
      </c>
    </row>
    <row r="759" spans="1:4" x14ac:dyDescent="0.35">
      <c r="A759" t="s">
        <v>3044</v>
      </c>
      <c r="B759" t="s">
        <v>1162</v>
      </c>
      <c r="C759">
        <v>213.77369842000002</v>
      </c>
      <c r="D759">
        <v>31</v>
      </c>
    </row>
    <row r="760" spans="1:4" x14ac:dyDescent="0.35">
      <c r="A760" t="s">
        <v>3044</v>
      </c>
      <c r="B760" t="s">
        <v>1171</v>
      </c>
      <c r="C760">
        <v>395.55881538000006</v>
      </c>
      <c r="D760">
        <v>143</v>
      </c>
    </row>
    <row r="761" spans="1:4" x14ac:dyDescent="0.35">
      <c r="A761" t="s">
        <v>3044</v>
      </c>
      <c r="B761" t="s">
        <v>1172</v>
      </c>
      <c r="C761">
        <v>108.36319466999996</v>
      </c>
      <c r="D761">
        <v>194</v>
      </c>
    </row>
    <row r="762" spans="1:4" x14ac:dyDescent="0.35">
      <c r="A762" t="s">
        <v>3044</v>
      </c>
      <c r="B762" t="s">
        <v>1173</v>
      </c>
      <c r="C762">
        <v>49.790475169999993</v>
      </c>
      <c r="D762">
        <v>99</v>
      </c>
    </row>
    <row r="763" spans="1:4" x14ac:dyDescent="0.35">
      <c r="A763" t="s">
        <v>3044</v>
      </c>
      <c r="B763" t="s">
        <v>1174</v>
      </c>
      <c r="C763">
        <v>0.16618052</v>
      </c>
      <c r="D763">
        <v>1</v>
      </c>
    </row>
    <row r="764" spans="1:4" x14ac:dyDescent="0.35">
      <c r="A764" t="s">
        <v>3044</v>
      </c>
      <c r="B764" t="s">
        <v>1179</v>
      </c>
      <c r="C764">
        <v>28.459343010000001</v>
      </c>
      <c r="D764">
        <v>24</v>
      </c>
    </row>
    <row r="765" spans="1:4" x14ac:dyDescent="0.35">
      <c r="A765" t="s">
        <v>3044</v>
      </c>
      <c r="B765" t="s">
        <v>1163</v>
      </c>
      <c r="C765">
        <v>129.0706227</v>
      </c>
      <c r="D765">
        <v>30</v>
      </c>
    </row>
    <row r="766" spans="1:4" x14ac:dyDescent="0.35">
      <c r="A766" t="s">
        <v>3044</v>
      </c>
      <c r="B766" t="s">
        <v>1164</v>
      </c>
      <c r="C766">
        <v>329.79073569999991</v>
      </c>
      <c r="D766">
        <v>113</v>
      </c>
    </row>
    <row r="767" spans="1:4" x14ac:dyDescent="0.35">
      <c r="A767" t="s">
        <v>3044</v>
      </c>
      <c r="B767" t="s">
        <v>1165</v>
      </c>
      <c r="C767">
        <v>99.334919790000015</v>
      </c>
      <c r="D767">
        <v>66</v>
      </c>
    </row>
    <row r="768" spans="1:4" x14ac:dyDescent="0.35">
      <c r="A768" t="s">
        <v>3044</v>
      </c>
      <c r="B768" t="s">
        <v>1166</v>
      </c>
      <c r="C768">
        <v>48.38576157</v>
      </c>
      <c r="D768">
        <v>33</v>
      </c>
    </row>
    <row r="769" spans="1:4" x14ac:dyDescent="0.35">
      <c r="A769" t="s">
        <v>3044</v>
      </c>
      <c r="B769" t="s">
        <v>1167</v>
      </c>
      <c r="C769">
        <v>16.607531419999997</v>
      </c>
      <c r="D769">
        <v>19</v>
      </c>
    </row>
    <row r="770" spans="1:4" x14ac:dyDescent="0.35">
      <c r="A770" t="s">
        <v>3044</v>
      </c>
      <c r="B770" t="s">
        <v>1168</v>
      </c>
      <c r="C770">
        <v>23.667082910000001</v>
      </c>
      <c r="D770">
        <v>9</v>
      </c>
    </row>
    <row r="771" spans="1:4" x14ac:dyDescent="0.35">
      <c r="A771" t="s">
        <v>3044</v>
      </c>
      <c r="B771" t="s">
        <v>1169</v>
      </c>
      <c r="C771">
        <v>41.102451000000002</v>
      </c>
      <c r="D771">
        <v>16</v>
      </c>
    </row>
    <row r="772" spans="1:4" x14ac:dyDescent="0.35">
      <c r="A772" t="s">
        <v>3044</v>
      </c>
      <c r="B772" t="s">
        <v>1170</v>
      </c>
      <c r="C772">
        <v>119.26523292000003</v>
      </c>
      <c r="D772">
        <v>31</v>
      </c>
    </row>
    <row r="773" spans="1:4" x14ac:dyDescent="0.35">
      <c r="A773" t="s">
        <v>3044</v>
      </c>
      <c r="B773" t="s">
        <v>1186</v>
      </c>
      <c r="C773">
        <v>213.77369842000002</v>
      </c>
      <c r="D773">
        <v>31</v>
      </c>
    </row>
    <row r="774" spans="1:4" x14ac:dyDescent="0.35">
      <c r="A774" t="s">
        <v>3044</v>
      </c>
      <c r="B774" t="s">
        <v>1195</v>
      </c>
      <c r="C774">
        <v>395.55881538000006</v>
      </c>
      <c r="D774">
        <v>143</v>
      </c>
    </row>
    <row r="775" spans="1:4" x14ac:dyDescent="0.35">
      <c r="A775" t="s">
        <v>3044</v>
      </c>
      <c r="B775" t="s">
        <v>1196</v>
      </c>
      <c r="C775">
        <v>108.36319466999996</v>
      </c>
      <c r="D775">
        <v>194</v>
      </c>
    </row>
    <row r="776" spans="1:4" x14ac:dyDescent="0.35">
      <c r="A776" t="s">
        <v>3044</v>
      </c>
      <c r="B776" t="s">
        <v>1197</v>
      </c>
      <c r="C776">
        <v>49.790475169999993</v>
      </c>
      <c r="D776">
        <v>99</v>
      </c>
    </row>
    <row r="777" spans="1:4" x14ac:dyDescent="0.35">
      <c r="A777" t="s">
        <v>3044</v>
      </c>
      <c r="B777" t="s">
        <v>1198</v>
      </c>
      <c r="C777">
        <v>0.16618052</v>
      </c>
      <c r="D777">
        <v>1</v>
      </c>
    </row>
    <row r="778" spans="1:4" x14ac:dyDescent="0.35">
      <c r="A778" t="s">
        <v>3044</v>
      </c>
      <c r="B778" t="s">
        <v>1203</v>
      </c>
      <c r="C778">
        <v>28.459343010000001</v>
      </c>
      <c r="D778">
        <v>24</v>
      </c>
    </row>
    <row r="779" spans="1:4" x14ac:dyDescent="0.35">
      <c r="A779" t="s">
        <v>3044</v>
      </c>
      <c r="B779" t="s">
        <v>1187</v>
      </c>
      <c r="C779">
        <v>129.0706227</v>
      </c>
      <c r="D779">
        <v>30</v>
      </c>
    </row>
    <row r="780" spans="1:4" x14ac:dyDescent="0.35">
      <c r="A780" t="s">
        <v>3044</v>
      </c>
      <c r="B780" t="s">
        <v>1188</v>
      </c>
      <c r="C780">
        <v>329.79073569999991</v>
      </c>
      <c r="D780">
        <v>113</v>
      </c>
    </row>
    <row r="781" spans="1:4" x14ac:dyDescent="0.35">
      <c r="A781" t="s">
        <v>3044</v>
      </c>
      <c r="B781" t="s">
        <v>1189</v>
      </c>
      <c r="C781">
        <v>99.334919790000015</v>
      </c>
      <c r="D781">
        <v>66</v>
      </c>
    </row>
    <row r="782" spans="1:4" x14ac:dyDescent="0.35">
      <c r="A782" t="s">
        <v>3044</v>
      </c>
      <c r="B782" t="s">
        <v>1190</v>
      </c>
      <c r="C782">
        <v>48.38576157</v>
      </c>
      <c r="D782">
        <v>33</v>
      </c>
    </row>
    <row r="783" spans="1:4" x14ac:dyDescent="0.35">
      <c r="A783" t="s">
        <v>3044</v>
      </c>
      <c r="B783" t="s">
        <v>1191</v>
      </c>
      <c r="C783">
        <v>16.607531419999997</v>
      </c>
      <c r="D783">
        <v>19</v>
      </c>
    </row>
    <row r="784" spans="1:4" x14ac:dyDescent="0.35">
      <c r="A784" t="s">
        <v>3044</v>
      </c>
      <c r="B784" t="s">
        <v>1192</v>
      </c>
      <c r="C784">
        <v>23.667082910000001</v>
      </c>
      <c r="D784">
        <v>9</v>
      </c>
    </row>
    <row r="785" spans="1:4" x14ac:dyDescent="0.35">
      <c r="A785" t="s">
        <v>3044</v>
      </c>
      <c r="B785" t="s">
        <v>1193</v>
      </c>
      <c r="C785">
        <v>41.102451000000002</v>
      </c>
      <c r="D785">
        <v>16</v>
      </c>
    </row>
    <row r="786" spans="1:4" x14ac:dyDescent="0.35">
      <c r="A786" t="s">
        <v>3044</v>
      </c>
      <c r="B786" t="s">
        <v>1194</v>
      </c>
      <c r="C786">
        <v>119.26523292000003</v>
      </c>
      <c r="D786">
        <v>31</v>
      </c>
    </row>
    <row r="787" spans="1:4" x14ac:dyDescent="0.35">
      <c r="A787" t="s">
        <v>3044</v>
      </c>
      <c r="B787" t="s">
        <v>1209</v>
      </c>
      <c r="C787">
        <v>264.09360221999998</v>
      </c>
      <c r="D787">
        <v>221</v>
      </c>
    </row>
    <row r="788" spans="1:4" x14ac:dyDescent="0.35">
      <c r="A788" t="s">
        <v>3044</v>
      </c>
      <c r="B788" t="s">
        <v>1227</v>
      </c>
      <c r="C788">
        <v>35.657086569999997</v>
      </c>
      <c r="D788">
        <v>16</v>
      </c>
    </row>
    <row r="789" spans="1:4" x14ac:dyDescent="0.35">
      <c r="A789" t="s">
        <v>3044</v>
      </c>
      <c r="B789" t="s">
        <v>1229</v>
      </c>
      <c r="C789">
        <v>139.81082816</v>
      </c>
      <c r="D789">
        <v>15</v>
      </c>
    </row>
    <row r="790" spans="1:4" x14ac:dyDescent="0.35">
      <c r="A790" t="s">
        <v>3044</v>
      </c>
      <c r="B790" t="s">
        <v>1231</v>
      </c>
      <c r="C790">
        <v>52.074346120000001</v>
      </c>
      <c r="D790">
        <v>10</v>
      </c>
    </row>
    <row r="791" spans="1:4" x14ac:dyDescent="0.35">
      <c r="A791" t="s">
        <v>3044</v>
      </c>
      <c r="B791" t="s">
        <v>1211</v>
      </c>
      <c r="C791">
        <v>112.85059596999999</v>
      </c>
      <c r="D791">
        <v>104</v>
      </c>
    </row>
    <row r="792" spans="1:4" x14ac:dyDescent="0.35">
      <c r="A792" t="s">
        <v>3044</v>
      </c>
      <c r="B792" t="s">
        <v>1213</v>
      </c>
      <c r="C792">
        <v>89.157121760000024</v>
      </c>
      <c r="D792">
        <v>66</v>
      </c>
    </row>
    <row r="793" spans="1:4" x14ac:dyDescent="0.35">
      <c r="A793" t="s">
        <v>3044</v>
      </c>
      <c r="B793" t="s">
        <v>1215</v>
      </c>
      <c r="C793">
        <v>30.062734810000006</v>
      </c>
      <c r="D793">
        <v>60</v>
      </c>
    </row>
    <row r="794" spans="1:4" x14ac:dyDescent="0.35">
      <c r="A794" t="s">
        <v>3044</v>
      </c>
      <c r="B794" t="s">
        <v>1217</v>
      </c>
      <c r="C794">
        <v>21.185620089999993</v>
      </c>
      <c r="D794">
        <v>67</v>
      </c>
    </row>
    <row r="795" spans="1:4" x14ac:dyDescent="0.35">
      <c r="A795" t="s">
        <v>3044</v>
      </c>
      <c r="B795" t="s">
        <v>1219</v>
      </c>
      <c r="C795">
        <v>40.454690780000007</v>
      </c>
      <c r="D795">
        <v>33</v>
      </c>
    </row>
    <row r="796" spans="1:4" x14ac:dyDescent="0.35">
      <c r="A796" t="s">
        <v>3044</v>
      </c>
      <c r="B796" t="s">
        <v>1221</v>
      </c>
      <c r="C796">
        <v>94.720300650000013</v>
      </c>
      <c r="D796">
        <v>41</v>
      </c>
    </row>
    <row r="797" spans="1:4" x14ac:dyDescent="0.35">
      <c r="A797" t="s">
        <v>3044</v>
      </c>
      <c r="B797" t="s">
        <v>1223</v>
      </c>
      <c r="C797">
        <v>354.30501532</v>
      </c>
      <c r="D797">
        <v>106</v>
      </c>
    </row>
    <row r="798" spans="1:4" x14ac:dyDescent="0.35">
      <c r="A798" t="s">
        <v>3044</v>
      </c>
      <c r="B798" t="s">
        <v>1225</v>
      </c>
      <c r="C798">
        <v>368.96410272999992</v>
      </c>
      <c r="D798">
        <v>70</v>
      </c>
    </row>
    <row r="799" spans="1:4" x14ac:dyDescent="0.35">
      <c r="A799" t="s">
        <v>3044</v>
      </c>
      <c r="B799" t="s">
        <v>1246</v>
      </c>
      <c r="C799">
        <v>123.50227254000006</v>
      </c>
      <c r="D799">
        <v>359</v>
      </c>
    </row>
    <row r="800" spans="1:4" x14ac:dyDescent="0.35">
      <c r="A800" t="s">
        <v>3044</v>
      </c>
      <c r="B800" t="s">
        <v>1248</v>
      </c>
      <c r="C800">
        <v>2.8861742800000001</v>
      </c>
      <c r="D800">
        <v>15</v>
      </c>
    </row>
    <row r="801" spans="1:4" x14ac:dyDescent="0.35">
      <c r="A801" t="s">
        <v>3044</v>
      </c>
      <c r="B801" t="s">
        <v>1252</v>
      </c>
      <c r="C801">
        <v>0.57198388</v>
      </c>
      <c r="D801">
        <v>6</v>
      </c>
    </row>
    <row r="802" spans="1:4" x14ac:dyDescent="0.35">
      <c r="A802" t="s">
        <v>3044</v>
      </c>
      <c r="B802" t="s">
        <v>1254</v>
      </c>
      <c r="C802">
        <v>1476.3756144800018</v>
      </c>
      <c r="D802">
        <v>429</v>
      </c>
    </row>
    <row r="803" spans="1:4" x14ac:dyDescent="0.35">
      <c r="A803" t="s">
        <v>3044</v>
      </c>
      <c r="B803" t="s">
        <v>1262</v>
      </c>
      <c r="C803">
        <v>54.481321970000003</v>
      </c>
      <c r="D803">
        <v>12</v>
      </c>
    </row>
    <row r="804" spans="1:4" x14ac:dyDescent="0.35">
      <c r="A804" t="s">
        <v>3044</v>
      </c>
      <c r="B804" t="s">
        <v>1264</v>
      </c>
      <c r="C804">
        <v>1548.8547232100013</v>
      </c>
      <c r="D804">
        <v>797</v>
      </c>
    </row>
    <row r="805" spans="1:4" x14ac:dyDescent="0.35">
      <c r="A805" t="s">
        <v>3044</v>
      </c>
      <c r="B805" t="s">
        <v>1274</v>
      </c>
      <c r="D805">
        <v>648.92313027837736</v>
      </c>
    </row>
    <row r="806" spans="1:4" x14ac:dyDescent="0.35">
      <c r="A806" t="s">
        <v>3044</v>
      </c>
      <c r="B806" t="s">
        <v>1275</v>
      </c>
      <c r="D806">
        <v>1.1488932677928982</v>
      </c>
    </row>
    <row r="807" spans="1:4" x14ac:dyDescent="0.35">
      <c r="A807" t="s">
        <v>3044</v>
      </c>
      <c r="B807" t="s">
        <v>1277</v>
      </c>
      <c r="D807">
        <v>0.72580259580889694</v>
      </c>
    </row>
    <row r="808" spans="1:4" x14ac:dyDescent="0.35">
      <c r="A808" t="s">
        <v>3044</v>
      </c>
      <c r="B808" t="s">
        <v>1278</v>
      </c>
      <c r="D808">
        <v>528.07797180678472</v>
      </c>
    </row>
    <row r="809" spans="1:4" x14ac:dyDescent="0.35">
      <c r="A809" t="s">
        <v>3044</v>
      </c>
      <c r="B809" t="s">
        <v>1325</v>
      </c>
      <c r="C809">
        <v>96.57887021999997</v>
      </c>
      <c r="D809">
        <v>126</v>
      </c>
    </row>
    <row r="810" spans="1:4" x14ac:dyDescent="0.35">
      <c r="A810" t="s">
        <v>3044</v>
      </c>
      <c r="B810" t="s">
        <v>1326</v>
      </c>
      <c r="C810">
        <v>250.51867214000006</v>
      </c>
      <c r="D810">
        <v>82</v>
      </c>
    </row>
    <row r="811" spans="1:4" x14ac:dyDescent="0.35">
      <c r="A811" t="s">
        <v>3044</v>
      </c>
      <c r="B811" t="s">
        <v>1327</v>
      </c>
      <c r="C811">
        <v>295.6306773899999</v>
      </c>
      <c r="D811">
        <v>33</v>
      </c>
    </row>
    <row r="812" spans="1:4" x14ac:dyDescent="0.35">
      <c r="A812" t="s">
        <v>3044</v>
      </c>
      <c r="B812" t="s">
        <v>1328</v>
      </c>
      <c r="C812">
        <v>202.5693565</v>
      </c>
      <c r="D812">
        <v>7</v>
      </c>
    </row>
    <row r="813" spans="1:4" x14ac:dyDescent="0.35">
      <c r="A813" t="s">
        <v>3044</v>
      </c>
      <c r="B813" t="s">
        <v>1329</v>
      </c>
      <c r="D813">
        <v>0</v>
      </c>
    </row>
    <row r="814" spans="1:4" x14ac:dyDescent="0.35">
      <c r="A814" t="s">
        <v>3044</v>
      </c>
      <c r="B814" t="s">
        <v>1330</v>
      </c>
      <c r="C814">
        <v>597.73593918999995</v>
      </c>
      <c r="D814">
        <v>4</v>
      </c>
    </row>
    <row r="815" spans="1:4" x14ac:dyDescent="0.35">
      <c r="A815" t="s">
        <v>3044</v>
      </c>
      <c r="B815" t="s">
        <v>1371</v>
      </c>
      <c r="C815">
        <v>0.61789309335844156</v>
      </c>
    </row>
    <row r="816" spans="1:4" x14ac:dyDescent="0.35">
      <c r="A816" t="s">
        <v>3044</v>
      </c>
      <c r="B816" t="s">
        <v>1372</v>
      </c>
      <c r="C816">
        <v>160.75272329012543</v>
      </c>
    </row>
    <row r="817" spans="1:4" x14ac:dyDescent="0.35">
      <c r="A817" t="s">
        <v>3044</v>
      </c>
      <c r="B817" t="s">
        <v>1373</v>
      </c>
      <c r="C817">
        <v>359.63766887404989</v>
      </c>
    </row>
    <row r="818" spans="1:4" x14ac:dyDescent="0.35">
      <c r="A818" t="s">
        <v>3044</v>
      </c>
      <c r="B818" t="s">
        <v>1374</v>
      </c>
      <c r="C818">
        <v>489.71886840109192</v>
      </c>
    </row>
    <row r="819" spans="1:4" x14ac:dyDescent="0.35">
      <c r="A819" t="s">
        <v>3044</v>
      </c>
      <c r="B819" t="s">
        <v>1375</v>
      </c>
      <c r="C819">
        <v>155.36452360051672</v>
      </c>
    </row>
    <row r="820" spans="1:4" x14ac:dyDescent="0.35">
      <c r="A820" t="s">
        <v>3044</v>
      </c>
      <c r="B820" t="s">
        <v>1376</v>
      </c>
      <c r="C820">
        <v>81.365489360178842</v>
      </c>
    </row>
    <row r="821" spans="1:4" x14ac:dyDescent="0.35">
      <c r="A821" t="s">
        <v>3044</v>
      </c>
      <c r="B821" t="s">
        <v>1377</v>
      </c>
      <c r="C821">
        <v>144.25708347315188</v>
      </c>
    </row>
    <row r="822" spans="1:4" x14ac:dyDescent="0.35">
      <c r="A822" t="s">
        <v>3044</v>
      </c>
      <c r="B822" t="s">
        <v>1378</v>
      </c>
      <c r="C822">
        <v>48.307871522258132</v>
      </c>
    </row>
    <row r="823" spans="1:4" x14ac:dyDescent="0.35">
      <c r="A823" t="s">
        <v>3044</v>
      </c>
      <c r="B823" t="s">
        <v>1379</v>
      </c>
      <c r="C823">
        <v>3.6292869186271819</v>
      </c>
    </row>
    <row r="824" spans="1:4" x14ac:dyDescent="0.35">
      <c r="A824" t="s">
        <v>3044</v>
      </c>
      <c r="B824" t="s">
        <v>1392</v>
      </c>
      <c r="C824">
        <v>3.2960789358726192E-2</v>
      </c>
    </row>
    <row r="825" spans="1:4" x14ac:dyDescent="0.35">
      <c r="A825" t="s">
        <v>3044</v>
      </c>
      <c r="B825" t="s">
        <v>1394</v>
      </c>
      <c r="C825">
        <v>0.41353369272788182</v>
      </c>
    </row>
    <row r="826" spans="1:4" x14ac:dyDescent="0.35">
      <c r="A826" t="s">
        <v>3044</v>
      </c>
      <c r="B826" t="s">
        <v>1396</v>
      </c>
      <c r="C826">
        <v>1.0841244941722544E-3</v>
      </c>
    </row>
    <row r="827" spans="1:4" x14ac:dyDescent="0.35">
      <c r="A827" t="s">
        <v>3044</v>
      </c>
      <c r="B827" t="s">
        <v>1400</v>
      </c>
      <c r="C827">
        <v>4.6535577657407602E-2</v>
      </c>
    </row>
    <row r="828" spans="1:4" x14ac:dyDescent="0.35">
      <c r="A828" t="s">
        <v>3044</v>
      </c>
      <c r="B828" t="s">
        <v>1402</v>
      </c>
      <c r="C828">
        <v>0.11223934690152686</v>
      </c>
    </row>
    <row r="829" spans="1:4" x14ac:dyDescent="0.35">
      <c r="A829" t="s">
        <v>3044</v>
      </c>
      <c r="B829" t="s">
        <v>1408</v>
      </c>
      <c r="C829">
        <v>0.22013884446969265</v>
      </c>
    </row>
    <row r="830" spans="1:4" x14ac:dyDescent="0.35">
      <c r="A830" t="s">
        <v>3044</v>
      </c>
      <c r="B830" t="s">
        <v>1435</v>
      </c>
      <c r="C830">
        <v>270.27900316999995</v>
      </c>
      <c r="D830">
        <v>10</v>
      </c>
    </row>
    <row r="831" spans="1:4" x14ac:dyDescent="0.35">
      <c r="A831" t="s">
        <v>3044</v>
      </c>
      <c r="B831" t="s">
        <v>1444</v>
      </c>
      <c r="C831">
        <v>214.83431981000001</v>
      </c>
      <c r="D831">
        <v>36</v>
      </c>
    </row>
    <row r="832" spans="1:4" x14ac:dyDescent="0.35">
      <c r="A832" t="s">
        <v>3044</v>
      </c>
      <c r="B832" t="s">
        <v>1445</v>
      </c>
      <c r="C832">
        <v>182.00165909999998</v>
      </c>
      <c r="D832">
        <v>64</v>
      </c>
    </row>
    <row r="833" spans="1:4" x14ac:dyDescent="0.35">
      <c r="A833" t="s">
        <v>3044</v>
      </c>
      <c r="B833" t="s">
        <v>1446</v>
      </c>
      <c r="C833">
        <v>114.33446094999998</v>
      </c>
      <c r="D833">
        <v>49</v>
      </c>
    </row>
    <row r="834" spans="1:4" x14ac:dyDescent="0.35">
      <c r="A834" t="s">
        <v>3044</v>
      </c>
      <c r="B834" t="s">
        <v>1447</v>
      </c>
      <c r="C834">
        <v>9.19095978</v>
      </c>
      <c r="D834">
        <v>5</v>
      </c>
    </row>
    <row r="835" spans="1:4" x14ac:dyDescent="0.35">
      <c r="A835" t="s">
        <v>3044</v>
      </c>
      <c r="B835" t="s">
        <v>1452</v>
      </c>
      <c r="C835">
        <v>43.034326720000003</v>
      </c>
      <c r="D835">
        <v>17</v>
      </c>
    </row>
    <row r="836" spans="1:4" x14ac:dyDescent="0.35">
      <c r="A836" t="s">
        <v>3044</v>
      </c>
      <c r="B836" t="s">
        <v>1436</v>
      </c>
      <c r="C836">
        <v>24.647321910000002</v>
      </c>
      <c r="D836">
        <v>2</v>
      </c>
    </row>
    <row r="837" spans="1:4" x14ac:dyDescent="0.35">
      <c r="A837" t="s">
        <v>3044</v>
      </c>
      <c r="B837" t="s">
        <v>1437</v>
      </c>
      <c r="C837">
        <v>118.79783509000004</v>
      </c>
      <c r="D837">
        <v>24</v>
      </c>
    </row>
    <row r="838" spans="1:4" x14ac:dyDescent="0.35">
      <c r="A838" t="s">
        <v>3044</v>
      </c>
      <c r="B838" t="s">
        <v>1438</v>
      </c>
      <c r="C838">
        <v>72.561607219999999</v>
      </c>
      <c r="D838">
        <v>10</v>
      </c>
    </row>
    <row r="839" spans="1:4" x14ac:dyDescent="0.35">
      <c r="A839" t="s">
        <v>3044</v>
      </c>
      <c r="B839" t="s">
        <v>1439</v>
      </c>
      <c r="C839">
        <v>217.37833224999997</v>
      </c>
      <c r="D839">
        <v>4</v>
      </c>
    </row>
    <row r="840" spans="1:4" x14ac:dyDescent="0.35">
      <c r="A840" t="s">
        <v>3044</v>
      </c>
      <c r="B840" t="s">
        <v>1440</v>
      </c>
      <c r="C840">
        <v>9.6104891200000004</v>
      </c>
      <c r="D840">
        <v>5</v>
      </c>
    </row>
    <row r="841" spans="1:4" x14ac:dyDescent="0.35">
      <c r="A841" t="s">
        <v>3044</v>
      </c>
      <c r="B841" t="s">
        <v>1441</v>
      </c>
      <c r="C841">
        <v>3.1261613399999999</v>
      </c>
      <c r="D841">
        <v>1</v>
      </c>
    </row>
    <row r="842" spans="1:4" x14ac:dyDescent="0.35">
      <c r="A842" t="s">
        <v>3044</v>
      </c>
      <c r="B842" t="s">
        <v>1442</v>
      </c>
      <c r="C842">
        <v>150.19899236999998</v>
      </c>
      <c r="D842">
        <v>6</v>
      </c>
    </row>
    <row r="843" spans="1:4" x14ac:dyDescent="0.35">
      <c r="A843" t="s">
        <v>3044</v>
      </c>
      <c r="B843" t="s">
        <v>1443</v>
      </c>
      <c r="C843">
        <v>13.03804661</v>
      </c>
      <c r="D843">
        <v>7</v>
      </c>
    </row>
    <row r="844" spans="1:4" x14ac:dyDescent="0.35">
      <c r="A844" t="s">
        <v>3044</v>
      </c>
      <c r="B844" t="s">
        <v>1458</v>
      </c>
      <c r="C844">
        <v>270.27900316999995</v>
      </c>
      <c r="D844">
        <v>10</v>
      </c>
    </row>
    <row r="845" spans="1:4" x14ac:dyDescent="0.35">
      <c r="A845" t="s">
        <v>3044</v>
      </c>
      <c r="B845" t="s">
        <v>1467</v>
      </c>
      <c r="C845">
        <v>214.83431981000001</v>
      </c>
      <c r="D845">
        <v>36</v>
      </c>
    </row>
    <row r="846" spans="1:4" x14ac:dyDescent="0.35">
      <c r="A846" t="s">
        <v>3044</v>
      </c>
      <c r="B846" t="s">
        <v>1468</v>
      </c>
      <c r="C846">
        <v>182.00165909999998</v>
      </c>
      <c r="D846">
        <v>64</v>
      </c>
    </row>
    <row r="847" spans="1:4" x14ac:dyDescent="0.35">
      <c r="A847" t="s">
        <v>3044</v>
      </c>
      <c r="B847" t="s">
        <v>1469</v>
      </c>
      <c r="C847">
        <v>114.33446094999998</v>
      </c>
      <c r="D847">
        <v>49</v>
      </c>
    </row>
    <row r="848" spans="1:4" x14ac:dyDescent="0.35">
      <c r="A848" t="s">
        <v>3044</v>
      </c>
      <c r="B848" t="s">
        <v>1470</v>
      </c>
      <c r="C848">
        <v>9.19095978</v>
      </c>
      <c r="D848">
        <v>5</v>
      </c>
    </row>
    <row r="849" spans="1:4" x14ac:dyDescent="0.35">
      <c r="A849" t="s">
        <v>3044</v>
      </c>
      <c r="B849" t="s">
        <v>1475</v>
      </c>
      <c r="C849">
        <v>43.034326720000003</v>
      </c>
      <c r="D849">
        <v>17</v>
      </c>
    </row>
    <row r="850" spans="1:4" x14ac:dyDescent="0.35">
      <c r="A850" t="s">
        <v>3044</v>
      </c>
      <c r="B850" t="s">
        <v>1459</v>
      </c>
      <c r="C850">
        <v>24.647321910000002</v>
      </c>
      <c r="D850">
        <v>2</v>
      </c>
    </row>
    <row r="851" spans="1:4" x14ac:dyDescent="0.35">
      <c r="A851" t="s">
        <v>3044</v>
      </c>
      <c r="B851" t="s">
        <v>1460</v>
      </c>
      <c r="C851">
        <v>118.79783509000004</v>
      </c>
      <c r="D851">
        <v>24</v>
      </c>
    </row>
    <row r="852" spans="1:4" x14ac:dyDescent="0.35">
      <c r="A852" t="s">
        <v>3044</v>
      </c>
      <c r="B852" t="s">
        <v>1461</v>
      </c>
      <c r="C852">
        <v>72.561607219999999</v>
      </c>
      <c r="D852">
        <v>10</v>
      </c>
    </row>
    <row r="853" spans="1:4" x14ac:dyDescent="0.35">
      <c r="A853" t="s">
        <v>3044</v>
      </c>
      <c r="B853" t="s">
        <v>1462</v>
      </c>
      <c r="C853">
        <v>217.37833224999997</v>
      </c>
      <c r="D853">
        <v>4</v>
      </c>
    </row>
    <row r="854" spans="1:4" x14ac:dyDescent="0.35">
      <c r="A854" t="s">
        <v>3044</v>
      </c>
      <c r="B854" t="s">
        <v>1463</v>
      </c>
      <c r="C854">
        <v>9.6104891200000004</v>
      </c>
      <c r="D854">
        <v>5</v>
      </c>
    </row>
    <row r="855" spans="1:4" x14ac:dyDescent="0.35">
      <c r="A855" t="s">
        <v>3044</v>
      </c>
      <c r="B855" t="s">
        <v>1464</v>
      </c>
      <c r="C855">
        <v>3.1261613399999999</v>
      </c>
      <c r="D855">
        <v>1</v>
      </c>
    </row>
    <row r="856" spans="1:4" x14ac:dyDescent="0.35">
      <c r="A856" t="s">
        <v>3044</v>
      </c>
      <c r="B856" t="s">
        <v>1465</v>
      </c>
      <c r="C856">
        <v>150.19899236999998</v>
      </c>
      <c r="D856">
        <v>6</v>
      </c>
    </row>
    <row r="857" spans="1:4" x14ac:dyDescent="0.35">
      <c r="A857" t="s">
        <v>3044</v>
      </c>
      <c r="B857" t="s">
        <v>1466</v>
      </c>
      <c r="C857">
        <v>13.03804661</v>
      </c>
      <c r="D857">
        <v>7</v>
      </c>
    </row>
    <row r="858" spans="1:4" x14ac:dyDescent="0.35">
      <c r="A858" t="s">
        <v>3044</v>
      </c>
      <c r="B858" t="s">
        <v>1481</v>
      </c>
      <c r="C858">
        <v>277.15259531000004</v>
      </c>
      <c r="D858">
        <v>89</v>
      </c>
    </row>
    <row r="859" spans="1:4" x14ac:dyDescent="0.35">
      <c r="A859" t="s">
        <v>3044</v>
      </c>
      <c r="B859" t="s">
        <v>1490</v>
      </c>
      <c r="C859">
        <v>244.16631224999998</v>
      </c>
      <c r="D859">
        <v>6</v>
      </c>
    </row>
    <row r="860" spans="1:4" x14ac:dyDescent="0.35">
      <c r="A860" t="s">
        <v>3044</v>
      </c>
      <c r="B860" t="s">
        <v>1491</v>
      </c>
      <c r="C860">
        <v>149.21974705</v>
      </c>
      <c r="D860">
        <v>6</v>
      </c>
    </row>
    <row r="861" spans="1:4" x14ac:dyDescent="0.35">
      <c r="A861" t="s">
        <v>3044</v>
      </c>
      <c r="B861" t="s">
        <v>1492</v>
      </c>
      <c r="C861">
        <v>3.87573766</v>
      </c>
      <c r="D861">
        <v>3</v>
      </c>
    </row>
    <row r="862" spans="1:4" x14ac:dyDescent="0.35">
      <c r="A862" t="s">
        <v>3044</v>
      </c>
      <c r="B862" t="s">
        <v>1493</v>
      </c>
      <c r="C862">
        <v>4.5602203299999999</v>
      </c>
      <c r="D862">
        <v>3</v>
      </c>
    </row>
    <row r="863" spans="1:4" x14ac:dyDescent="0.35">
      <c r="A863" t="s">
        <v>3044</v>
      </c>
      <c r="B863" t="s">
        <v>1482</v>
      </c>
      <c r="C863">
        <v>101.52763981000001</v>
      </c>
      <c r="D863">
        <v>31</v>
      </c>
    </row>
    <row r="864" spans="1:4" x14ac:dyDescent="0.35">
      <c r="A864" t="s">
        <v>3044</v>
      </c>
      <c r="B864" t="s">
        <v>1483</v>
      </c>
      <c r="C864">
        <v>19.411925220000004</v>
      </c>
      <c r="D864">
        <v>9</v>
      </c>
    </row>
    <row r="865" spans="1:4" x14ac:dyDescent="0.35">
      <c r="A865" t="s">
        <v>3044</v>
      </c>
      <c r="B865" t="s">
        <v>1484</v>
      </c>
      <c r="C865">
        <v>243.73763392999996</v>
      </c>
      <c r="D865">
        <v>21</v>
      </c>
    </row>
    <row r="866" spans="1:4" x14ac:dyDescent="0.35">
      <c r="A866" t="s">
        <v>3044</v>
      </c>
      <c r="B866" t="s">
        <v>1485</v>
      </c>
      <c r="C866">
        <v>62.547976609999992</v>
      </c>
      <c r="D866">
        <v>25</v>
      </c>
    </row>
    <row r="867" spans="1:4" x14ac:dyDescent="0.35">
      <c r="A867" t="s">
        <v>3044</v>
      </c>
      <c r="B867" t="s">
        <v>1486</v>
      </c>
      <c r="C867">
        <v>91.225356379999994</v>
      </c>
      <c r="D867">
        <v>17</v>
      </c>
    </row>
    <row r="868" spans="1:4" x14ac:dyDescent="0.35">
      <c r="A868" t="s">
        <v>3044</v>
      </c>
      <c r="B868" t="s">
        <v>1487</v>
      </c>
      <c r="C868">
        <v>51.265413809999998</v>
      </c>
      <c r="D868">
        <v>9</v>
      </c>
    </row>
    <row r="869" spans="1:4" x14ac:dyDescent="0.35">
      <c r="A869" t="s">
        <v>3044</v>
      </c>
      <c r="B869" t="s">
        <v>1488</v>
      </c>
      <c r="C869">
        <v>26.990346939999998</v>
      </c>
      <c r="D869">
        <v>7</v>
      </c>
    </row>
    <row r="870" spans="1:4" x14ac:dyDescent="0.35">
      <c r="A870" t="s">
        <v>3044</v>
      </c>
      <c r="B870" t="s">
        <v>1489</v>
      </c>
      <c r="C870">
        <v>167.35261013999997</v>
      </c>
      <c r="D870">
        <v>11</v>
      </c>
    </row>
    <row r="871" spans="1:4" x14ac:dyDescent="0.35">
      <c r="A871" t="s">
        <v>3044</v>
      </c>
      <c r="B871" t="s">
        <v>1506</v>
      </c>
      <c r="C871">
        <v>9.256460220000001</v>
      </c>
      <c r="D871">
        <v>4</v>
      </c>
    </row>
    <row r="872" spans="1:4" x14ac:dyDescent="0.35">
      <c r="A872" t="s">
        <v>3044</v>
      </c>
      <c r="B872" t="s">
        <v>1507</v>
      </c>
      <c r="C872">
        <v>1433.77705522</v>
      </c>
      <c r="D872">
        <v>233</v>
      </c>
    </row>
    <row r="873" spans="1:4" x14ac:dyDescent="0.35">
      <c r="A873" t="s">
        <v>3044</v>
      </c>
      <c r="B873" t="s">
        <v>1513</v>
      </c>
      <c r="D873">
        <v>32.730775034966008</v>
      </c>
    </row>
    <row r="874" spans="1:4" x14ac:dyDescent="0.35">
      <c r="A874" t="s">
        <v>3044</v>
      </c>
      <c r="B874" t="s">
        <v>1525</v>
      </c>
      <c r="D874">
        <v>317.56385848126138</v>
      </c>
    </row>
    <row r="875" spans="1:4" x14ac:dyDescent="0.35">
      <c r="A875" t="s">
        <v>3044</v>
      </c>
      <c r="B875" t="s">
        <v>1514</v>
      </c>
      <c r="D875">
        <v>347.76336620157298</v>
      </c>
    </row>
    <row r="876" spans="1:4" x14ac:dyDescent="0.35">
      <c r="A876" t="s">
        <v>3044</v>
      </c>
      <c r="B876" t="s">
        <v>1515</v>
      </c>
      <c r="D876">
        <v>0.16286809099398791</v>
      </c>
    </row>
    <row r="877" spans="1:4" x14ac:dyDescent="0.35">
      <c r="A877" t="s">
        <v>3044</v>
      </c>
      <c r="B877" t="s">
        <v>1517</v>
      </c>
      <c r="D877">
        <v>306.58822040454146</v>
      </c>
    </row>
    <row r="878" spans="1:4" x14ac:dyDescent="0.35">
      <c r="A878" t="s">
        <v>3044</v>
      </c>
      <c r="B878" t="s">
        <v>1518</v>
      </c>
      <c r="D878">
        <v>2346.3924883064124</v>
      </c>
    </row>
    <row r="879" spans="1:4" x14ac:dyDescent="0.35">
      <c r="A879" t="s">
        <v>3044</v>
      </c>
      <c r="B879" t="s">
        <v>1521</v>
      </c>
      <c r="D879">
        <v>126.05585243474938</v>
      </c>
    </row>
    <row r="880" spans="1:4" x14ac:dyDescent="0.35">
      <c r="A880" t="s">
        <v>3044</v>
      </c>
      <c r="B880" t="s">
        <v>993</v>
      </c>
    </row>
    <row r="881" spans="1:5" x14ac:dyDescent="0.35">
      <c r="A881" t="s">
        <v>3044</v>
      </c>
      <c r="B881" t="s">
        <v>994</v>
      </c>
    </row>
    <row r="882" spans="1:5" x14ac:dyDescent="0.35">
      <c r="A882" t="s">
        <v>3044</v>
      </c>
      <c r="B882" t="s">
        <v>995</v>
      </c>
    </row>
    <row r="883" spans="1:5" x14ac:dyDescent="0.35">
      <c r="A883" t="s">
        <v>3044</v>
      </c>
      <c r="B883" t="s">
        <v>1133</v>
      </c>
      <c r="C883">
        <v>0.3389280783174764</v>
      </c>
    </row>
    <row r="884" spans="1:5" x14ac:dyDescent="0.35">
      <c r="A884" t="s">
        <v>3044</v>
      </c>
      <c r="B884" t="s">
        <v>1141</v>
      </c>
      <c r="C884">
        <v>0.56290714895558713</v>
      </c>
    </row>
    <row r="885" spans="1:5" x14ac:dyDescent="0.35">
      <c r="A885" t="s">
        <v>3044</v>
      </c>
      <c r="B885" t="s">
        <v>1417</v>
      </c>
      <c r="C885">
        <v>0.17350762439059267</v>
      </c>
    </row>
    <row r="886" spans="1:5" x14ac:dyDescent="0.35">
      <c r="A886" t="s">
        <v>3045</v>
      </c>
      <c r="B886" t="s">
        <v>804</v>
      </c>
      <c r="C886">
        <v>65285.166569779969</v>
      </c>
    </row>
    <row r="887" spans="1:5" x14ac:dyDescent="0.35">
      <c r="A887" t="s">
        <v>3045</v>
      </c>
      <c r="B887" t="s">
        <v>806</v>
      </c>
      <c r="C887">
        <v>2627.081385489998</v>
      </c>
    </row>
    <row r="888" spans="1:5" x14ac:dyDescent="0.35">
      <c r="A888" t="s">
        <v>3045</v>
      </c>
      <c r="B888" t="s">
        <v>827</v>
      </c>
      <c r="C888">
        <v>16062</v>
      </c>
      <c r="D888">
        <v>514</v>
      </c>
    </row>
    <row r="889" spans="1:5" x14ac:dyDescent="0.35">
      <c r="A889" t="s">
        <v>3045</v>
      </c>
      <c r="B889" t="s">
        <v>840</v>
      </c>
      <c r="C889">
        <v>4.0119562456970341E-2</v>
      </c>
      <c r="D889">
        <v>0.24233134353439842</v>
      </c>
      <c r="E889">
        <v>3.8567598578611764E-2</v>
      </c>
    </row>
    <row r="890" spans="1:5" x14ac:dyDescent="0.35">
      <c r="A890" t="s">
        <v>3045</v>
      </c>
      <c r="B890" t="s">
        <v>867</v>
      </c>
    </row>
    <row r="891" spans="1:5" x14ac:dyDescent="0.35">
      <c r="A891" t="s">
        <v>3045</v>
      </c>
      <c r="B891" t="s">
        <v>869</v>
      </c>
    </row>
    <row r="892" spans="1:5" x14ac:dyDescent="0.35">
      <c r="A892" t="s">
        <v>3045</v>
      </c>
      <c r="B892" t="s">
        <v>871</v>
      </c>
    </row>
    <row r="893" spans="1:5" x14ac:dyDescent="0.35">
      <c r="A893" t="s">
        <v>3045</v>
      </c>
      <c r="B893" t="s">
        <v>901</v>
      </c>
    </row>
    <row r="894" spans="1:5" x14ac:dyDescent="0.35">
      <c r="A894" t="s">
        <v>3045</v>
      </c>
      <c r="B894" t="s">
        <v>903</v>
      </c>
    </row>
    <row r="895" spans="1:5" x14ac:dyDescent="0.35">
      <c r="A895" t="s">
        <v>3045</v>
      </c>
      <c r="B895" t="s">
        <v>914</v>
      </c>
    </row>
    <row r="896" spans="1:5" x14ac:dyDescent="0.35">
      <c r="A896" t="s">
        <v>3045</v>
      </c>
      <c r="B896" t="s">
        <v>863</v>
      </c>
      <c r="C896">
        <v>1</v>
      </c>
      <c r="D896">
        <v>1</v>
      </c>
      <c r="E896">
        <v>1</v>
      </c>
    </row>
    <row r="897" spans="1:5" x14ac:dyDescent="0.35">
      <c r="A897" t="s">
        <v>3045</v>
      </c>
      <c r="B897" t="s">
        <v>935</v>
      </c>
      <c r="C897">
        <v>0.31400272671172424</v>
      </c>
      <c r="D897">
        <v>0.21155664667630272</v>
      </c>
      <c r="E897">
        <v>0.31003975687961477</v>
      </c>
    </row>
    <row r="898" spans="1:5" x14ac:dyDescent="0.35">
      <c r="A898" t="s">
        <v>3045</v>
      </c>
      <c r="B898" t="s">
        <v>936</v>
      </c>
      <c r="C898">
        <v>9.4424825574597179E-2</v>
      </c>
      <c r="D898">
        <v>0.17244940204831147</v>
      </c>
      <c r="E898">
        <v>9.7443086913845484E-2</v>
      </c>
    </row>
    <row r="899" spans="1:5" x14ac:dyDescent="0.35">
      <c r="A899" t="s">
        <v>3045</v>
      </c>
      <c r="B899" t="s">
        <v>938</v>
      </c>
      <c r="C899">
        <v>0.13764203719056697</v>
      </c>
      <c r="D899">
        <v>0.1107314791451509</v>
      </c>
      <c r="E899">
        <v>0.13660104343402363</v>
      </c>
    </row>
    <row r="900" spans="1:5" x14ac:dyDescent="0.35">
      <c r="A900" t="s">
        <v>3045</v>
      </c>
      <c r="B900" t="s">
        <v>939</v>
      </c>
      <c r="C900">
        <v>0.2518429355909873</v>
      </c>
      <c r="D900">
        <v>0.2515121566767749</v>
      </c>
      <c r="E900">
        <v>0.25183013991488462</v>
      </c>
    </row>
    <row r="901" spans="1:5" x14ac:dyDescent="0.35">
      <c r="A901" t="s">
        <v>3045</v>
      </c>
      <c r="B901" t="s">
        <v>940</v>
      </c>
      <c r="C901">
        <v>0.20208747493212431</v>
      </c>
      <c r="D901">
        <v>0.25375031545346005</v>
      </c>
      <c r="E901">
        <v>0.20408597285763155</v>
      </c>
    </row>
    <row r="902" spans="1:5" x14ac:dyDescent="0.35">
      <c r="A902" t="s">
        <v>3045</v>
      </c>
      <c r="B902" t="s">
        <v>987</v>
      </c>
      <c r="C902">
        <v>0.23595154974545715</v>
      </c>
      <c r="D902">
        <v>0.94575671049740972</v>
      </c>
      <c r="E902">
        <v>0.26340927616859616</v>
      </c>
    </row>
    <row r="903" spans="1:5" x14ac:dyDescent="0.35">
      <c r="A903" t="s">
        <v>3045</v>
      </c>
      <c r="B903" t="s">
        <v>999</v>
      </c>
      <c r="C903">
        <v>3.5482639039053723E-3</v>
      </c>
      <c r="D903">
        <v>4.3743981680478272E-2</v>
      </c>
      <c r="E903">
        <v>5.1031737342616774E-3</v>
      </c>
    </row>
    <row r="904" spans="1:5" x14ac:dyDescent="0.35">
      <c r="A904" t="s">
        <v>3045</v>
      </c>
      <c r="B904" t="s">
        <v>1001</v>
      </c>
      <c r="C904">
        <v>0.99645173609609461</v>
      </c>
      <c r="D904">
        <v>0.95625601831952178</v>
      </c>
      <c r="E904">
        <v>0.99489682626573839</v>
      </c>
    </row>
    <row r="905" spans="1:5" x14ac:dyDescent="0.35">
      <c r="A905" t="s">
        <v>3045</v>
      </c>
      <c r="B905" t="s">
        <v>1011</v>
      </c>
      <c r="C905">
        <v>3.3534568608781318E-2</v>
      </c>
      <c r="E905">
        <v>3.2237335140370846E-2</v>
      </c>
    </row>
    <row r="906" spans="1:5" x14ac:dyDescent="0.35">
      <c r="A906" t="s">
        <v>3045</v>
      </c>
      <c r="B906" t="s">
        <v>1013</v>
      </c>
      <c r="C906">
        <v>4.6435557465105533E-2</v>
      </c>
      <c r="E906">
        <v>4.4639268985275232E-2</v>
      </c>
    </row>
    <row r="907" spans="1:5" x14ac:dyDescent="0.35">
      <c r="A907" t="s">
        <v>3045</v>
      </c>
      <c r="B907" t="s">
        <v>1015</v>
      </c>
      <c r="C907">
        <v>3.2194691682887251E-2</v>
      </c>
      <c r="E907">
        <v>3.0949289302930547E-2</v>
      </c>
    </row>
    <row r="908" spans="1:5" x14ac:dyDescent="0.35">
      <c r="A908" t="s">
        <v>3045</v>
      </c>
      <c r="B908" t="s">
        <v>1017</v>
      </c>
      <c r="C908">
        <v>0.10595579510801152</v>
      </c>
      <c r="E908">
        <v>0.1018570573192641</v>
      </c>
    </row>
    <row r="909" spans="1:5" x14ac:dyDescent="0.35">
      <c r="A909" t="s">
        <v>3045</v>
      </c>
      <c r="B909" t="s">
        <v>1019</v>
      </c>
      <c r="C909">
        <v>0.78187938713521432</v>
      </c>
      <c r="D909">
        <v>1</v>
      </c>
      <c r="E909">
        <v>0.79031704925215918</v>
      </c>
    </row>
    <row r="910" spans="1:5" x14ac:dyDescent="0.35">
      <c r="A910" t="s">
        <v>3045</v>
      </c>
      <c r="B910" t="s">
        <v>1026</v>
      </c>
      <c r="C910">
        <v>5.392132165638841E-4</v>
      </c>
      <c r="D910">
        <v>4.0081212208186046E-3</v>
      </c>
      <c r="E910">
        <v>6.7340261421064038E-4</v>
      </c>
    </row>
    <row r="911" spans="1:5" x14ac:dyDescent="0.35">
      <c r="A911" t="s">
        <v>3045</v>
      </c>
      <c r="B911" t="s">
        <v>1040</v>
      </c>
      <c r="C911">
        <v>4502.9521491599962</v>
      </c>
      <c r="D911">
        <v>11939</v>
      </c>
    </row>
    <row r="912" spans="1:5" x14ac:dyDescent="0.35">
      <c r="A912" t="s">
        <v>3045</v>
      </c>
      <c r="B912" t="s">
        <v>1041</v>
      </c>
      <c r="C912">
        <v>5609.0392741899959</v>
      </c>
      <c r="D912">
        <v>1703</v>
      </c>
    </row>
    <row r="913" spans="1:4" x14ac:dyDescent="0.35">
      <c r="A913" t="s">
        <v>3045</v>
      </c>
      <c r="B913" t="s">
        <v>1042</v>
      </c>
      <c r="C913">
        <v>16401.664895630023</v>
      </c>
      <c r="D913">
        <v>1658</v>
      </c>
    </row>
    <row r="914" spans="1:4" x14ac:dyDescent="0.35">
      <c r="A914" t="s">
        <v>3045</v>
      </c>
      <c r="B914" t="s">
        <v>1043</v>
      </c>
      <c r="C914">
        <v>15751.388083829994</v>
      </c>
      <c r="D914">
        <v>498</v>
      </c>
    </row>
    <row r="915" spans="1:4" x14ac:dyDescent="0.35">
      <c r="A915" t="s">
        <v>3045</v>
      </c>
      <c r="B915" t="s">
        <v>1044</v>
      </c>
      <c r="C915">
        <v>14084.406451249994</v>
      </c>
      <c r="D915">
        <v>206</v>
      </c>
    </row>
    <row r="916" spans="1:4" x14ac:dyDescent="0.35">
      <c r="A916" t="s">
        <v>3045</v>
      </c>
      <c r="B916" t="s">
        <v>1045</v>
      </c>
      <c r="C916">
        <v>8935.7157157199981</v>
      </c>
      <c r="D916">
        <v>58</v>
      </c>
    </row>
    <row r="917" spans="1:4" x14ac:dyDescent="0.35">
      <c r="A917" t="s">
        <v>3045</v>
      </c>
      <c r="B917" t="s">
        <v>1102</v>
      </c>
      <c r="C917">
        <v>0.37644889455137581</v>
      </c>
    </row>
    <row r="918" spans="1:4" x14ac:dyDescent="0.35">
      <c r="A918" t="s">
        <v>3045</v>
      </c>
      <c r="B918" t="s">
        <v>1103</v>
      </c>
      <c r="C918">
        <v>60999.310273293719</v>
      </c>
    </row>
    <row r="919" spans="1:4" x14ac:dyDescent="0.35">
      <c r="A919" t="s">
        <v>3045</v>
      </c>
      <c r="B919" t="s">
        <v>1104</v>
      </c>
      <c r="C919">
        <v>1420.6764433577109</v>
      </c>
    </row>
    <row r="920" spans="1:4" x14ac:dyDescent="0.35">
      <c r="A920" t="s">
        <v>3045</v>
      </c>
      <c r="B920" t="s">
        <v>1105</v>
      </c>
      <c r="C920">
        <v>1405.7667116385489</v>
      </c>
    </row>
    <row r="921" spans="1:4" x14ac:dyDescent="0.35">
      <c r="A921" t="s">
        <v>3045</v>
      </c>
      <c r="B921" t="s">
        <v>1106</v>
      </c>
      <c r="C921">
        <v>499.49893550409433</v>
      </c>
    </row>
    <row r="922" spans="1:4" x14ac:dyDescent="0.35">
      <c r="A922" t="s">
        <v>3045</v>
      </c>
      <c r="B922" t="s">
        <v>1107</v>
      </c>
      <c r="C922">
        <v>401.86736743954037</v>
      </c>
    </row>
    <row r="923" spans="1:4" x14ac:dyDescent="0.35">
      <c r="A923" t="s">
        <v>3045</v>
      </c>
      <c r="B923" t="s">
        <v>1108</v>
      </c>
      <c r="C923">
        <v>202.20938451802564</v>
      </c>
    </row>
    <row r="924" spans="1:4" x14ac:dyDescent="0.35">
      <c r="A924" t="s">
        <v>3045</v>
      </c>
      <c r="B924" t="s">
        <v>1109</v>
      </c>
      <c r="C924">
        <v>206.3672187195763</v>
      </c>
    </row>
    <row r="925" spans="1:4" x14ac:dyDescent="0.35">
      <c r="A925" t="s">
        <v>3045</v>
      </c>
      <c r="B925" t="s">
        <v>1110</v>
      </c>
      <c r="C925">
        <v>149.4702353088484</v>
      </c>
    </row>
    <row r="926" spans="1:4" x14ac:dyDescent="0.35">
      <c r="A926" t="s">
        <v>3045</v>
      </c>
      <c r="B926" t="s">
        <v>1122</v>
      </c>
      <c r="C926">
        <v>2.4421527580171888E-2</v>
      </c>
    </row>
    <row r="927" spans="1:4" x14ac:dyDescent="0.35">
      <c r="A927" t="s">
        <v>3045</v>
      </c>
      <c r="B927" t="s">
        <v>1124</v>
      </c>
      <c r="C927">
        <v>8.3676914037754911E-4</v>
      </c>
    </row>
    <row r="928" spans="1:4" x14ac:dyDescent="0.35">
      <c r="A928" t="s">
        <v>3045</v>
      </c>
      <c r="B928" t="s">
        <v>1128</v>
      </c>
      <c r="C928">
        <v>0.94914815418948872</v>
      </c>
    </row>
    <row r="929" spans="1:4" x14ac:dyDescent="0.35">
      <c r="A929" t="s">
        <v>3045</v>
      </c>
      <c r="B929" t="s">
        <v>1162</v>
      </c>
      <c r="C929">
        <v>13819.905812759993</v>
      </c>
      <c r="D929">
        <v>399</v>
      </c>
    </row>
    <row r="930" spans="1:4" x14ac:dyDescent="0.35">
      <c r="A930" t="s">
        <v>3045</v>
      </c>
      <c r="B930" t="s">
        <v>1171</v>
      </c>
      <c r="C930">
        <v>6371.5783047399991</v>
      </c>
      <c r="D930">
        <v>1720</v>
      </c>
    </row>
    <row r="931" spans="1:4" x14ac:dyDescent="0.35">
      <c r="A931" t="s">
        <v>3045</v>
      </c>
      <c r="B931" t="s">
        <v>1172</v>
      </c>
      <c r="C931">
        <v>2682.9107831799975</v>
      </c>
      <c r="D931">
        <v>3241</v>
      </c>
    </row>
    <row r="932" spans="1:4" x14ac:dyDescent="0.35">
      <c r="A932" t="s">
        <v>3045</v>
      </c>
      <c r="B932" t="s">
        <v>1173</v>
      </c>
      <c r="C932">
        <v>373.3915742100001</v>
      </c>
      <c r="D932">
        <v>856</v>
      </c>
    </row>
    <row r="933" spans="1:4" x14ac:dyDescent="0.35">
      <c r="A933" t="s">
        <v>3045</v>
      </c>
      <c r="B933" t="s">
        <v>1174</v>
      </c>
      <c r="C933">
        <v>19.490828759999999</v>
      </c>
      <c r="D933">
        <v>27</v>
      </c>
    </row>
    <row r="934" spans="1:4" x14ac:dyDescent="0.35">
      <c r="A934" t="s">
        <v>3045</v>
      </c>
      <c r="B934" t="s">
        <v>1179</v>
      </c>
      <c r="C934">
        <v>6500.8304744999969</v>
      </c>
      <c r="D934">
        <v>377</v>
      </c>
    </row>
    <row r="935" spans="1:4" x14ac:dyDescent="0.35">
      <c r="A935" t="s">
        <v>3045</v>
      </c>
      <c r="B935" t="s">
        <v>1163</v>
      </c>
      <c r="C935">
        <v>7498.1817767100019</v>
      </c>
      <c r="D935">
        <v>629</v>
      </c>
    </row>
    <row r="936" spans="1:4" x14ac:dyDescent="0.35">
      <c r="A936" t="s">
        <v>3045</v>
      </c>
      <c r="B936" t="s">
        <v>1164</v>
      </c>
      <c r="C936">
        <v>14744.525824020006</v>
      </c>
      <c r="D936">
        <v>1648</v>
      </c>
    </row>
    <row r="937" spans="1:4" x14ac:dyDescent="0.35">
      <c r="A937" t="s">
        <v>3045</v>
      </c>
      <c r="B937" t="s">
        <v>1165</v>
      </c>
      <c r="C937">
        <v>5564.8099531199978</v>
      </c>
      <c r="D937">
        <v>838</v>
      </c>
    </row>
    <row r="938" spans="1:4" x14ac:dyDescent="0.35">
      <c r="A938" t="s">
        <v>3045</v>
      </c>
      <c r="B938" t="s">
        <v>1166</v>
      </c>
      <c r="C938">
        <v>1002.2728450800004</v>
      </c>
      <c r="D938">
        <v>240</v>
      </c>
    </row>
    <row r="939" spans="1:4" x14ac:dyDescent="0.35">
      <c r="A939" t="s">
        <v>3045</v>
      </c>
      <c r="B939" t="s">
        <v>1167</v>
      </c>
      <c r="C939">
        <v>1017.0596702599995</v>
      </c>
      <c r="D939">
        <v>112</v>
      </c>
    </row>
    <row r="940" spans="1:4" x14ac:dyDescent="0.35">
      <c r="A940" t="s">
        <v>3045</v>
      </c>
      <c r="B940" t="s">
        <v>1168</v>
      </c>
      <c r="C940">
        <v>42.953557370000006</v>
      </c>
      <c r="D940">
        <v>34</v>
      </c>
    </row>
    <row r="941" spans="1:4" x14ac:dyDescent="0.35">
      <c r="A941" t="s">
        <v>3045</v>
      </c>
      <c r="B941" t="s">
        <v>1169</v>
      </c>
      <c r="C941">
        <v>3923.1818022899993</v>
      </c>
      <c r="D941">
        <v>102</v>
      </c>
    </row>
    <row r="942" spans="1:4" x14ac:dyDescent="0.35">
      <c r="A942" t="s">
        <v>3045</v>
      </c>
      <c r="B942" t="s">
        <v>1170</v>
      </c>
      <c r="C942">
        <v>1724.0733627800014</v>
      </c>
      <c r="D942">
        <v>123</v>
      </c>
    </row>
    <row r="943" spans="1:4" x14ac:dyDescent="0.35">
      <c r="A943" t="s">
        <v>3045</v>
      </c>
      <c r="B943" t="s">
        <v>1186</v>
      </c>
      <c r="C943">
        <v>13819.905812759993</v>
      </c>
      <c r="D943">
        <v>399</v>
      </c>
    </row>
    <row r="944" spans="1:4" x14ac:dyDescent="0.35">
      <c r="A944" t="s">
        <v>3045</v>
      </c>
      <c r="B944" t="s">
        <v>1195</v>
      </c>
      <c r="C944">
        <v>6371.5783047399991</v>
      </c>
      <c r="D944">
        <v>1720</v>
      </c>
    </row>
    <row r="945" spans="1:4" x14ac:dyDescent="0.35">
      <c r="A945" t="s">
        <v>3045</v>
      </c>
      <c r="B945" t="s">
        <v>1196</v>
      </c>
      <c r="C945">
        <v>2682.9107831799975</v>
      </c>
      <c r="D945">
        <v>3241</v>
      </c>
    </row>
    <row r="946" spans="1:4" x14ac:dyDescent="0.35">
      <c r="A946" t="s">
        <v>3045</v>
      </c>
      <c r="B946" t="s">
        <v>1197</v>
      </c>
      <c r="C946">
        <v>373.3915742100001</v>
      </c>
      <c r="D946">
        <v>856</v>
      </c>
    </row>
    <row r="947" spans="1:4" x14ac:dyDescent="0.35">
      <c r="A947" t="s">
        <v>3045</v>
      </c>
      <c r="B947" t="s">
        <v>1198</v>
      </c>
      <c r="C947">
        <v>19.490828759999999</v>
      </c>
      <c r="D947">
        <v>27</v>
      </c>
    </row>
    <row r="948" spans="1:4" x14ac:dyDescent="0.35">
      <c r="A948" t="s">
        <v>3045</v>
      </c>
      <c r="B948" t="s">
        <v>1203</v>
      </c>
      <c r="C948">
        <v>6500.8304744999969</v>
      </c>
      <c r="D948">
        <v>377</v>
      </c>
    </row>
    <row r="949" spans="1:4" x14ac:dyDescent="0.35">
      <c r="A949" t="s">
        <v>3045</v>
      </c>
      <c r="B949" t="s">
        <v>1187</v>
      </c>
      <c r="C949">
        <v>7498.1817767100019</v>
      </c>
      <c r="D949">
        <v>629</v>
      </c>
    </row>
    <row r="950" spans="1:4" x14ac:dyDescent="0.35">
      <c r="A950" t="s">
        <v>3045</v>
      </c>
      <c r="B950" t="s">
        <v>1188</v>
      </c>
      <c r="C950">
        <v>14744.525824020006</v>
      </c>
      <c r="D950">
        <v>1648</v>
      </c>
    </row>
    <row r="951" spans="1:4" x14ac:dyDescent="0.35">
      <c r="A951" t="s">
        <v>3045</v>
      </c>
      <c r="B951" t="s">
        <v>1189</v>
      </c>
      <c r="C951">
        <v>5564.8099531199978</v>
      </c>
      <c r="D951">
        <v>838</v>
      </c>
    </row>
    <row r="952" spans="1:4" x14ac:dyDescent="0.35">
      <c r="A952" t="s">
        <v>3045</v>
      </c>
      <c r="B952" t="s">
        <v>1190</v>
      </c>
      <c r="C952">
        <v>1002.2728450800004</v>
      </c>
      <c r="D952">
        <v>240</v>
      </c>
    </row>
    <row r="953" spans="1:4" x14ac:dyDescent="0.35">
      <c r="A953" t="s">
        <v>3045</v>
      </c>
      <c r="B953" t="s">
        <v>1191</v>
      </c>
      <c r="C953">
        <v>1017.0596702599995</v>
      </c>
      <c r="D953">
        <v>112</v>
      </c>
    </row>
    <row r="954" spans="1:4" x14ac:dyDescent="0.35">
      <c r="A954" t="s">
        <v>3045</v>
      </c>
      <c r="B954" t="s">
        <v>1192</v>
      </c>
      <c r="C954">
        <v>42.953557370000006</v>
      </c>
      <c r="D954">
        <v>34</v>
      </c>
    </row>
    <row r="955" spans="1:4" x14ac:dyDescent="0.35">
      <c r="A955" t="s">
        <v>3045</v>
      </c>
      <c r="B955" t="s">
        <v>1193</v>
      </c>
      <c r="C955">
        <v>3923.1818022899993</v>
      </c>
      <c r="D955">
        <v>102</v>
      </c>
    </row>
    <row r="956" spans="1:4" x14ac:dyDescent="0.35">
      <c r="A956" t="s">
        <v>3045</v>
      </c>
      <c r="B956" t="s">
        <v>1194</v>
      </c>
      <c r="C956">
        <v>1724.0733627800014</v>
      </c>
      <c r="D956">
        <v>123</v>
      </c>
    </row>
    <row r="957" spans="1:4" x14ac:dyDescent="0.35">
      <c r="A957" t="s">
        <v>3045</v>
      </c>
      <c r="B957" t="s">
        <v>1209</v>
      </c>
      <c r="C957">
        <v>3906.0900392000017</v>
      </c>
      <c r="D957">
        <v>2450</v>
      </c>
    </row>
    <row r="958" spans="1:4" x14ac:dyDescent="0.35">
      <c r="A958" t="s">
        <v>3045</v>
      </c>
      <c r="B958" t="s">
        <v>1227</v>
      </c>
      <c r="C958">
        <v>4231.8963075300007</v>
      </c>
      <c r="D958">
        <v>161</v>
      </c>
    </row>
    <row r="959" spans="1:4" x14ac:dyDescent="0.35">
      <c r="A959" t="s">
        <v>3045</v>
      </c>
      <c r="B959" t="s">
        <v>1229</v>
      </c>
      <c r="C959">
        <v>6953.2706482499971</v>
      </c>
      <c r="D959">
        <v>148</v>
      </c>
    </row>
    <row r="960" spans="1:4" x14ac:dyDescent="0.35">
      <c r="A960" t="s">
        <v>3045</v>
      </c>
      <c r="B960" t="s">
        <v>1231</v>
      </c>
      <c r="C960">
        <v>4964.4879869299984</v>
      </c>
      <c r="D960">
        <v>104</v>
      </c>
    </row>
    <row r="961" spans="1:4" x14ac:dyDescent="0.35">
      <c r="A961" t="s">
        <v>3045</v>
      </c>
      <c r="B961" t="s">
        <v>1233</v>
      </c>
      <c r="C961">
        <v>5995.5026620299977</v>
      </c>
      <c r="D961">
        <v>164</v>
      </c>
    </row>
    <row r="962" spans="1:4" x14ac:dyDescent="0.35">
      <c r="A962" t="s">
        <v>3045</v>
      </c>
      <c r="B962" t="s">
        <v>1211</v>
      </c>
      <c r="C962">
        <v>2512.2397764299976</v>
      </c>
      <c r="D962">
        <v>1194</v>
      </c>
    </row>
    <row r="963" spans="1:4" x14ac:dyDescent="0.35">
      <c r="A963" t="s">
        <v>3045</v>
      </c>
      <c r="B963" t="s">
        <v>1213</v>
      </c>
      <c r="C963">
        <v>5472.0076134799965</v>
      </c>
      <c r="D963">
        <v>1019</v>
      </c>
    </row>
    <row r="964" spans="1:4" x14ac:dyDescent="0.35">
      <c r="A964" t="s">
        <v>3045</v>
      </c>
      <c r="B964" t="s">
        <v>1215</v>
      </c>
      <c r="C964">
        <v>7804.5019398499962</v>
      </c>
      <c r="D964">
        <v>1273</v>
      </c>
    </row>
    <row r="965" spans="1:4" x14ac:dyDescent="0.35">
      <c r="A965" t="s">
        <v>3045</v>
      </c>
      <c r="B965" t="s">
        <v>1217</v>
      </c>
      <c r="C965">
        <v>9995.6450944700009</v>
      </c>
      <c r="D965">
        <v>1487</v>
      </c>
    </row>
    <row r="966" spans="1:4" x14ac:dyDescent="0.35">
      <c r="A966" t="s">
        <v>3045</v>
      </c>
      <c r="B966" t="s">
        <v>1219</v>
      </c>
      <c r="C966">
        <v>2069.6595783199996</v>
      </c>
      <c r="D966">
        <v>548</v>
      </c>
    </row>
    <row r="967" spans="1:4" x14ac:dyDescent="0.35">
      <c r="A967" t="s">
        <v>3045</v>
      </c>
      <c r="B967" t="s">
        <v>1221</v>
      </c>
      <c r="C967">
        <v>6763.4389673800042</v>
      </c>
      <c r="D967">
        <v>915</v>
      </c>
    </row>
    <row r="968" spans="1:4" x14ac:dyDescent="0.35">
      <c r="A968" t="s">
        <v>3045</v>
      </c>
      <c r="B968" t="s">
        <v>1223</v>
      </c>
      <c r="C968">
        <v>2726.3730878999982</v>
      </c>
      <c r="D968">
        <v>524</v>
      </c>
    </row>
    <row r="969" spans="1:4" x14ac:dyDescent="0.35">
      <c r="A969" t="s">
        <v>3045</v>
      </c>
      <c r="B969" t="s">
        <v>1225</v>
      </c>
      <c r="C969">
        <v>1890.0528680099999</v>
      </c>
      <c r="D969">
        <v>204</v>
      </c>
    </row>
    <row r="970" spans="1:4" x14ac:dyDescent="0.35">
      <c r="A970" t="s">
        <v>3045</v>
      </c>
      <c r="B970" t="s">
        <v>1246</v>
      </c>
      <c r="C970">
        <v>1579.6822898600024</v>
      </c>
      <c r="D970">
        <v>5489</v>
      </c>
    </row>
    <row r="971" spans="1:4" x14ac:dyDescent="0.35">
      <c r="A971" t="s">
        <v>3045</v>
      </c>
      <c r="B971" t="s">
        <v>1248</v>
      </c>
      <c r="C971">
        <v>66.837701859999967</v>
      </c>
      <c r="D971">
        <v>305</v>
      </c>
    </row>
    <row r="972" spans="1:4" x14ac:dyDescent="0.35">
      <c r="A972" t="s">
        <v>3045</v>
      </c>
      <c r="B972" t="s">
        <v>1252</v>
      </c>
      <c r="C972">
        <v>2.4310781699999997</v>
      </c>
      <c r="D972">
        <v>28</v>
      </c>
    </row>
    <row r="973" spans="1:4" x14ac:dyDescent="0.35">
      <c r="A973" t="s">
        <v>3045</v>
      </c>
      <c r="B973" t="s">
        <v>1254</v>
      </c>
      <c r="C973">
        <v>63636.174461109949</v>
      </c>
      <c r="D973">
        <v>4369</v>
      </c>
    </row>
    <row r="974" spans="1:4" x14ac:dyDescent="0.35">
      <c r="A974" t="s">
        <v>3045</v>
      </c>
      <c r="B974" t="s">
        <v>1256</v>
      </c>
      <c r="C974">
        <v>4.1038779999999997E-2</v>
      </c>
      <c r="D974">
        <v>1</v>
      </c>
    </row>
    <row r="975" spans="1:4" x14ac:dyDescent="0.35">
      <c r="A975" t="s">
        <v>3045</v>
      </c>
      <c r="B975" t="s">
        <v>1262</v>
      </c>
      <c r="C975">
        <v>6611.1648158499993</v>
      </c>
      <c r="D975">
        <v>132</v>
      </c>
    </row>
    <row r="976" spans="1:4" x14ac:dyDescent="0.35">
      <c r="A976" t="s">
        <v>3045</v>
      </c>
      <c r="B976" t="s">
        <v>1264</v>
      </c>
      <c r="C976">
        <v>58674.001753929821</v>
      </c>
      <c r="D976">
        <v>10059</v>
      </c>
    </row>
    <row r="977" spans="1:4" x14ac:dyDescent="0.35">
      <c r="A977" t="s">
        <v>3045</v>
      </c>
      <c r="B977" t="s">
        <v>1274</v>
      </c>
      <c r="D977">
        <v>2879.9879079599859</v>
      </c>
    </row>
    <row r="978" spans="1:4" x14ac:dyDescent="0.35">
      <c r="A978" t="s">
        <v>3045</v>
      </c>
      <c r="B978" t="s">
        <v>1275</v>
      </c>
      <c r="D978">
        <v>41.394888566272193</v>
      </c>
    </row>
    <row r="979" spans="1:4" x14ac:dyDescent="0.35">
      <c r="A979" t="s">
        <v>3045</v>
      </c>
      <c r="B979" t="s">
        <v>1277</v>
      </c>
      <c r="D979">
        <v>1.5872573059034552</v>
      </c>
    </row>
    <row r="980" spans="1:4" x14ac:dyDescent="0.35">
      <c r="A980" t="s">
        <v>3045</v>
      </c>
      <c r="B980" t="s">
        <v>1278</v>
      </c>
      <c r="D980">
        <v>16654.354035534085</v>
      </c>
    </row>
    <row r="981" spans="1:4" x14ac:dyDescent="0.35">
      <c r="A981" t="s">
        <v>3045</v>
      </c>
      <c r="B981" t="s">
        <v>1279</v>
      </c>
    </row>
    <row r="982" spans="1:4" x14ac:dyDescent="0.35">
      <c r="A982" t="s">
        <v>3045</v>
      </c>
      <c r="B982" t="s">
        <v>1325</v>
      </c>
      <c r="C982">
        <v>179.67879687000016</v>
      </c>
      <c r="D982">
        <v>245</v>
      </c>
    </row>
    <row r="983" spans="1:4" x14ac:dyDescent="0.35">
      <c r="A983" t="s">
        <v>3045</v>
      </c>
      <c r="B983" t="s">
        <v>1326</v>
      </c>
      <c r="C983">
        <v>429.80789791000029</v>
      </c>
      <c r="D983">
        <v>130</v>
      </c>
    </row>
    <row r="984" spans="1:4" x14ac:dyDescent="0.35">
      <c r="A984" t="s">
        <v>3045</v>
      </c>
      <c r="B984" t="s">
        <v>1327</v>
      </c>
      <c r="C984">
        <v>1220.4870478800001</v>
      </c>
      <c r="D984">
        <v>122</v>
      </c>
    </row>
    <row r="985" spans="1:4" x14ac:dyDescent="0.35">
      <c r="A985" t="s">
        <v>3045</v>
      </c>
      <c r="B985" t="s">
        <v>1328</v>
      </c>
      <c r="C985">
        <v>348.73758415999998</v>
      </c>
      <c r="D985">
        <v>12</v>
      </c>
    </row>
    <row r="986" spans="1:4" x14ac:dyDescent="0.35">
      <c r="A986" t="s">
        <v>3045</v>
      </c>
      <c r="B986" t="s">
        <v>1329</v>
      </c>
      <c r="C986">
        <v>270.13933617999999</v>
      </c>
      <c r="D986">
        <v>4</v>
      </c>
    </row>
    <row r="987" spans="1:4" x14ac:dyDescent="0.35">
      <c r="A987" t="s">
        <v>3045</v>
      </c>
      <c r="B987" t="s">
        <v>1330</v>
      </c>
      <c r="C987">
        <v>178.23072249000001</v>
      </c>
      <c r="D987">
        <v>1</v>
      </c>
    </row>
    <row r="988" spans="1:4" x14ac:dyDescent="0.35">
      <c r="A988" t="s">
        <v>3045</v>
      </c>
      <c r="B988" t="s">
        <v>1371</v>
      </c>
      <c r="C988">
        <v>0.52120146223956187</v>
      </c>
    </row>
    <row r="989" spans="1:4" x14ac:dyDescent="0.35">
      <c r="A989" t="s">
        <v>3045</v>
      </c>
      <c r="B989" t="s">
        <v>1372</v>
      </c>
      <c r="C989">
        <v>2058.0149863095089</v>
      </c>
    </row>
    <row r="990" spans="1:4" x14ac:dyDescent="0.35">
      <c r="A990" t="s">
        <v>3045</v>
      </c>
      <c r="B990" t="s">
        <v>1373</v>
      </c>
      <c r="C990">
        <v>224.37253257049753</v>
      </c>
    </row>
    <row r="991" spans="1:4" x14ac:dyDescent="0.35">
      <c r="A991" t="s">
        <v>3045</v>
      </c>
      <c r="B991" t="s">
        <v>1374</v>
      </c>
      <c r="C991">
        <v>124.0346058898588</v>
      </c>
    </row>
    <row r="992" spans="1:4" x14ac:dyDescent="0.35">
      <c r="A992" t="s">
        <v>3045</v>
      </c>
      <c r="B992" t="s">
        <v>1375</v>
      </c>
      <c r="C992">
        <v>74.182203715048431</v>
      </c>
    </row>
    <row r="993" spans="1:4" x14ac:dyDescent="0.35">
      <c r="A993" t="s">
        <v>3045</v>
      </c>
      <c r="B993" t="s">
        <v>1376</v>
      </c>
      <c r="C993">
        <v>43.93432030702489</v>
      </c>
    </row>
    <row r="994" spans="1:4" x14ac:dyDescent="0.35">
      <c r="A994" t="s">
        <v>3045</v>
      </c>
      <c r="B994" t="s">
        <v>1377</v>
      </c>
      <c r="C994">
        <v>25.991471663380931</v>
      </c>
    </row>
    <row r="995" spans="1:4" x14ac:dyDescent="0.35">
      <c r="A995" t="s">
        <v>3045</v>
      </c>
      <c r="B995" t="s">
        <v>1378</v>
      </c>
      <c r="C995">
        <v>19.384292742036223</v>
      </c>
    </row>
    <row r="996" spans="1:4" x14ac:dyDescent="0.35">
      <c r="A996" t="s">
        <v>3045</v>
      </c>
      <c r="B996" t="s">
        <v>1379</v>
      </c>
      <c r="C996">
        <v>57.166972292644225</v>
      </c>
    </row>
    <row r="997" spans="1:4" x14ac:dyDescent="0.35">
      <c r="A997" t="s">
        <v>3045</v>
      </c>
      <c r="B997" t="s">
        <v>1394</v>
      </c>
      <c r="C997">
        <v>9.2251257706961687E-2</v>
      </c>
    </row>
    <row r="998" spans="1:4" x14ac:dyDescent="0.35">
      <c r="A998" t="s">
        <v>3045</v>
      </c>
      <c r="B998" t="s">
        <v>1400</v>
      </c>
      <c r="C998">
        <v>5.6649345361731857E-3</v>
      </c>
    </row>
    <row r="999" spans="1:4" x14ac:dyDescent="0.35">
      <c r="A999" t="s">
        <v>3045</v>
      </c>
      <c r="B999" t="s">
        <v>1402</v>
      </c>
      <c r="C999">
        <v>5.9525529305530999E-4</v>
      </c>
    </row>
    <row r="1000" spans="1:4" x14ac:dyDescent="0.35">
      <c r="A1000" t="s">
        <v>3045</v>
      </c>
      <c r="B1000" t="s">
        <v>1408</v>
      </c>
      <c r="C1000">
        <v>0.5280506904780401</v>
      </c>
    </row>
    <row r="1001" spans="1:4" x14ac:dyDescent="0.35">
      <c r="A1001" t="s">
        <v>3045</v>
      </c>
      <c r="B1001" t="s">
        <v>1435</v>
      </c>
      <c r="C1001">
        <v>292.79058266999999</v>
      </c>
      <c r="D1001">
        <v>8</v>
      </c>
    </row>
    <row r="1002" spans="1:4" x14ac:dyDescent="0.35">
      <c r="A1002" t="s">
        <v>3045</v>
      </c>
      <c r="B1002" t="s">
        <v>1444</v>
      </c>
      <c r="C1002">
        <v>616.7085322099997</v>
      </c>
      <c r="D1002">
        <v>101</v>
      </c>
    </row>
    <row r="1003" spans="1:4" x14ac:dyDescent="0.35">
      <c r="A1003" t="s">
        <v>3045</v>
      </c>
      <c r="B1003" t="s">
        <v>1445</v>
      </c>
      <c r="C1003">
        <v>736.95003043999986</v>
      </c>
      <c r="D1003">
        <v>138</v>
      </c>
    </row>
    <row r="1004" spans="1:4" x14ac:dyDescent="0.35">
      <c r="A1004" t="s">
        <v>3045</v>
      </c>
      <c r="B1004" t="s">
        <v>1446</v>
      </c>
      <c r="C1004">
        <v>180.38638542000004</v>
      </c>
      <c r="D1004">
        <v>52</v>
      </c>
    </row>
    <row r="1005" spans="1:4" x14ac:dyDescent="0.35">
      <c r="A1005" t="s">
        <v>3045</v>
      </c>
      <c r="B1005" t="s">
        <v>1447</v>
      </c>
      <c r="C1005">
        <v>16.091974820000001</v>
      </c>
      <c r="D1005">
        <v>8</v>
      </c>
    </row>
    <row r="1006" spans="1:4" x14ac:dyDescent="0.35">
      <c r="A1006" t="s">
        <v>3045</v>
      </c>
      <c r="B1006" t="s">
        <v>1452</v>
      </c>
      <c r="C1006">
        <v>67.821144110000006</v>
      </c>
      <c r="D1006">
        <v>12</v>
      </c>
    </row>
    <row r="1007" spans="1:4" x14ac:dyDescent="0.35">
      <c r="A1007" t="s">
        <v>3045</v>
      </c>
      <c r="B1007" t="s">
        <v>1436</v>
      </c>
      <c r="C1007">
        <v>98.953795049999997</v>
      </c>
      <c r="D1007">
        <v>14</v>
      </c>
    </row>
    <row r="1008" spans="1:4" x14ac:dyDescent="0.35">
      <c r="A1008" t="s">
        <v>3045</v>
      </c>
      <c r="B1008" t="s">
        <v>1437</v>
      </c>
      <c r="C1008">
        <v>148.14834241</v>
      </c>
      <c r="D1008">
        <v>23</v>
      </c>
    </row>
    <row r="1009" spans="1:4" x14ac:dyDescent="0.35">
      <c r="A1009" t="s">
        <v>3045</v>
      </c>
      <c r="B1009" t="s">
        <v>1438</v>
      </c>
      <c r="C1009">
        <v>80.762633499999993</v>
      </c>
      <c r="D1009">
        <v>21</v>
      </c>
    </row>
    <row r="1010" spans="1:4" x14ac:dyDescent="0.35">
      <c r="A1010" t="s">
        <v>3045</v>
      </c>
      <c r="B1010" t="s">
        <v>1439</v>
      </c>
      <c r="C1010">
        <v>4.3719194099999994</v>
      </c>
      <c r="D1010">
        <v>2</v>
      </c>
    </row>
    <row r="1011" spans="1:4" x14ac:dyDescent="0.35">
      <c r="A1011" t="s">
        <v>3045</v>
      </c>
      <c r="B1011" t="s">
        <v>1440</v>
      </c>
      <c r="C1011">
        <v>4.3694107699999991</v>
      </c>
      <c r="D1011">
        <v>2</v>
      </c>
    </row>
    <row r="1012" spans="1:4" x14ac:dyDescent="0.35">
      <c r="A1012" t="s">
        <v>3045</v>
      </c>
      <c r="B1012" t="s">
        <v>1441</v>
      </c>
      <c r="C1012">
        <v>0.50975791999999998</v>
      </c>
      <c r="D1012">
        <v>1</v>
      </c>
    </row>
    <row r="1013" spans="1:4" x14ac:dyDescent="0.35">
      <c r="A1013" t="s">
        <v>3045</v>
      </c>
      <c r="B1013" t="s">
        <v>1442</v>
      </c>
      <c r="C1013">
        <v>301.22770031999994</v>
      </c>
      <c r="D1013">
        <v>20</v>
      </c>
    </row>
    <row r="1014" spans="1:4" x14ac:dyDescent="0.35">
      <c r="A1014" t="s">
        <v>3045</v>
      </c>
      <c r="B1014" t="s">
        <v>1443</v>
      </c>
      <c r="C1014">
        <v>77.989176439999994</v>
      </c>
      <c r="D1014">
        <v>19</v>
      </c>
    </row>
    <row r="1015" spans="1:4" x14ac:dyDescent="0.35">
      <c r="A1015" t="s">
        <v>3045</v>
      </c>
      <c r="B1015" t="s">
        <v>1458</v>
      </c>
      <c r="C1015">
        <v>292.79058266999999</v>
      </c>
      <c r="D1015">
        <v>8</v>
      </c>
    </row>
    <row r="1016" spans="1:4" x14ac:dyDescent="0.35">
      <c r="A1016" t="s">
        <v>3045</v>
      </c>
      <c r="B1016" t="s">
        <v>1467</v>
      </c>
      <c r="C1016">
        <v>616.7085322099997</v>
      </c>
      <c r="D1016">
        <v>101</v>
      </c>
    </row>
    <row r="1017" spans="1:4" x14ac:dyDescent="0.35">
      <c r="A1017" t="s">
        <v>3045</v>
      </c>
      <c r="B1017" t="s">
        <v>1468</v>
      </c>
      <c r="C1017">
        <v>736.95003043999986</v>
      </c>
      <c r="D1017">
        <v>138</v>
      </c>
    </row>
    <row r="1018" spans="1:4" x14ac:dyDescent="0.35">
      <c r="A1018" t="s">
        <v>3045</v>
      </c>
      <c r="B1018" t="s">
        <v>1469</v>
      </c>
      <c r="C1018">
        <v>180.38638542000004</v>
      </c>
      <c r="D1018">
        <v>52</v>
      </c>
    </row>
    <row r="1019" spans="1:4" x14ac:dyDescent="0.35">
      <c r="A1019" t="s">
        <v>3045</v>
      </c>
      <c r="B1019" t="s">
        <v>1470</v>
      </c>
      <c r="C1019">
        <v>16.091974820000001</v>
      </c>
      <c r="D1019">
        <v>8</v>
      </c>
    </row>
    <row r="1020" spans="1:4" x14ac:dyDescent="0.35">
      <c r="A1020" t="s">
        <v>3045</v>
      </c>
      <c r="B1020" t="s">
        <v>1475</v>
      </c>
      <c r="C1020">
        <v>67.821144110000006</v>
      </c>
      <c r="D1020">
        <v>12</v>
      </c>
    </row>
    <row r="1021" spans="1:4" x14ac:dyDescent="0.35">
      <c r="A1021" t="s">
        <v>3045</v>
      </c>
      <c r="B1021" t="s">
        <v>1459</v>
      </c>
      <c r="C1021">
        <v>98.953795049999997</v>
      </c>
      <c r="D1021">
        <v>14</v>
      </c>
    </row>
    <row r="1022" spans="1:4" x14ac:dyDescent="0.35">
      <c r="A1022" t="s">
        <v>3045</v>
      </c>
      <c r="B1022" t="s">
        <v>1460</v>
      </c>
      <c r="C1022">
        <v>148.14834241</v>
      </c>
      <c r="D1022">
        <v>23</v>
      </c>
    </row>
    <row r="1023" spans="1:4" x14ac:dyDescent="0.35">
      <c r="A1023" t="s">
        <v>3045</v>
      </c>
      <c r="B1023" t="s">
        <v>1461</v>
      </c>
      <c r="C1023">
        <v>80.762633499999993</v>
      </c>
      <c r="D1023">
        <v>21</v>
      </c>
    </row>
    <row r="1024" spans="1:4" x14ac:dyDescent="0.35">
      <c r="A1024" t="s">
        <v>3045</v>
      </c>
      <c r="B1024" t="s">
        <v>1462</v>
      </c>
      <c r="C1024">
        <v>4.3719194099999994</v>
      </c>
      <c r="D1024">
        <v>2</v>
      </c>
    </row>
    <row r="1025" spans="1:4" x14ac:dyDescent="0.35">
      <c r="A1025" t="s">
        <v>3045</v>
      </c>
      <c r="B1025" t="s">
        <v>1463</v>
      </c>
      <c r="C1025">
        <v>4.3694107699999991</v>
      </c>
      <c r="D1025">
        <v>2</v>
      </c>
    </row>
    <row r="1026" spans="1:4" x14ac:dyDescent="0.35">
      <c r="A1026" t="s">
        <v>3045</v>
      </c>
      <c r="B1026" t="s">
        <v>1464</v>
      </c>
      <c r="C1026">
        <v>0.50975791999999998</v>
      </c>
      <c r="D1026">
        <v>1</v>
      </c>
    </row>
    <row r="1027" spans="1:4" x14ac:dyDescent="0.35">
      <c r="A1027" t="s">
        <v>3045</v>
      </c>
      <c r="B1027" t="s">
        <v>1465</v>
      </c>
      <c r="C1027">
        <v>301.22770031999994</v>
      </c>
      <c r="D1027">
        <v>20</v>
      </c>
    </row>
    <row r="1028" spans="1:4" x14ac:dyDescent="0.35">
      <c r="A1028" t="s">
        <v>3045</v>
      </c>
      <c r="B1028" t="s">
        <v>1466</v>
      </c>
      <c r="C1028">
        <v>77.989176439999994</v>
      </c>
      <c r="D1028">
        <v>19</v>
      </c>
    </row>
    <row r="1029" spans="1:4" x14ac:dyDescent="0.35">
      <c r="A1029" t="s">
        <v>3045</v>
      </c>
      <c r="B1029" t="s">
        <v>1481</v>
      </c>
      <c r="C1029">
        <v>343.19546011</v>
      </c>
      <c r="D1029">
        <v>95</v>
      </c>
    </row>
    <row r="1030" spans="1:4" x14ac:dyDescent="0.35">
      <c r="A1030" t="s">
        <v>3045</v>
      </c>
      <c r="B1030" t="s">
        <v>1490</v>
      </c>
      <c r="C1030">
        <v>482.65031339000006</v>
      </c>
      <c r="D1030">
        <v>15</v>
      </c>
    </row>
    <row r="1031" spans="1:4" x14ac:dyDescent="0.35">
      <c r="A1031" t="s">
        <v>3045</v>
      </c>
      <c r="B1031" t="s">
        <v>1491</v>
      </c>
      <c r="C1031">
        <v>25.849326349999998</v>
      </c>
      <c r="D1031">
        <v>4</v>
      </c>
    </row>
    <row r="1032" spans="1:4" x14ac:dyDescent="0.35">
      <c r="A1032" t="s">
        <v>3045</v>
      </c>
      <c r="B1032" t="s">
        <v>1492</v>
      </c>
      <c r="C1032">
        <v>13.48418929</v>
      </c>
      <c r="D1032">
        <v>3</v>
      </c>
    </row>
    <row r="1033" spans="1:4" x14ac:dyDescent="0.35">
      <c r="A1033" t="s">
        <v>3045</v>
      </c>
      <c r="B1033" t="s">
        <v>1493</v>
      </c>
      <c r="C1033">
        <v>58.575731899999994</v>
      </c>
      <c r="D1033">
        <v>4</v>
      </c>
    </row>
    <row r="1034" spans="1:4" x14ac:dyDescent="0.35">
      <c r="A1034" t="s">
        <v>3045</v>
      </c>
      <c r="B1034" t="s">
        <v>1482</v>
      </c>
      <c r="C1034">
        <v>227.14415326</v>
      </c>
      <c r="D1034">
        <v>36</v>
      </c>
    </row>
    <row r="1035" spans="1:4" x14ac:dyDescent="0.35">
      <c r="A1035" t="s">
        <v>3045</v>
      </c>
      <c r="B1035" t="s">
        <v>1483</v>
      </c>
      <c r="C1035">
        <v>205.28307341999997</v>
      </c>
      <c r="D1035">
        <v>49</v>
      </c>
    </row>
    <row r="1036" spans="1:4" x14ac:dyDescent="0.35">
      <c r="A1036" t="s">
        <v>3045</v>
      </c>
      <c r="B1036" t="s">
        <v>1484</v>
      </c>
      <c r="C1036">
        <v>385.23935032000003</v>
      </c>
      <c r="D1036">
        <v>49</v>
      </c>
    </row>
    <row r="1037" spans="1:4" x14ac:dyDescent="0.35">
      <c r="A1037" t="s">
        <v>3045</v>
      </c>
      <c r="B1037" t="s">
        <v>1485</v>
      </c>
      <c r="C1037">
        <v>367.35423314000008</v>
      </c>
      <c r="D1037">
        <v>57</v>
      </c>
    </row>
    <row r="1038" spans="1:4" x14ac:dyDescent="0.35">
      <c r="A1038" t="s">
        <v>3045</v>
      </c>
      <c r="B1038" t="s">
        <v>1486</v>
      </c>
      <c r="C1038">
        <v>169.54582660000003</v>
      </c>
      <c r="D1038">
        <v>39</v>
      </c>
    </row>
    <row r="1039" spans="1:4" x14ac:dyDescent="0.35">
      <c r="A1039" t="s">
        <v>3045</v>
      </c>
      <c r="B1039" t="s">
        <v>1487</v>
      </c>
      <c r="C1039">
        <v>102.94853478</v>
      </c>
      <c r="D1039">
        <v>25</v>
      </c>
    </row>
    <row r="1040" spans="1:4" x14ac:dyDescent="0.35">
      <c r="A1040" t="s">
        <v>3045</v>
      </c>
      <c r="B1040" t="s">
        <v>1488</v>
      </c>
      <c r="C1040">
        <v>98.638128769999994</v>
      </c>
      <c r="D1040">
        <v>25</v>
      </c>
    </row>
    <row r="1041" spans="1:5" x14ac:dyDescent="0.35">
      <c r="A1041" t="s">
        <v>3045</v>
      </c>
      <c r="B1041" t="s">
        <v>1489</v>
      </c>
      <c r="C1041">
        <v>147.17306416</v>
      </c>
      <c r="D1041">
        <v>18</v>
      </c>
    </row>
    <row r="1042" spans="1:5" x14ac:dyDescent="0.35">
      <c r="A1042" t="s">
        <v>3045</v>
      </c>
      <c r="B1042" t="s">
        <v>1506</v>
      </c>
      <c r="C1042">
        <v>18.458029459999999</v>
      </c>
      <c r="D1042">
        <v>4</v>
      </c>
    </row>
    <row r="1043" spans="1:5" x14ac:dyDescent="0.35">
      <c r="A1043" t="s">
        <v>3045</v>
      </c>
      <c r="B1043" t="s">
        <v>1507</v>
      </c>
      <c r="C1043">
        <v>2608.6233560300002</v>
      </c>
      <c r="D1043">
        <v>415</v>
      </c>
    </row>
    <row r="1044" spans="1:5" x14ac:dyDescent="0.35">
      <c r="A1044" t="s">
        <v>3045</v>
      </c>
      <c r="B1044" t="s">
        <v>1525</v>
      </c>
      <c r="D1044">
        <v>1695.596980529552</v>
      </c>
    </row>
    <row r="1045" spans="1:5" x14ac:dyDescent="0.35">
      <c r="A1045" t="s">
        <v>3045</v>
      </c>
      <c r="B1045" t="s">
        <v>1514</v>
      </c>
      <c r="D1045">
        <v>74.923029501781073</v>
      </c>
    </row>
    <row r="1046" spans="1:5" x14ac:dyDescent="0.35">
      <c r="A1046" t="s">
        <v>3045</v>
      </c>
      <c r="B1046" t="s">
        <v>1517</v>
      </c>
      <c r="D1046">
        <v>5.3744632524255538</v>
      </c>
    </row>
    <row r="1047" spans="1:5" x14ac:dyDescent="0.35">
      <c r="A1047" t="s">
        <v>3045</v>
      </c>
      <c r="B1047" t="s">
        <v>1518</v>
      </c>
      <c r="D1047">
        <v>26.07615769816892</v>
      </c>
    </row>
    <row r="1048" spans="1:5" x14ac:dyDescent="0.35">
      <c r="A1048" t="s">
        <v>3045</v>
      </c>
      <c r="B1048" t="s">
        <v>1521</v>
      </c>
      <c r="D1048">
        <v>2763.129404586999</v>
      </c>
    </row>
    <row r="1049" spans="1:5" x14ac:dyDescent="0.35">
      <c r="A1049" t="s">
        <v>3045</v>
      </c>
      <c r="B1049" t="s">
        <v>993</v>
      </c>
      <c r="C1049">
        <v>0.74426459462082128</v>
      </c>
      <c r="D1049">
        <v>1.6710423686326682E-2</v>
      </c>
      <c r="E1049">
        <v>0.71612027490022367</v>
      </c>
    </row>
    <row r="1050" spans="1:5" x14ac:dyDescent="0.35">
      <c r="A1050" t="s">
        <v>3045</v>
      </c>
      <c r="B1050" t="s">
        <v>994</v>
      </c>
      <c r="C1050">
        <v>1.9783855633721596E-2</v>
      </c>
      <c r="D1050">
        <v>2.407580883460253E-2</v>
      </c>
      <c r="E1050">
        <v>1.9949883275287145E-2</v>
      </c>
    </row>
    <row r="1051" spans="1:5" x14ac:dyDescent="0.35">
      <c r="A1051" t="s">
        <v>3045</v>
      </c>
      <c r="B1051" t="s">
        <v>995</v>
      </c>
      <c r="D1051">
        <v>1.345705698166106E-2</v>
      </c>
      <c r="E1051">
        <v>5.20565655892952E-4</v>
      </c>
    </row>
    <row r="1052" spans="1:5" x14ac:dyDescent="0.35">
      <c r="A1052" t="s">
        <v>3045</v>
      </c>
      <c r="B1052" t="s">
        <v>1133</v>
      </c>
      <c r="C1052">
        <v>1.1290373569195953E-3</v>
      </c>
    </row>
    <row r="1053" spans="1:5" x14ac:dyDescent="0.35">
      <c r="A1053" t="s">
        <v>3045</v>
      </c>
      <c r="B1053" t="s">
        <v>1141</v>
      </c>
      <c r="C1053">
        <v>2.4464511733042218E-2</v>
      </c>
    </row>
    <row r="1054" spans="1:5" x14ac:dyDescent="0.35">
      <c r="A1054" t="s">
        <v>3045</v>
      </c>
      <c r="B1054" t="s">
        <v>1417</v>
      </c>
      <c r="C1054">
        <v>0.37343786198576978</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7a7c5d9f0e4552ffe573955dd656dea6">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376f548944d148ded8f9aea76990c595"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6a9f6bf8-3710-4c59-a4eb-7c22c36861d0" xsi:nil="true"/>
    <lcf76f155ced4ddcb4097134ff3c332f xmlns="01c7ed30-b748-4e6f-b72d-51af0829fd38">
      <Terms xmlns="http://schemas.microsoft.com/office/infopath/2007/PartnerControls"/>
    </lcf76f155ced4ddcb4097134ff3c332f>
    <_dlc_DocId xmlns="6a9f6bf8-3710-4c59-a4eb-7c22c36861d0">UFZAHDXV6EXC-877681433-502400</_dlc_DocId>
    <_dlc_DocIdUrl xmlns="6a9f6bf8-3710-4c59-a4eb-7c22c36861d0">
      <Url>https://emfecbc.sharepoint.com/sites/HypoDocumentCenter/_layouts/15/DocIdRedir.aspx?ID=UFZAHDXV6EXC-877681433-502400</Url>
      <Description>UFZAHDXV6EXC-877681433-502400</Description>
    </_dlc_DocIdUrl>
  </documentManagement>
</p:properties>
</file>

<file path=customXml/itemProps1.xml><?xml version="1.0" encoding="utf-8"?>
<ds:datastoreItem xmlns:ds="http://schemas.openxmlformats.org/officeDocument/2006/customXml" ds:itemID="{D2C8B11A-CB69-4BD2-B4F1-CCAA084D7523}">
  <ds:schemaRefs>
    <ds:schemaRef ds:uri="http://schemas.microsoft.com/sharepoint/v3/contenttype/forms"/>
  </ds:schemaRefs>
</ds:datastoreItem>
</file>

<file path=customXml/itemProps2.xml><?xml version="1.0" encoding="utf-8"?>
<ds:datastoreItem xmlns:ds="http://schemas.openxmlformats.org/officeDocument/2006/customXml" ds:itemID="{84144A98-C823-44CE-B4C9-2E63E09A41AE}">
  <ds:schemaRefs>
    <ds:schemaRef ds:uri="http://schemas.microsoft.com/sharepoint/events"/>
  </ds:schemaRefs>
</ds:datastoreItem>
</file>

<file path=customXml/itemProps3.xml><?xml version="1.0" encoding="utf-8"?>
<ds:datastoreItem xmlns:ds="http://schemas.openxmlformats.org/officeDocument/2006/customXml" ds:itemID="{082DB652-B51D-4104-97FA-11ADD63309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3B03C8E-CE8E-4B5F-A4DF-D55ACB60AF4A}">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30</vt:i4>
      </vt:variant>
      <vt:variant>
        <vt:lpstr>Navngivne områder</vt:lpstr>
      </vt:variant>
      <vt:variant>
        <vt:i4>1</vt:i4>
      </vt:variant>
    </vt:vector>
  </HeadingPairs>
  <TitlesOfParts>
    <vt:vector size="31"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Insert Nat Trans Templ</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F2. Sustainable PS data</vt:lpstr>
      <vt:lpstr>E.g. General</vt:lpstr>
      <vt:lpstr>E.g. Other</vt:lpstr>
      <vt:lpstr>'D. G1-G4 - Cover pool inform.'!Udskriftsområde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DERVAUX</dc:creator>
  <cp:lastModifiedBy>Charmila Maria Thomsen</cp:lastModifiedBy>
  <dcterms:created xsi:type="dcterms:W3CDTF">2025-09-04T15:20:53Z</dcterms:created>
  <dcterms:modified xsi:type="dcterms:W3CDTF">2026-02-17T09:16:24Z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94dc1a1c-0371-4962-ba25-774a7611a288</vt:lpwstr>
  </property>
  <property fmtid="{D5CDD505-2E9C-101B-9397-08002B2CF9AE}" pid="4" name="MediaServiceImageTags">
    <vt:lpwstr/>
  </property>
</Properties>
</file>