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05CBAE63-07CC-4BCC-8301-0E81C7E4A864}"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D152" i="5"/>
  <c r="C148" i="5"/>
  <c r="C140" i="5"/>
  <c r="D129" i="5"/>
  <c r="D155" i="5" s="1"/>
  <c r="D128" i="5"/>
  <c r="D154" i="5" s="1"/>
  <c r="D127" i="5"/>
  <c r="D153" i="5" s="1"/>
  <c r="D126" i="5"/>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D16" i="28"/>
  <c r="M25" i="29"/>
  <c r="M28" i="29"/>
  <c r="P57" i="26"/>
  <c r="G79" i="26" s="1"/>
  <c r="P62" i="26"/>
  <c r="H84" i="26" s="1"/>
  <c r="H22" i="27"/>
  <c r="D11" i="28"/>
  <c r="G11" i="28"/>
  <c r="K54" i="28"/>
  <c r="K16" i="28"/>
  <c r="F58" i="28"/>
  <c r="J59" i="28"/>
  <c r="G52" i="28"/>
  <c r="K31" i="28"/>
  <c r="F36" i="28"/>
  <c r="C147" i="5"/>
  <c r="F151" i="6"/>
  <c r="M18" i="25"/>
  <c r="K19" i="25" s="1"/>
  <c r="N15" i="26"/>
  <c r="I37" i="26" s="1"/>
  <c r="L66" i="26"/>
  <c r="I12" i="27"/>
  <c r="I19" i="27"/>
  <c r="E44" i="27"/>
  <c r="E11" i="28"/>
  <c r="H11" i="28"/>
  <c r="L54" i="28"/>
  <c r="C57" i="28"/>
  <c r="G58" i="28"/>
  <c r="H31" i="28"/>
  <c r="H40" i="28" s="1"/>
  <c r="G36" i="28"/>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E78"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M55" i="28" l="1"/>
  <c r="D40" i="28"/>
  <c r="E51" i="28"/>
  <c r="F56" i="28"/>
  <c r="H20" i="28"/>
  <c r="F20" i="28"/>
  <c r="C78" i="26"/>
  <c r="I40" i="26"/>
  <c r="J35" i="26"/>
  <c r="L12" i="25"/>
  <c r="G12" i="25"/>
  <c r="K12" i="25"/>
  <c r="J20" i="28"/>
  <c r="I78" i="26"/>
  <c r="D78" i="26"/>
  <c r="D40" i="26"/>
  <c r="G56" i="28"/>
  <c r="D56" i="28"/>
  <c r="G51" i="28"/>
  <c r="G40" i="26"/>
  <c r="G20" i="28"/>
  <c r="H38" i="26"/>
  <c r="K40" i="26"/>
  <c r="K40" i="28"/>
  <c r="K85" i="26"/>
  <c r="L78" i="26"/>
  <c r="F77" i="26"/>
  <c r="H77" i="26"/>
  <c r="H36" i="26"/>
  <c r="E77" i="26"/>
  <c r="K36" i="26"/>
  <c r="F78" i="26"/>
  <c r="K78" i="26"/>
  <c r="J78" i="26"/>
  <c r="J77" i="26"/>
  <c r="D81" i="26"/>
  <c r="C36" i="26"/>
  <c r="L36" i="26"/>
  <c r="D77" i="26"/>
  <c r="M59" i="28"/>
  <c r="H78" i="26"/>
  <c r="J34" i="26"/>
  <c r="E60" i="28"/>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D37" i="26"/>
  <c r="K84" i="26"/>
  <c r="J84" i="26"/>
  <c r="G84" i="26"/>
  <c r="K38" i="26"/>
  <c r="L84" i="26"/>
  <c r="E85" i="26"/>
  <c r="H19" i="25"/>
  <c r="E84" i="26"/>
  <c r="D51" i="28"/>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F60" i="28" l="1"/>
  <c r="G60" i="28"/>
  <c r="D60" i="28"/>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293" i="5"/>
  <c r="D295" i="5"/>
  <c r="D307" i="5"/>
  <c r="C291" i="5"/>
  <c r="F293" i="5"/>
  <c r="G293" i="5"/>
  <c r="F295" i="5"/>
  <c r="F307" i="5"/>
  <c r="C295" i="5"/>
  <c r="D291" i="5"/>
  <c r="C293" i="5"/>
  <c r="G581" i="6" l="1"/>
  <c r="F582" i="6"/>
  <c r="F583" i="6"/>
  <c r="F579" i="6"/>
  <c r="F581" i="6"/>
  <c r="F441" i="6"/>
  <c r="F364" i="6"/>
  <c r="F303" i="6"/>
  <c r="F118" i="5"/>
  <c r="F119" i="5"/>
  <c r="F130" i="5"/>
  <c r="F116" i="5"/>
  <c r="F93" i="5"/>
  <c r="G441" i="6"/>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<sst xmlns="http://schemas.openxmlformats.org/spreadsheetml/2006/main" count="18225" uniqueCount="3597">
  <si>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</si>
  <si>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</si>
  <si>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</si>
  <si>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</si>
  <si>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</si>
  <si>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</si>
  <si>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</si>
  <si>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</si>
  <si>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</si>
  <si>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</si>
  <si>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</si>
  <si>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</si>
  <si>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</si>
  <si>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</si>
  <si>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</si>
  <si>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</si>
  <si>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</si>
  <si>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</si>
  <si>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</si>
  <si>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</si>
  <si>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</si>
  <si>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</si>
  <si>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</si>
  <si>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</si>
  <si>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</si>
  <si>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</si>
  <si>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</si>
  <si>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</si>
  <si>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</si>
  <si>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</si>
  <si>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</si>
  <si>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</si>
  <si>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</si>
  <si>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</si>
  <si>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</si>
  <si>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</si>
  <si>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</si>
  <si>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</si>
  <si>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</si>
  <si>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</si>
  <si>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</si>
  <si>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</si>
  <si>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</si>
  <si>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</si>
  <si>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</si>
  <si>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</si>
  <si>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</si>
  <si>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</si>
  <si>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</si>
  <si>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</si>
  <si>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</si>
  <si>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</si>
  <si>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</si>
  <si>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</si>
  <si>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</si>
  <si>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</si>
  <si>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</si>
  <si>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</si>
  <si>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</si>
  <si>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</si>
  <si>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</si>
  <si>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</si>
  <si>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</si>
  <si>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</si>
  <si>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</si>
  <si>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</si>
  <si>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</si>
  <si>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</si>
  <si>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</si>
  <si>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</si>
  <si>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</si>
  <si>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</si>
  <si>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</si>
  <si>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</si>
  <si>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</si>
  <si>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</si>
  <si>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</si>
  <si>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</si>
  <si>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</si>
  <si>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</si>
  <si>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</si>
  <si>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</si>
  <si>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</si>
  <si>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</si>
  <si>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</si>
  <si>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</si>
  <si>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</si>
  <si>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</si>
  <si>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</si>
  <si>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</si>
  <si>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</si>
  <si>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</si>
  <si>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</si>
  <si>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</si>
  <si>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</si>
  <si>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</si>
  <si>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</si>
  <si>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</si>
  <si>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</si>
  <si>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</si>
  <si>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</si>
  <si>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</si>
  <si>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</si>
  <si>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</si>
  <si>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</si>
  <si>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</si>
  <si>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</si>
  <si>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</si>
  <si>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</si>
  <si>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</si>
  <si>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</si>
  <si>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</si>
  <si>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</si>
  <si>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</si>
  <si>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</si>
  <si>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</si>
  <si>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</si>
  <si>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</si>
  <si>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</si>
  <si>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</si>
  <si>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</si>
  <si>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</si>
  <si>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</si>
  <si>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</si>
  <si>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</si>
  <si>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</si>
  <si>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</si>
  <si>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</si>
  <si>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</si>
  <si>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</si>
  <si>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</si>
  <si>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</si>
  <si>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</si>
  <si>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</si>
  <si>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</si>
  <si>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</si>
  <si>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</si>
  <si>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</si>
  <si>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</si>
  <si>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</si>
  <si>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</si>
  <si>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</si>
  <si>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</si>
  <si>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</si>
  <si>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</si>
  <si>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</si>
  <si>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</si>
  <si>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</si>
  <si>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</si>
  <si>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</si>
  <si>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</si>
  <si>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</si>
  <si>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</si>
  <si>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</si>
  <si>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</si>
  <si>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</si>
  <si>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</si>
  <si>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</si>
  <si>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</si>
  <si>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</si>
  <si>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</si>
  <si>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</si>
  <si>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</si>
  <si>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</si>
  <si>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</si>
  <si>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</si>
  <si>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</si>
  <si>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</si>
  <si>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</si>
  <si>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</si>
  <si>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</si>
  <si>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</si>
  <si>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</si>
  <si>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</si>
  <si>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</si>
  <si>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</si>
  <si>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</si>
  <si>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</si>
  <si>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</si>
  <si>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</si>
  <si>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</si>
  <si>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</si>
  <si>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</si>
  <si>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</si>
  <si>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</si>
  <si>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</si>
  <si>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</si>
  <si>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</si>
  <si>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</si>
  <si>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</si>
  <si>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</si>
  <si>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</si>
  <si>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</si>
  <si>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</si>
  <si>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</si>
  <si>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</si>
  <si>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</si>
  <si>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</si>
  <si>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</si>
  <si>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</si>
  <si>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</si>
  <si>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</si>
  <si>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</si>
  <si>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</si>
  <si>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</si>
  <si>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</si>
  <si>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</si>
  <si>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</si>
  <si>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</si>
  <si>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</si>
  <si>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</si>
  <si>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</si>
  <si>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</si>
  <si>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</si>
  <si>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</si>
  <si>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</si>
  <si>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</si>
  <si>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</si>
  <si>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</si>
  <si>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</si>
  <si>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</si>
  <si>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</si>
  <si>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</si>
  <si>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</si>
  <si>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</si>
  <si>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</si>
  <si>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</si>
  <si>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</si>
  <si>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</si>
  <si>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</si>
  <si>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</si>
  <si>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</si>
  <si>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</si>
  <si>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</si>
  <si>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</si>
  <si>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</si>
  <si>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</si>
  <si>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</si>
  <si>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</si>
  <si>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</si>
  <si>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</si>
  <si>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</si>
  <si>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</si>
  <si>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</si>
  <si>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</si>
  <si>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</si>
  <si>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</si>
  <si>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</si>
  <si>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</si>
  <si>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</si>
  <si>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</si>
  <si>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</si>
  <si>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</si>
  <si>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</si>
  <si>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</si>
  <si>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</si>
  <si>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</si>
  <si>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</si>
  <si>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</si>
  <si>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</si>
  <si>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</si>
  <si>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</si>
  <si>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</si>
  <si>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</si>
  <si>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</si>
  <si>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</si>
  <si>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</si>
  <si>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</si>
  <si>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</si>
  <si>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</si>
  <si>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</si>
  <si>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</si>
  <si>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</si>
  <si>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</si>
  <si>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</si>
  <si>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</si>
  <si>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</si>
  <si>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</si>
  <si>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</si>
  <si>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</si>
  <si>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</si>
  <si>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</si>
  <si>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</si>
  <si>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</si>
  <si>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</si>
  <si>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</si>
  <si>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</si>
  <si>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</si>
  <si>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</si>
  <si>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</si>
  <si>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</si>
  <si>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</si>
  <si>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</si>
  <si>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</si>
  <si>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</si>
  <si>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</si>
  <si>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</si>
  <si>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</si>
  <si>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</si>
  <si>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</si>
  <si>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</si>
  <si>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</si>
  <si>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</si>
  <si>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</si>
  <si>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</si>
  <si>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</si>
  <si>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</si>
  <si>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</si>
  <si>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</si>
  <si>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</si>
  <si>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</si>
  <si>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</si>
  <si>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</si>
  <si>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</si>
  <si>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</si>
  <si>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</si>
  <si>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</si>
  <si>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</si>
  <si>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</si>
  <si>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</si>
  <si>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</si>
  <si>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</si>
  <si>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</si>
  <si>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</si>
  <si>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</si>
  <si>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</si>
  <si>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</si>
  <si>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</si>
  <si>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</si>
  <si>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</si>
  <si>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</si>
  <si>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</si>
  <si>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</si>
  <si>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</si>
  <si>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</si>
  <si>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</si>
  <si>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</si>
  <si>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</si>
  <si>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</si>
  <si>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</si>
  <si>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</si>
  <si>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</si>
  <si>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</si>
  <si>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</si>
  <si>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</si>
  <si>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</si>
  <si>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</si>
  <si>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</si>
  <si>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</si>
  <si>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</si>
  <si>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</si>
  <si>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</si>
  <si>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</si>
  <si>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</si>
  <si>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</si>
  <si>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</si>
  <si>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</si>
  <si>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</si>
  <si>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</si>
  <si>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</si>
  <si>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</si>
  <si>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</si>
  <si>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</si>
  <si>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</si>
  <si>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</si>
  <si>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</si>
  <si>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</si>
  <si>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</si>
  <si>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</si>
  <si>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</si>
  <si>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</si>
  <si>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</si>
  <si>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</si>
  <si>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</si>
  <si>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</si>
  <si>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</si>
  <si>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</si>
  <si>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</si>
  <si>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</si>
  <si>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</si>
  <si>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</si>
  <si>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</si>
  <si>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</si>
  <si>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</si>
  <si>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</si>
  <si>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</si>
  <si>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</si>
  <si>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</si>
  <si>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</si>
  <si>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</si>
  <si>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</si>
  <si>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</si>
  <si>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</si>
  <si>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</si>
  <si>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</si>
  <si>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</si>
  <si>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</si>
  <si>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</si>
  <si>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</si>
  <si>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</si>
  <si>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</si>
  <si>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</si>
  <si>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</si>
  <si>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</si>
  <si>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</si>
  <si>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</si>
  <si>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</si>
  <si>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</si>
  <si>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</si>
  <si>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</si>
  <si>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</si>
  <si>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</si>
  <si>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</si>
  <si>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</si>
  <si>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</si>
  <si>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</si>
  <si>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</si>
  <si>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</si>
  <si>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</si>
  <si>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</si>
  <si>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</si>
  <si>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</si>
  <si>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</si>
  <si>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</si>
  <si>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</si>
  <si>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</si>
  <si>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</si>
  <si>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</si>
  <si>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</si>
  <si>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</si>
  <si>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</si>
  <si>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</si>
  <si>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</si>
  <si>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</si>
  <si>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</si>
  <si>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</si>
  <si>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</si>
  <si>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</si>
  <si>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</si>
  <si>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</si>
  <si>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</si>
  <si>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</si>
  <si>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</si>
  <si>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</si>
  <si>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</si>
  <si>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</si>
  <si>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</si>
  <si>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</si>
  <si>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</si>
  <si>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</si>
  <si>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</si>
  <si>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</si>
  <si>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</si>
  <si>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</si>
  <si>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</si>
  <si>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</si>
  <si>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</si>
  <si>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</si>
  <si>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</si>
  <si>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</si>
  <si>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</si>
  <si>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</si>
  <si>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</si>
  <si>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</si>
  <si>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</si>
  <si>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</si>
  <si>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</si>
  <si>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</si>
  <si>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</si>
  <si>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</si>
  <si>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</si>
  <si>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</si>
  <si>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</si>
  <si>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</si>
  <si>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</si>
  <si>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</si>
  <si>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</si>
  <si>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</si>
  <si>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</si>
  <si>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</si>
  <si>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</si>
  <si>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</si>
  <si>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</si>
  <si>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</si>
  <si>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</si>
  <si>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</si>
  <si>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</si>
  <si>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</si>
  <si>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</si>
  <si>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</si>
  <si>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</si>
  <si>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</si>
  <si>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</si>
  <si>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</si>
  <si>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</si>
  <si>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</si>
  <si>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</si>
  <si>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</si>
  <si>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</si>
  <si>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</si>
  <si>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</si>
  <si>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</si>
  <si>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</si>
  <si>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</si>
  <si>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</si>
  <si>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</si>
  <si>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</si>
  <si>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</si>
  <si>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</si>
  <si>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</si>
  <si>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</si>
  <si>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</si>
  <si>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</si>
  <si>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</si>
  <si>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</si>
  <si>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</si>
  <si>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</si>
  <si>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</si>
  <si>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</si>
  <si>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</si>
  <si>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</si>
  <si>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</si>
  <si>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</si>
  <si>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</si>
  <si>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</si>
  <si>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</si>
  <si>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</si>
  <si>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</si>
  <si>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</si>
  <si>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</si>
  <si>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</si>
  <si>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</si>
  <si>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</si>
  <si>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</si>
  <si>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</si>
  <si>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</si>
  <si>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</si>
  <si>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</si>
  <si>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</si>
  <si>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</si>
  <si>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</si>
  <si>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</si>
  <si>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</si>
  <si>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</si>
  <si>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</si>
  <si>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</si>
  <si>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</si>
  <si>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</si>
  <si>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</si>
  <si>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</si>
  <si>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</si>
  <si>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</si>
  <si>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</si>
  <si>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</si>
  <si>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</si>
  <si>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</si>
  <si>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</si>
  <si>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</si>
  <si>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</si>
  <si>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</si>
  <si>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</si>
  <si>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</si>
  <si>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</si>
  <si>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</si>
  <si>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</si>
  <si>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</si>
  <si>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</si>
  <si>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</si>
  <si>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</si>
  <si>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</si>
  <si>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</si>
  <si>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</si>
  <si>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</si>
  <si>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</si>
  <si>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</si>
  <si>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</si>
  <si>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</si>
  <si>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</si>
  <si>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</si>
  <si>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</si>
  <si>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</si>
  <si>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</si>
  <si>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</si>
  <si>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</si>
  <si>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</si>
  <si>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</si>
  <si>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</si>
  <si>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</si>
  <si>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</si>
  <si>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</si>
  <si>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</si>
  <si>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</si>
  <si>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</si>
  <si>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</si>
  <si>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</si>
  <si>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</si>
  <si>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</si>
  <si>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</si>
  <si>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</si>
  <si>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</si>
  <si>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</si>
  <si>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</si>
  <si>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</si>
  <si>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</si>
  <si>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</si>
  <si>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</si>
  <si>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</si>
  <si>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</si>
  <si>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</si>
  <si>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</si>
  <si>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</si>
  <si>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</si>
  <si>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</si>
  <si>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</si>
  <si>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</si>
  <si>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</si>
  <si>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</si>
  <si>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</si>
  <si>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</si>
  <si>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</si>
  <si>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</si>
  <si>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</si>
  <si>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</si>
  <si>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</si>
  <si>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</si>
  <si>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</si>
  <si>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</si>
  <si>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</si>
  <si>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</si>
  <si>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</si>
  <si>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</si>
  <si>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</si>
  <si>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</si>
  <si>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</si>
  <si>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</si>
  <si>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</si>
  <si>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</si>
  <si>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</si>
  <si>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</si>
  <si>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</si>
  <si>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</si>
  <si>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</si>
  <si>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</si>
  <si>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</si>
  <si>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</si>
  <si>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</si>
  <si>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</si>
  <si>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</si>
  <si>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</si>
  <si>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</si>
  <si>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</si>
  <si>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</si>
  <si>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</si>
  <si>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</si>
  <si>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</si>
  <si>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</si>
  <si>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</si>
  <si>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</si>
  <si>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</si>
  <si>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</si>
  <si>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</si>
  <si>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</si>
  <si>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</si>
  <si>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</si>
  <si>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</si>
  <si>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</si>
  <si>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</si>
  <si>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</si>
  <si>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</si>
  <si>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</si>
  <si>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</si>
  <si>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</si>
  <si>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</si>
  <si>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</si>
  <si>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</si>
  <si>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</si>
  <si>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</si>
  <si>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</si>
  <si>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</si>
  <si>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</si>
  <si>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</si>
  <si>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</si>
  <si>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</si>
  <si>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</si>
  <si>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</si>
  <si>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</si>
  <si>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</si>
  <si>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</si>
  <si>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</si>
  <si>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</si>
  <si>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</si>
  <si>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</si>
  <si>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</si>
  <si>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</si>
  <si>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</si>
  <si>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</si>
  <si>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</si>
  <si>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</si>
  <si>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</si>
  <si>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</si>
  <si>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</si>
  <si>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</si>
  <si>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</si>
  <si>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</si>
  <si>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</si>
  <si>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</si>
  <si>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</si>
  <si>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</si>
  <si>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</si>
  <si>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</si>
  <si>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</si>
  <si>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</si>
  <si>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</si>
  <si>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</si>
  <si>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</si>
  <si>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</si>
  <si>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</si>
  <si>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</si>
  <si>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</si>
  <si>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</si>
  <si>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</si>
  <si>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</si>
  <si>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</si>
  <si>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</si>
  <si>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</si>
  <si>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</si>
  <si>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</si>
  <si>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</si>
  <si>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</si>
  <si>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</si>
  <si>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</si>
  <si>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</si>
  <si>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</si>
  <si>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</si>
  <si>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</si>
  <si>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</si>
  <si>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</si>
  <si>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</si>
  <si>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</si>
  <si>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</si>
  <si>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</si>
  <si>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</si>
  <si>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</si>
  <si>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</si>
  <si>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</si>
  <si>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</si>
  <si>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</si>
  <si>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</si>
  <si>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</si>
  <si>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</si>
  <si>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</si>
  <si>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</si>
  <si>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</si>
  <si>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</si>
  <si>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</si>
  <si>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</si>
  <si>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</si>
  <si>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</si>
  <si>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</si>
  <si>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</si>
  <si>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</si>
  <si>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</si>
  <si>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</si>
  <si>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</si>
  <si>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</si>
  <si>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</si>
  <si>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</si>
  <si>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</si>
  <si>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</si>
  <si>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</si>
  <si>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</si>
  <si>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</si>
  <si>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</si>
  <si>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</si>
  <si>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</si>
  <si>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</si>
  <si>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</si>
  <si>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</si>
  <si>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</si>
  <si>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</si>
  <si>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</si>
  <si>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</si>
  <si>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</si>
  <si>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</si>
  <si>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</si>
  <si>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</si>
  <si>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</si>
  <si>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</si>
  <si>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</si>
  <si>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</si>
  <si>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</si>
  <si>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</si>
  <si>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</si>
  <si>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</si>
  <si>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</si>
  <si>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</si>
  <si>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</si>
  <si>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</si>
  <si>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</si>
  <si>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</si>
  <si>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</si>
  <si>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</si>
  <si>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</si>
  <si>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</si>
  <si>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</si>
  <si>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</si>
  <si>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</si>
  <si>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</si>
  <si>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</si>
  <si>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</si>
  <si>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</si>
  <si>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</si>
  <si>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</si>
  <si>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</si>
  <si>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</si>
  <si>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</si>
  <si>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</si>
  <si>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</si>
  <si>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</si>
  <si>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</si>
  <si>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</si>
  <si>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</si>
  <si>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</si>
  <si>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</si>
  <si>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</si>
  <si>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</si>
  <si>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</si>
  <si>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</si>
  <si>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</si>
  <si>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</si>
  <si>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</si>
  <si>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</si>
  <si>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</si>
  <si>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</si>
  <si>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</si>
  <si>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</si>
  <si>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</si>
  <si>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</si>
  <si>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</si>
  <si>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</si>
  <si>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</si>
  <si>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</si>
  <si>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</si>
  <si>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</si>
  <si>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</si>
  <si>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</si>
  <si>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</si>
  <si>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</si>
  <si>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</si>
  <si>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</si>
  <si>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</si>
  <si>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</si>
  <si>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</si>
  <si>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</si>
  <si>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</si>
  <si>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</si>
  <si>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</si>
  <si>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</si>
  <si>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</si>
  <si>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</si>
  <si>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</si>
  <si>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</si>
  <si>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</si>
  <si>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</si>
  <si>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</si>
  <si>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</si>
  <si>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</si>
  <si>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</si>
  <si>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</si>
  <si>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</si>
  <si>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</si>
  <si>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</si>
  <si>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</si>
  <si>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</si>
  <si>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</si>
  <si>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</si>
  <si>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</si>
  <si>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</si>
  <si>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</si>
  <si>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</si>
  <si>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</si>
  <si>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</si>
  <si>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</si>
  <si>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</si>
  <si>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</si>
  <si>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</si>
  <si>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</si>
  <si>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</si>
  <si>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</si>
  <si>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</si>
  <si>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</si>
  <si>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</si>
  <si>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</si>
  <si>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</si>
  <si>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</si>
  <si>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</si>
  <si>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</si>
  <si>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</si>
  <si>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</si>
  <si>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</si>
  <si>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</si>
  <si>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</si>
  <si>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</si>
  <si>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</si>
  <si>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</si>
  <si>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</si>
  <si>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</si>
  <si>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</si>
  <si>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</si>
  <si>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</si>
  <si>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</si>
  <si>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</si>
  <si>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</si>
  <si>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</si>
  <si>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</si>
  <si>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</si>
  <si>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</si>
  <si>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</si>
  <si>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</si>
  <si>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</si>
  <si>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</si>
  <si>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</si>
  <si>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</si>
  <si>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</si>
  <si>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</si>
  <si>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</si>
  <si>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</si>
  <si>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</si>
  <si>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</si>
  <si>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</si>
  <si>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</si>
  <si>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</si>
  <si>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</si>
  <si>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</si>
  <si>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</si>
  <si>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</si>
  <si>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</si>
  <si>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</si>
  <si>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</si>
  <si>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</si>
  <si>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</si>
  <si>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</si>
  <si>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</si>
  <si>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</si>
  <si>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</si>
  <si>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</si>
  <si>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</si>
  <si>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</si>
  <si>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</si>
  <si>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</si>
  <si>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</si>
  <si>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</si>
  <si>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</si>
  <si>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</si>
  <si>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</si>
  <si>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</si>
  <si>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</si>
  <si>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</si>
  <si>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</si>
  <si>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</si>
  <si>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</si>
  <si>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</si>
  <si>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</si>
  <si>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</si>
  <si>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</si>
  <si>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</si>
  <si>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</si>
  <si>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</si>
  <si>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</si>
  <si>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</si>
  <si>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</si>
  <si>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</si>
  <si>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</si>
  <si>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</si>
  <si>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</si>
  <si>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</si>
  <si>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</si>
  <si>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</si>
  <si>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</si>
  <si>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</si>
  <si>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</si>
  <si>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</si>
  <si>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</si>
  <si>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</si>
  <si>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</si>
  <si>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</si>
  <si>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</si>
  <si>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</si>
  <si>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</si>
  <si>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</si>
  <si>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</si>
  <si>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</si>
  <si>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</si>
  <si>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</si>
  <si>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</si>
  <si>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</si>
  <si>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</si>
  <si>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</si>
  <si>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</si>
  <si>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</si>
  <si>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</si>
  <si>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</si>
  <si>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</si>
  <si>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</si>
  <si>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</si>
  <si>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</si>
  <si>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</si>
  <si>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</si>
  <si>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</si>
  <si>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</si>
  <si>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</si>
  <si>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</si>
  <si>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</si>
  <si>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</si>
  <si>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</si>
  <si>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</si>
  <si>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</si>
  <si>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</si>
  <si>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</si>
  <si>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</si>
  <si>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</si>
  <si>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</si>
  <si>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</si>
  <si>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</si>
  <si>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</si>
  <si>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</si>
  <si>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</si>
  <si>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</si>
  <si>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</si>
  <si>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</si>
  <si>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</si>
  <si>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</si>
  <si>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</si>
  <si>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</si>
  <si>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</si>
  <si>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</si>
  <si>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</si>
  <si>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</si>
  <si>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</si>
  <si>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</si>
  <si>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</si>
  <si>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</si>
  <si>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</si>
  <si>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</si>
  <si>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</si>
  <si>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</si>
  <si>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</si>
  <si>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</si>
  <si>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</si>
  <si>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</si>
  <si>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</si>
  <si>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</si>
  <si>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</si>
  <si>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</si>
  <si>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</si>
  <si>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</si>
  <si>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</si>
  <si>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</si>
  <si>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</si>
  <si>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</si>
  <si>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</si>
  <si>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</si>
  <si>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</si>
  <si>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</si>
  <si>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</si>
  <si>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</si>
  <si>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</si>
  <si>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</si>
  <si>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</si>
  <si>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</si>
  <si>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</si>
  <si>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</si>
  <si>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</si>
  <si>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</si>
  <si>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</si>
  <si>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</si>
  <si>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</si>
  <si>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</si>
  <si>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</si>
  <si>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</si>
  <si>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</si>
  <si>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</si>
  <si>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</si>
  <si>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</si>
  <si>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</si>
  <si>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</si>
  <si>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</si>
  <si>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</si>
  <si>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</si>
  <si>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</si>
  <si>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</si>
  <si>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</si>
  <si>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</si>
  <si>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</si>
  <si>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</si>
  <si>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</si>
  <si>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</si>
  <si>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</si>
  <si>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</si>
  <si>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</si>
  <si>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</si>
  <si>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</si>
  <si>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</si>
  <si>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</si>
  <si>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</si>
  <si>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</si>
  <si>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</si>
  <si>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</si>
  <si>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</si>
  <si>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</si>
  <si>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</si>
  <si>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</si>
  <si>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</si>
  <si>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</si>
  <si>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</si>
  <si>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</si>
  <si>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</si>
  <si>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</si>
  <si>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</si>
  <si>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</si>
  <si>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</si>
  <si>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</si>
  <si>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</si>
  <si>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</si>
  <si>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</si>
  <si>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</si>
  <si>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</si>
  <si>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</si>
  <si>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</si>
  <si>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</si>
  <si>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</si>
  <si>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</si>
  <si>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</si>
  <si>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</si>
  <si>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</si>
  <si>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</si>
  <si>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</si>
  <si>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</si>
  <si>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</si>
  <si>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</si>
  <si>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</si>
  <si>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</si>
  <si>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</si>
  <si>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</si>
  <si>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</si>
  <si>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</si>
  <si>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</si>
  <si>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</si>
  <si>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</si>
  <si>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</si>
  <si>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</si>
  <si>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</si>
  <si>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</si>
  <si>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</si>
  <si>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</si>
  <si>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</si>
  <si>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</si>
  <si>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</si>
  <si>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</si>
  <si>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</si>
  <si>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</si>
  <si>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</si>
  <si>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</si>
  <si>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</si>
  <si>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</si>
  <si>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</si>
  <si>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</si>
  <si>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</si>
  <si>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</si>
  <si>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</si>
  <si>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</si>
  <si>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</si>
  <si>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</si>
  <si>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</si>
  <si>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</si>
  <si>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</si>
  <si>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</si>
  <si>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</si>
  <si>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</si>
  <si>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</si>
  <si>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</si>
  <si>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</si>
  <si>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</si>
  <si>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</si>
  <si>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</si>
  <si>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</si>
  <si>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</si>
  <si>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</si>
  <si>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</si>
  <si>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</si>
  <si>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</si>
  <si>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</si>
  <si>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</si>
  <si>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</si>
  <si>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</si>
  <si>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</si>
  <si>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</si>
  <si>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</si>
  <si>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</si>
  <si>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</si>
  <si>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</si>
  <si>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</si>
  <si>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</si>
  <si>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</si>
  <si>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</si>
  <si>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</si>
  <si>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</si>
  <si>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</si>
  <si>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</si>
  <si>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</si>
  <si>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</si>
  <si>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</si>
  <si>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</si>
  <si>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</si>
  <si>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</si>
  <si>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</si>
  <si>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</si>
  <si>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</si>
  <si>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</si>
  <si>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</si>
  <si>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</si>
  <si>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</si>
  <si>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</si>
  <si>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</si>
  <si>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</si>
  <si>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</si>
  <si>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</si>
  <si>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</si>
  <si>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</si>
  <si>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</si>
  <si>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</si>
  <si>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</si>
  <si>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</si>
  <si>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</si>
  <si>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</si>
  <si>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</si>
  <si>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</si>
  <si>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</si>
  <si>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</si>
  <si>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</si>
  <si>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</si>
  <si>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</si>
  <si>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</si>
  <si>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</si>
  <si>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</si>
  <si>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</si>
  <si>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</si>
  <si>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</si>
  <si>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</si>
  <si>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</si>
  <si>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</si>
  <si>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</si>
  <si>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</si>
  <si>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</si>
  <si>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</si>
  <si>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</si>
  <si>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</si>
  <si>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</si>
  <si>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</si>
  <si>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</si>
  <si>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</si>
  <si>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</si>
  <si>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</si>
  <si>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</si>
  <si>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</si>
  <si>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</si>
  <si>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</si>
  <si>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</si>
  <si>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</si>
  <si>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</si>
  <si>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</si>
  <si>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</si>
  <si>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</si>
  <si>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</si>
  <si>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</si>
  <si>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</si>
  <si>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</si>
  <si>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</si>
  <si>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</si>
  <si>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</si>
  <si>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</si>
  <si>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</si>
  <si>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</si>
  <si>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</si>
  <si>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</si>
  <si>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</si>
  <si>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</si>
  <si>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</si>
  <si>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</si>
  <si>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</si>
  <si>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</si>
  <si>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</si>
  <si>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</si>
  <si>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</si>
  <si>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</si>
  <si>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</si>
  <si>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</si>
  <si>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</si>
  <si>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</si>
  <si>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</si>
  <si>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</si>
  <si>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</si>
  <si>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</si>
  <si>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</si>
  <si>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</si>
  <si>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</si>
  <si>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</si>
  <si>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</si>
  <si>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</si>
  <si>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</si>
  <si>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</si>
  <si>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</si>
  <si>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</si>
  <si>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</si>
  <si>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</si>
  <si>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</si>
  <si>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</si>
  <si>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</si>
  <si>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</si>
  <si>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</si>
  <si>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</si>
  <si>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</si>
  <si>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</si>
  <si>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</si>
  <si>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</si>
  <si>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</si>
  <si>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</si>
  <si>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</si>
  <si>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</si>
  <si>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</si>
  <si>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</si>
  <si>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</si>
  <si>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</si>
  <si>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</si>
  <si>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</si>
  <si>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</si>
  <si>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</si>
  <si>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</si>
  <si>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</si>
  <si>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</si>
  <si>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</si>
  <si>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</si>
  <si>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</si>
  <si>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</si>
  <si>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</si>
  <si>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</si>
  <si>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</si>
  <si>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</si>
  <si>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</si>
  <si>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</si>
  <si>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</si>
  <si>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</si>
  <si>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</si>
  <si>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</si>
  <si>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</si>
  <si>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</si>
  <si>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</si>
  <si>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</si>
  <si>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</si>
  <si>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</si>
  <si>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</si>
  <si>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</si>
  <si>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</si>
  <si>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</si>
  <si>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</si>
  <si>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</si>
  <si>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</si>
  <si>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</si>
  <si>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</si>
  <si>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</si>
  <si>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</si>
  <si>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</si>
  <si>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</si>
  <si>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</si>
  <si>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</si>
  <si>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</si>
  <si>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</si>
  <si>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</si>
  <si>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</si>
  <si>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</si>
  <si>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</si>
  <si>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</si>
  <si>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</si>
  <si>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</si>
  <si>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</si>
  <si>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</si>
  <si>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</si>
  <si>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</si>
  <si>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</si>
  <si>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</si>
  <si>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</si>
  <si>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</si>
  <si>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</si>
  <si>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</si>
  <si>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</si>
  <si>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</si>
  <si>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</si>
  <si>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</si>
  <si>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</si>
  <si>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</si>
  <si>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</si>
  <si>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</si>
  <si>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</si>
  <si>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</si>
  <si>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</si>
  <si>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</si>
  <si>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</si>
  <si>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</si>
  <si>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</si>
  <si>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</si>
  <si>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</si>
  <si>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</si>
  <si>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</si>
  <si>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</si>
  <si>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</si>
  <si>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</si>
  <si>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</si>
  <si>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</si>
  <si>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</si>
  <si>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</si>
  <si>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</si>
  <si>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</si>
  <si>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</si>
  <si>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</si>
  <si>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</si>
  <si>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</si>
  <si>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</si>
  <si>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</si>
  <si>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</si>
  <si>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</si>
  <si>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</si>
  <si>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</si>
  <si>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</si>
  <si>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</si>
  <si>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</si>
  <si>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</si>
  <si>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</si>
  <si>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</si>
  <si>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</si>
  <si>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</si>
  <si>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</si>
  <si>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</si>
  <si>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</si>
  <si>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</si>
  <si>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</si>
  <si>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</si>
  <si>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</si>
  <si>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</si>
  <si>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</si>
  <si>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</si>
  <si>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</si>
  <si>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</si>
  <si>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</si>
  <si>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</si>
  <si>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</si>
  <si>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</si>
  <si>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</si>
  <si>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</si>
  <si>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</si>
  <si>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</si>
  <si>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</si>
  <si>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</si>
  <si>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</si>
  <si>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</si>
  <si>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</si>
  <si>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</si>
  <si>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</si>
  <si>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</si>
  <si>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</si>
  <si>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</si>
  <si>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</si>
  <si>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</si>
  <si>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</si>
  <si>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</si>
  <si>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</si>
  <si>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</si>
  <si>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</si>
  <si>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</si>
  <si>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</si>
  <si>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</si>
  <si>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</si>
  <si>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</si>
  <si>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</si>
  <si>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</si>
  <si>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</si>
  <si>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</si>
  <si>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</si>
  <si>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</si>
  <si>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</si>
  <si>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</si>
  <si>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</si>
  <si>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</si>
  <si>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</si>
  <si>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</si>
  <si>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</si>
  <si>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</si>
  <si>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</si>
  <si>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</si>
  <si>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</si>
  <si>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</si>
  <si>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</si>
  <si>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</si>
  <si>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</si>
  <si>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</si>
  <si>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</si>
  <si>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</si>
  <si>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</si>
  <si>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</si>
  <si>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</si>
  <si>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</si>
  <si>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</si>
  <si>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</si>
  <si>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</si>
  <si>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</si>
  <si>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</si>
  <si>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</si>
  <si>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</si>
  <si>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</si>
  <si>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</si>
  <si>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</si>
  <si>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</si>
  <si>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</si>
  <si>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</si>
  <si>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</si>
  <si>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</si>
  <si>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</si>
  <si>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</si>
  <si>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</si>
  <si>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</si>
  <si>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</si>
  <si>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</si>
  <si>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</si>
  <si>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</si>
  <si>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</si>
  <si>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</si>
  <si>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</si>
  <si>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</si>
  <si>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</si>
  <si>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</si>
  <si>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</si>
  <si>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</si>
  <si>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</si>
  <si>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</si>
  <si>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</si>
  <si>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</si>
  <si>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</si>
  <si>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</si>
  <si>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</si>
  <si>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</si>
  <si>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</si>
  <si>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</si>
  <si>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</si>
  <si>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</si>
  <si>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</si>
  <si>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</si>
  <si>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</si>
  <si>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</si>
  <si>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</si>
  <si>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</si>
  <si>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</si>
  <si>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</si>
  <si>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</si>
  <si>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</si>
  <si>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</si>
  <si>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</si>
  <si>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</si>
  <si>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</si>
  <si>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</si>
  <si>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</si>
  <si>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</si>
  <si>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</si>
  <si>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</si>
  <si>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</si>
  <si>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</si>
  <si>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</si>
  <si>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</si>
  <si>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</si>
  <si>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</si>
  <si>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</si>
  <si>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</si>
  <si>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</si>
  <si>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</si>
  <si>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</si>
  <si>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</si>
  <si>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</si>
  <si>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</si>
  <si>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</si>
  <si>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</si>
  <si>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</si>
  <si>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</si>
  <si>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</si>
  <si>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</si>
  <si>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</si>
  <si>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</si>
  <si>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</si>
  <si>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</si>
  <si>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</si>
  <si>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</si>
  <si>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</si>
  <si>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</si>
  <si>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</si>
  <si>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</si>
  <si>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</si>
  <si>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</si>
  <si>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</si>
  <si>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</si>
  <si>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</si>
  <si>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</si>
  <si>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</si>
  <si>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</si>
  <si>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</si>
  <si>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</si>
  <si>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</si>
  <si>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</si>
  <si>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</si>
  <si>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</si>
  <si>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</si>
  <si>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</si>
  <si>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</si>
  <si>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</si>
  <si>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</si>
  <si>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</si>
  <si>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</si>
  <si>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</si>
  <si>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</si>
  <si>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</si>
  <si>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</si>
  <si>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</si>
  <si>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</si>
  <si>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</si>
  <si>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</si>
  <si>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</si>
  <si>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</si>
  <si>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</si>
  <si>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</si>
  <si>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</si>
  <si>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</si>
  <si>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</si>
  <si>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</si>
  <si>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</si>
  <si>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</si>
  <si>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</si>
  <si>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</si>
  <si>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</si>
  <si>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</si>
  <si>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</si>
  <si>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</si>
  <si>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</si>
  <si>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</si>
  <si>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</si>
  <si>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</si>
  <si>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</si>
  <si>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</si>
  <si>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</si>
  <si>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</si>
  <si>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</si>
  <si>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</si>
  <si>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</si>
  <si>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</si>
  <si>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</si>
  <si>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</si>
  <si>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</si>
  <si>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</si>
  <si>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</si>
  <si>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</si>
  <si>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</si>
  <si>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</si>
  <si>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</si>
  <si>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</si>
  <si>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</si>
  <si>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</si>
  <si>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</si>
  <si>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</si>
  <si>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</si>
  <si>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</si>
  <si>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</si>
  <si>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</si>
  <si>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</si>
  <si>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</si>
  <si>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</si>
  <si>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</si>
  <si>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</si>
  <si>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</si>
  <si>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</si>
  <si>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</si>
  <si>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</si>
  <si>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</si>
  <si>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</si>
  <si>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</si>
  <si>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</si>
  <si>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</si>
  <si>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</si>
  <si>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</si>
  <si>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</si>
  <si>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</si>
  <si>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</si>
  <si>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</si>
  <si>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</si>
  <si>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</si>
  <si>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</si>
  <si>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</si>
  <si>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</si>
  <si>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</si>
  <si>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</si>
  <si>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</si>
  <si>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</si>
  <si>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</si>
  <si>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</si>
  <si>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</si>
  <si>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</si>
  <si>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</si>
  <si>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</si>
  <si>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</si>
  <si>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</si>
  <si>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</si>
  <si>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</si>
  <si>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</si>
  <si>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</si>
  <si>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</si>
  <si>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</si>
  <si>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</si>
  <si>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</si>
  <si>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</si>
  <si>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</si>
  <si>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</si>
  <si>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</si>
  <si>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</si>
  <si>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</si>
  <si>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</si>
  <si>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</si>
  <si>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</si>
  <si>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</si>
  <si>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</si>
  <si>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</si>
  <si>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</si>
  <si>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</si>
  <si>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</si>
  <si>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</si>
  <si>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</si>
  <si>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</si>
  <si>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</si>
  <si>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</si>
  <si>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</si>
  <si>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</si>
  <si>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</si>
  <si>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</si>
  <si>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</si>
  <si>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</si>
  <si>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</si>
  <si>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</si>
  <si>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</si>
  <si>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</si>
  <si>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</si>
  <si>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</si>
  <si>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</si>
  <si>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</si>
  <si>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</si>
  <si>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</si>
  <si>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</si>
  <si>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</si>
  <si>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</si>
  <si>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</si>
  <si>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</si>
  <si>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</si>
  <si>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</si>
  <si>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</si>
  <si>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</si>
  <si>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</si>
  <si>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</si>
  <si>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</si>
  <si>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</si>
  <si>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</si>
  <si>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</si>
  <si>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</si>
  <si>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</si>
  <si>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</si>
  <si>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</si>
  <si>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</si>
  <si>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</si>
  <si>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</si>
  <si>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</si>
  <si>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</si>
  <si>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</si>
  <si>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</si>
  <si>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</si>
  <si>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</si>
  <si>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</si>
  <si>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</si>
  <si>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</si>
  <si>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</si>
  <si>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</si>
  <si>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</si>
  <si>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</si>
  <si>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</si>
  <si>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</si>
  <si>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</si>
  <si>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</si>
  <si>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</si>
  <si>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</si>
  <si>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</si>
  <si>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</si>
  <si>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</si>
  <si>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</si>
  <si>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</si>
  <si>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</si>
  <si>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</si>
  <si>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</si>
  <si>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</si>
  <si>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</si>
  <si>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</si>
  <si>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</si>
  <si>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</si>
  <si>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</si>
  <si>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</si>
  <si>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</si>
  <si>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</si>
  <si>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</si>
  <si>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</si>
  <si>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</si>
  <si>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</si>
  <si>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</si>
  <si>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</si>
  <si>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</si>
  <si>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</si>
  <si>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</si>
  <si>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</si>
  <si>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</si>
  <si>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</si>
  <si>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</si>
  <si>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</si>
  <si>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</si>
  <si>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</si>
  <si>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</si>
  <si>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</si>
  <si>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</si>
  <si>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</si>
  <si>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</si>
  <si>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</si>
  <si>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</si>
  <si>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</si>
  <si>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</si>
  <si>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</si>
  <si>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</si>
  <si>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</si>
  <si>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</si>
  <si>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</si>
  <si>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</si>
  <si>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</si>
  <si>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</si>
  <si>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</si>
  <si>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</si>
  <si>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</si>
  <si>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</si>
  <si>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</si>
  <si>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</si>
  <si>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</si>
  <si>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</si>
  <si>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</si>
  <si>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</si>
  <si>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</si>
  <si>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</si>
  <si>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</si>
  <si>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</si>
  <si>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</si>
  <si>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</si>
  <si>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</si>
  <si>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</si>
  <si>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</si>
  <si>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</si>
  <si>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</si>
  <si>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</si>
  <si>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</si>
  <si>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</si>
  <si>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</si>
  <si>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</si>
  <si>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</si>
  <si>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</si>
  <si>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</si>
  <si>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</si>
  <si>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</si>
  <si>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</si>
  <si>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</si>
  <si>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</si>
  <si>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</si>
  <si>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</si>
  <si>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</si>
  <si>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</si>
  <si>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</si>
  <si>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</si>
  <si>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</si>
  <si>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</si>
  <si>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</si>
  <si>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</si>
  <si>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</si>
  <si>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</si>
  <si>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</si>
  <si>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</si>
  <si>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</si>
  <si>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</si>
  <si>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</si>
  <si>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</si>
  <si>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</si>
  <si>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</si>
  <si>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</si>
  <si>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</si>
  <si>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</si>
  <si>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</si>
  <si>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</si>
  <si>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</si>
  <si>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</si>
  <si>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</si>
  <si>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</si>
  <si>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</si>
  <si>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</si>
  <si>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</si>
  <si>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</si>
  <si>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</si>
  <si>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</si>
  <si>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</si>
  <si>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</si>
  <si>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</si>
  <si>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</si>
  <si>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</si>
  <si>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</si>
  <si>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</si>
  <si>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</si>
  <si>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</si>
  <si>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</si>
  <si>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</si>
  <si>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</si>
  <si>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</si>
  <si>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</si>
  <si>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</si>
  <si>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</si>
  <si>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</si>
  <si>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</si>
  <si>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</si>
  <si>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</si>
  <si>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</si>
  <si>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</si>
  <si>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</si>
  <si>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</si>
  <si>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</si>
  <si>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</si>
  <si>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</si>
  <si>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</si>
  <si>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</si>
  <si>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</si>
  <si>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</si>
  <si>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</si>
  <si>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</si>
  <si>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</si>
  <si>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</si>
  <si>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</si>
  <si>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</si>
  <si>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</si>
  <si>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</si>
  <si>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</si>
  <si>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</si>
  <si>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</si>
  <si>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</si>
  <si>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</si>
  <si>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</si>
  <si>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</si>
  <si>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</si>
  <si>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</si>
  <si>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</si>
  <si>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</si>
  <si>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</si>
  <si>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</si>
  <si>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</si>
  <si>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</si>
  <si>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</si>
  <si>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</si>
  <si>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</si>
  <si>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</si>
  <si>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</si>
  <si>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</si>
  <si>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</si>
  <si>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</si>
  <si>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</si>
  <si>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</si>
  <si>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</si>
  <si>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</si>
  <si>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</si>
  <si>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</si>
  <si>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</si>
  <si>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</si>
  <si>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</si>
  <si>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</si>
  <si>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</si>
  <si>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</si>
  <si>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</si>
  <si>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</si>
  <si>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</si>
  <si>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</si>
  <si>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</si>
  <si>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</si>
  <si>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</si>
  <si>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</si>
  <si>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</si>
  <si>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</si>
  <si>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</si>
  <si>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</si>
  <si>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</si>
  <si>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</si>
  <si>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</si>
  <si>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</si>
  <si>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</si>
  <si>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</si>
  <si>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</si>
  <si>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</si>
  <si>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</si>
  <si>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</si>
  <si>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</si>
  <si>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</si>
  <si>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</si>
  <si>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</si>
  <si>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</si>
  <si>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</si>
  <si>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</si>
  <si>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</si>
  <si>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</si>
  <si>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</si>
  <si>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</si>
  <si>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</si>
  <si>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</si>
  <si>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</si>
  <si>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</si>
  <si>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</si>
  <si>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</si>
  <si>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</si>
  <si>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</si>
  <si>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</si>
  <si>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</si>
  <si>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</si>
  <si>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</si>
  <si>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</si>
  <si>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</si>
  <si>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</si>
  <si>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</si>
  <si>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</si>
  <si>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</si>
  <si>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</si>
  <si>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</si>
  <si>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</si>
  <si>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</si>
  <si>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</si>
  <si>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</si>
  <si>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</si>
  <si>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</si>
  <si>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</si>
  <si>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</si>
  <si>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</si>
  <si>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</si>
  <si>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</si>
  <si>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</si>
  <si>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</si>
  <si>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</si>
  <si>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</si>
  <si>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</si>
  <si>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</si>
  <si>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</si>
  <si>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</si>
  <si>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</si>
  <si>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</si>
  <si>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</si>
  <si>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</si>
  <si>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</si>
  <si>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</si>
  <si>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</si>
  <si>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</si>
  <si>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</si>
  <si>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</si>
  <si>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</si>
  <si>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</si>
  <si>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</si>
  <si>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</si>
  <si>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</si>
  <si>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</si>
  <si>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</si>
  <si>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</si>
  <si>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</si>
  <si>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</si>
  <si>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</si>
  <si>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</si>
  <si>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</si>
  <si>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</si>
  <si>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</si>
  <si>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</si>
  <si>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</si>
  <si>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</si>
  <si>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</si>
  <si>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</si>
  <si>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</si>
  <si>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</si>
  <si>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</si>
  <si>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</si>
  <si>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</si>
  <si>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</si>
  <si>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</si>
  <si>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</si>
  <si>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</si>
  <si>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</si>
  <si>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</si>
  <si>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</si>
  <si>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</si>
  <si>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</si>
  <si>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</si>
  <si>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</si>
  <si>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</si>
  <si>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</si>
  <si>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</si>
  <si>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</si>
  <si>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</si>
  <si>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</si>
  <si>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</si>
  <si>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</si>
  <si>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</si>
  <si>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</si>
  <si>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</si>
  <si>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</si>
  <si>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</si>
  <si>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</si>
  <si>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</si>
  <si>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</si>
  <si>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</si>
  <si>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</si>
  <si>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</si>
  <si>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</si>
  <si>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</si>
  <si>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</si>
  <si>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</si>
  <si>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</si>
  <si>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</si>
  <si>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</si>
  <si>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</si>
  <si>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</si>
  <si>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</si>
  <si>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</si>
  <si>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</si>
  <si>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</si>
  <si>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</si>
  <si>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</si>
  <si>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</si>
  <si>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</si>
  <si>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</si>
  <si>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</si>
  <si>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</si>
  <si>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</si>
  <si>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</si>
  <si>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</si>
  <si>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</si>
  <si>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</si>
  <si>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</si>
  <si>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</si>
  <si>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</si>
  <si>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</si>
  <si>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</si>
  <si>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</si>
  <si>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</si>
  <si>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</si>
  <si>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</si>
  <si>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</si>
  <si>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</si>
  <si>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</si>
  <si>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</si>
  <si>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</si>
  <si>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</si>
  <si>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</si>
  <si>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</si>
  <si>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</si>
  <si>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</si>
  <si>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</si>
  <si>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</si>
  <si>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</si>
  <si>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</si>
  <si>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</si>
  <si>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</si>
  <si>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</si>
  <si>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</si>
  <si>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</si>
  <si>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</si>
  <si>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</si>
  <si>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</si>
  <si>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</si>
  <si>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</si>
  <si>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</si>
  <si>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</si>
  <si>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</si>
  <si>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</si>
  <si>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</si>
  <si>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</si>
  <si>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</si>
  <si>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</si>
  <si>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</si>
  <si>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</si>
  <si>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</si>
  <si>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</si>
  <si>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</si>
  <si>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</si>
  <si>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</si>
  <si>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</si>
  <si>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</si>
  <si>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</si>
  <si>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</si>
  <si>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</si>
  <si>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</si>
  <si>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</si>
  <si>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</si>
  <si>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</si>
  <si>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</si>
  <si>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</si>
  <si>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</si>
  <si>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</si>
  <si>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</si>
  <si>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</si>
  <si>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</si>
  <si>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</si>
  <si>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</si>
  <si>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</si>
  <si>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</si>
  <si>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</si>
  <si>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</si>
  <si>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</si>
  <si>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</si>
  <si>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</si>
  <si>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</si>
  <si>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</si>
  <si>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</si>
  <si>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</si>
  <si>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</si>
  <si>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</si>
  <si>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</si>
  <si>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</si>
  <si>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</si>
  <si>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</si>
  <si>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</si>
  <si>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</si>
  <si>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</si>
  <si>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</si>
  <si>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</si>
  <si>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</si>
  <si>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</si>
  <si>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</si>
  <si>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</si>
  <si>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</si>
  <si>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</si>
  <si>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</si>
  <si>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</si>
  <si>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</si>
  <si>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</si>
  <si>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</si>
  <si>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</si>
  <si>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</si>
  <si>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</si>
  <si>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</si>
  <si>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</si>
  <si>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</si>
  <si>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</si>
  <si>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</si>
  <si>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</si>
  <si>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</si>
  <si>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</si>
  <si>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</si>
  <si>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</si>
  <si>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</si>
  <si>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</si>
  <si>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</si>
  <si>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</si>
  <si>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</si>
  <si>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</si>
  <si>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</si>
  <si>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</si>
  <si>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</si>
  <si>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</si>
  <si>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</si>
  <si>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</si>
  <si>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</si>
  <si>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</si>
  <si>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</si>
  <si>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</si>
  <si>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</si>
  <si>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</si>
  <si>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</si>
  <si>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</si>
  <si>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</si>
  <si>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</si>
  <si>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</si>
  <si>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</si>
  <si>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</si>
  <si>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</si>
  <si>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</si>
  <si>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</si>
  <si>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</si>
  <si>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</si>
  <si>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</si>
  <si>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</si>
  <si>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</si>
  <si>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</si>
  <si>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</si>
  <si>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</si>
  <si>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</si>
  <si>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</si>
  <si>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</si>
  <si>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</si>
  <si>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</si>
  <si>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</si>
  <si>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</si>
  <si>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</si>
  <si>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</si>
  <si>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</si>
  <si>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</si>
  <si>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</si>
  <si>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</si>
  <si>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</si>
  <si>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</si>
  <si>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</si>
  <si>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</si>
  <si>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</si>
  <si>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</si>
  <si>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</si>
  <si>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</si>
  <si>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</si>
  <si>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</si>
  <si>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</si>
  <si>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</si>
  <si>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</si>
  <si>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</si>
  <si>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</si>
  <si>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</si>
  <si>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</si>
  <si>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</si>
  <si>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</si>
  <si>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</si>
  <si>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</si>
  <si>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</si>
  <si>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</si>
  <si>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</si>
  <si>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</si>
  <si>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</si>
  <si>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</si>
  <si>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</si>
  <si>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</si>
  <si>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</si>
  <si>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</si>
  <si>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</si>
  <si>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</si>
  <si>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</si>
  <si>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</si>
  <si>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</si>
  <si>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</si>
  <si>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</si>
  <si>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</si>
  <si>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</si>
  <si>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</si>
  <si>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</si>
  <si>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</si>
  <si>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</si>
  <si>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</si>
  <si>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</si>
  <si>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</si>
  <si>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</si>
  <si>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</si>
  <si>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</si>
  <si>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</si>
  <si>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</si>
  <si>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</si>
  <si>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</si>
  <si>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</si>
  <si>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</si>
  <si>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</si>
  <si>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</si>
  <si>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</si>
  <si>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</si>
  <si>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</si>
  <si>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</si>
  <si>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</si>
  <si>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</si>
  <si>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</si>
  <si>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</si>
  <si>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</si>
  <si>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</si>
  <si>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</si>
  <si>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</si>
  <si>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</si>
  <si>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</si>
  <si>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</si>
  <si>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</si>
  <si>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</si>
  <si>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</si>
  <si>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</si>
  <si>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</si>
  <si>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</si>
  <si>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</si>
  <si>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</si>
  <si>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</si>
  <si>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</si>
  <si>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</si>
  <si>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</si>
  <si>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</si>
  <si>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</si>
  <si>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</si>
  <si>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</si>
  <si>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</si>
  <si>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</si>
  <si>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</si>
  <si>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</si>
  <si>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</si>
  <si>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</si>
  <si>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</si>
  <si>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</si>
  <si>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</si>
  <si>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</si>
  <si>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</si>
  <si>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</si>
  <si>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</si>
  <si>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</si>
  <si>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</si>
  <si>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</si>
  <si>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</si>
  <si>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</si>
  <si>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</si>
  <si>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</si>
  <si>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</si>
  <si>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</si>
  <si>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</si>
  <si>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</si>
  <si>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</si>
  <si>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</si>
  <si>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</si>
  <si>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</si>
  <si>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</si>
  <si>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</si>
  <si>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</si>
  <si>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</si>
  <si>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</si>
  <si>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</si>
  <si>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</si>
  <si>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</si>
  <si>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</si>
  <si>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</si>
  <si>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</si>
  <si>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</si>
  <si>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</si>
  <si>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</si>
  <si>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</si>
  <si>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</si>
  <si>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</si>
  <si>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</si>
  <si>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</si>
  <si>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</si>
  <si>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</si>
  <si>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</si>
  <si>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</si>
  <si>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</si>
  <si>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</si>
  <si>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</si>
  <si>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</si>
  <si>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</si>
  <si>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</si>
  <si>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</si>
  <si>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</si>
  <si>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</si>
  <si>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</si>
  <si>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</si>
  <si>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</si>
  <si>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</si>
  <si>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</si>
  <si>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</si>
  <si>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</si>
  <si>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</si>
  <si>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</si>
  <si>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</si>
  <si>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</si>
  <si>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</si>
  <si>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</si>
  <si>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</si>
  <si>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</si>
  <si>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</si>
  <si>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</si>
  <si>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</si>
  <si>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</si>
  <si>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</si>
  <si>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</si>
  <si>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</si>
  <si>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</si>
  <si>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</si>
  <si>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</si>
  <si>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</si>
  <si>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</si>
  <si>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</si>
  <si>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</si>
  <si>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</si>
  <si>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</si>
  <si>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</si>
  <si>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</si>
  <si>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</si>
  <si>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</si>
  <si>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</si>
  <si>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</si>
  <si>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</si>
  <si>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</si>
  <si>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</si>
  <si>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</si>
  <si>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</si>
  <si>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</si>
  <si>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</si>
  <si>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</si>
  <si>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</si>
  <si>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</si>
  <si>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</si>
  <si>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</si>
  <si>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</si>
  <si>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</si>
  <si>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</si>
  <si>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</si>
  <si>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</si>
  <si>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</si>
  <si>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</si>
  <si>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</si>
  <si>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</si>
  <si>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</si>
  <si>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</si>
  <si>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</si>
  <si>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</si>
  <si>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</si>
  <si>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</si>
  <si>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</si>
  <si>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</si>
  <si>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</si>
  <si>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</si>
  <si>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</si>
  <si>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</si>
  <si>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</si>
  <si>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</si>
  <si>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</si>
  <si>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</si>
  <si>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</si>
  <si>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</si>
  <si>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</si>
  <si>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</si>
  <si>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</si>
  <si>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</si>
  <si>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</si>
  <si>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</si>
  <si>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</si>
  <si>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</si>
  <si>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</si>
  <si>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</si>
  <si>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</si>
  <si>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</si>
  <si>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</si>
  <si>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</si>
  <si>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</si>
  <si>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</si>
  <si>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</si>
  <si>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</si>
  <si>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</si>
  <si>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</si>
  <si>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</si>
  <si>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</si>
  <si>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</si>
  <si>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</si>
  <si>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</si>
  <si>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</si>
  <si>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</si>
  <si>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</si>
  <si>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</si>
  <si>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</si>
  <si>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</si>
  <si>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</si>
  <si>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</si>
  <si>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</si>
  <si>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</si>
  <si>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</si>
  <si>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</si>
  <si>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</si>
  <si>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</si>
  <si>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</si>
  <si>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</si>
  <si>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</si>
  <si>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</si>
  <si>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</si>
  <si>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</si>
  <si>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</si>
  <si>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</si>
  <si>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</si>
  <si>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</si>
  <si>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</si>
  <si>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</si>
  <si>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</si>
  <si>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</si>
  <si>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</si>
  <si>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</si>
  <si>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</si>
  <si>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</si>
  <si>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</si>
  <si>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</si>
  <si>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</si>
  <si>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</si>
  <si>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</si>
  <si>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</si>
  <si>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</si>
  <si>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</si>
  <si>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</si>
  <si>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</si>
  <si>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</si>
  <si>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</si>
  <si>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</si>
  <si>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</si>
  <si>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</si>
  <si>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</si>
  <si>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</si>
  <si>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</si>
  <si>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</si>
  <si>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</si>
  <si>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</si>
  <si>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</si>
  <si>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</si>
  <si>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</si>
  <si>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</si>
  <si>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</si>
  <si>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</si>
  <si>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</si>
  <si>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</si>
  <si>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</si>
  <si>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</si>
  <si>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</si>
  <si>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</si>
  <si>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</si>
  <si>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</si>
  <si>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</si>
  <si>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</si>
  <si>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</si>
  <si>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</si>
  <si>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</si>
  <si>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</si>
  <si>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</si>
  <si>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</si>
  <si>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</si>
  <si>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</si>
  <si>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</si>
  <si>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</si>
  <si>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</si>
  <si>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</si>
  <si>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</si>
  <si>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</si>
  <si>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</si>
  <si>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</si>
  <si>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</si>
  <si>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</si>
  <si>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</si>
  <si>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</si>
  <si>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</si>
  <si>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</si>
  <si>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</si>
  <si>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</si>
  <si>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</si>
  <si>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</si>
  <si>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</si>
  <si>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</si>
  <si>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</si>
  <si>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</si>
  <si>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</si>
  <si>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</si>
  <si>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</si>
  <si>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</si>
  <si>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</si>
  <si>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</si>
  <si>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</si>
  <si>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</si>
  <si>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</si>
  <si>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</si>
  <si>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</si>
  <si>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</si>
  <si>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</si>
  <si>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</si>
  <si>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</si>
  <si>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</si>
  <si>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</si>
  <si>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</si>
  <si>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</si>
  <si>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</si>
  <si>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</si>
  <si>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</si>
  <si>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</si>
  <si>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</si>
  <si>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</si>
  <si>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</si>
  <si>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</si>
  <si>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</si>
  <si>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</si>
  <si>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</si>
  <si>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</si>
  <si>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</si>
  <si>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</si>
  <si>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</si>
  <si>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</si>
  <si>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</si>
  <si>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</si>
  <si>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</si>
  <si>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</si>
  <si>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</si>
  <si>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</si>
  <si>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</si>
  <si>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</si>
  <si>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</si>
  <si>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</si>
  <si>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</si>
  <si>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</si>
  <si>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</si>
  <si>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</si>
  <si>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</si>
  <si>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</si>
  <si>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</si>
  <si>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</si>
  <si>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</si>
  <si>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</si>
  <si>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</si>
  <si>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</si>
  <si>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</si>
  <si>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</si>
  <si>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</si>
  <si>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</si>
  <si>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</si>
  <si>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</si>
  <si>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</si>
  <si>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</si>
  <si>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</si>
  <si>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</si>
  <si>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</si>
  <si>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</si>
  <si>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</si>
  <si>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</si>
  <si>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</si>
  <si>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</si>
  <si>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</si>
  <si>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</si>
  <si>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</si>
  <si>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</si>
  <si>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</si>
  <si>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</si>
  <si>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</si>
  <si>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</si>
  <si>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</si>
  <si>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</si>
  <si>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</si>
  <si>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</si>
  <si>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</si>
  <si>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</si>
  <si>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</si>
  <si>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</si>
  <si>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</si>
  <si>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</si>
  <si>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</si>
  <si>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</si>
  <si>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</si>
  <si>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</si>
  <si>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</si>
  <si>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</si>
  <si>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</si>
  <si>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</si>
  <si>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</si>
  <si>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</si>
  <si>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</si>
  <si>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</si>
  <si>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</si>
  <si>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</si>
  <si>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</si>
  <si>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</si>
  <si>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</si>
  <si>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</si>
  <si>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</si>
  <si>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</si>
  <si>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</si>
  <si>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</si>
  <si>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</si>
  <si>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</si>
  <si>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</si>
  <si>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</si>
  <si>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</si>
  <si>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</si>
  <si>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</si>
  <si>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</si>
  <si>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</si>
  <si>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</si>
  <si>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</si>
  <si>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</si>
  <si>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</si>
  <si>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</si>
  <si>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</si>
  <si>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</si>
  <si>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</si>
  <si>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</si>
  <si>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</si>
  <si>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</si>
  <si>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</si>
  <si>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</si>
  <si>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</si>
  <si>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</si>
  <si>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</si>
  <si>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</si>
  <si>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</si>
  <si>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</si>
  <si>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</si>
  <si>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</si>
  <si>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</si>
  <si>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</si>
  <si>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</si>
  <si>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</si>
  <si>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</si>
  <si>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</si>
  <si>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</si>
  <si>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</si>
  <si>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</si>
  <si>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</si>
  <si>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</si>
  <si>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</si>
  <si>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</si>
  <si>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</si>
  <si>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</si>
  <si>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</si>
  <si>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</si>
  <si>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</si>
  <si>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</si>
  <si>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</si>
  <si>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</si>
  <si>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</si>
  <si>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</si>
  <si>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</si>
  <si>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</si>
  <si>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</si>
  <si>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</si>
  <si>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</si>
  <si>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</si>
  <si>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</si>
  <si>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</si>
  <si>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</si>
  <si>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</si>
  <si>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</si>
  <si>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</si>
  <si>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</si>
  <si>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</si>
  <si>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</si>
  <si>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</si>
  <si>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</si>
  <si>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</si>
  <si>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</si>
  <si>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</si>
  <si>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</si>
  <si>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</si>
  <si>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</si>
  <si>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</si>
  <si>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</si>
  <si>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</si>
  <si>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</si>
  <si>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</si>
  <si>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</si>
  <si>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</si>
  <si>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</si>
  <si>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</si>
  <si>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</si>
  <si>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</si>
  <si>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</si>
  <si>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</si>
  <si>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</si>
  <si>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</si>
  <si>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</si>
  <si>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</si>
  <si>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</si>
  <si>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</si>
  <si>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</si>
  <si>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</si>
  <si>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</si>
  <si>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</si>
  <si>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</si>
  <si>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</si>
  <si>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</si>
  <si>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</si>
  <si>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</si>
  <si>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</si>
  <si>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</si>
  <si>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</si>
  <si>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</si>
  <si>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</si>
  <si>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</si>
  <si>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</si>
  <si>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</si>
  <si>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</si>
  <si>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</si>
  <si>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</si>
  <si>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</si>
  <si>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</si>
  <si>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</si>
  <si>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</si>
  <si>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</si>
  <si>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</si>
  <si>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</si>
  <si>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</si>
  <si>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</si>
  <si>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</si>
  <si>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</si>
  <si>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</si>
  <si>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</si>
  <si>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</si>
  <si>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</si>
  <si>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</si>
  <si>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</si>
  <si>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</si>
  <si>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</si>
  <si>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</si>
  <si>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</si>
  <si>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</si>
  <si>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</si>
  <si>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</si>
  <si>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</si>
  <si>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</si>
  <si>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</si>
  <si>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</si>
  <si>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</si>
  <si>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</si>
  <si>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</si>
  <si>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</si>
  <si>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</si>
  <si>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</si>
  <si>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</si>
  <si>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</si>
  <si>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</si>
  <si>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</si>
  <si>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</si>
  <si>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</si>
  <si>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</si>
  <si>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</si>
  <si>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</si>
  <si>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</si>
  <si>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</si>
  <si>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</si>
  <si>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</si>
  <si>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</si>
  <si>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</si>
  <si>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</si>
  <si>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</si>
  <si>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</si>
  <si>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</si>
  <si>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</si>
  <si>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</si>
  <si>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</si>
  <si>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</si>
  <si>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</si>
  <si>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</si>
  <si>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</si>
  <si>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</si>
  <si>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</si>
  <si>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</si>
  <si>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</si>
  <si>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</si>
  <si>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</si>
  <si>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</si>
  <si>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</si>
  <si>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</si>
  <si>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</si>
  <si>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</si>
  <si>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</si>
  <si>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</si>
  <si>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</si>
  <si>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</si>
  <si>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</si>
  <si>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</si>
  <si>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</si>
  <si>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</si>
  <si>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</si>
  <si>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</si>
  <si>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</si>
  <si>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</si>
  <si>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</si>
  <si>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</si>
  <si>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</si>
  <si>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</si>
  <si>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</si>
  <si>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</si>
  <si>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</si>
  <si>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</si>
  <si>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</si>
  <si>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</si>
  <si>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</si>
  <si>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</si>
  <si>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</si>
  <si>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</si>
  <si>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</si>
  <si>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</si>
  <si>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</si>
  <si>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</si>
  <si>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</si>
  <si>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</si>
  <si>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</si>
  <si>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</si>
  <si>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</si>
  <si>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</si>
  <si>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</si>
  <si>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</si>
  <si>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</si>
  <si>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</si>
  <si>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</si>
  <si>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</si>
  <si>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</si>
  <si>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</si>
  <si>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</si>
  <si>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</si>
  <si>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</si>
  <si>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</si>
  <si>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</si>
  <si>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</si>
  <si>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</si>
  <si>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</si>
  <si>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</si>
  <si>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</si>
  <si>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</si>
  <si>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</si>
  <si>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</si>
  <si>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</si>
  <si>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</si>
  <si>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</si>
  <si>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</si>
  <si>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</si>
  <si>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</si>
  <si>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</si>
  <si>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</si>
  <si>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</si>
  <si>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</si>
  <si>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</si>
  <si>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</si>
  <si>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</si>
  <si>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</si>
  <si>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</si>
  <si>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</si>
  <si>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</si>
  <si>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</si>
  <si>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</si>
  <si>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</si>
  <si>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</si>
  <si>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</si>
  <si>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</si>
  <si>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</si>
  <si>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</si>
  <si>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</si>
  <si>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</si>
  <si>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</si>
  <si>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</si>
  <si>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</si>
  <si>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</si>
  <si>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</si>
  <si>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</si>
  <si>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</si>
  <si>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</si>
  <si>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</si>
  <si>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</si>
  <si>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</si>
  <si>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</si>
  <si>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</si>
  <si>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</si>
  <si>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</si>
  <si>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</si>
  <si>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</si>
  <si>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</si>
  <si>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</si>
  <si>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</si>
  <si>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</si>
  <si>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</si>
  <si>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</si>
  <si>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</si>
  <si>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</si>
  <si>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</si>
  <si>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</si>
  <si>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</si>
  <si>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</si>
  <si>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</si>
  <si>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</si>
  <si>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</si>
  <si>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</si>
  <si>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</si>
  <si>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</si>
  <si>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</si>
  <si>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</si>
  <si>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</si>
  <si>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</si>
  <si>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</si>
  <si>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</si>
  <si>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</si>
  <si>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</si>
  <si>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</si>
  <si>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</si>
  <si>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</si>
  <si>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</si>
  <si>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</si>
  <si>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</si>
  <si>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</si>
  <si>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</si>
  <si>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</si>
  <si>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</si>
  <si>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</si>
  <si>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</si>
  <si>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</si>
  <si>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</si>
  <si>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</si>
  <si>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</si>
  <si>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</si>
  <si>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</si>
  <si>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</si>
  <si>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</si>
  <si>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</si>
  <si>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</si>
  <si>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</si>
  <si>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</si>
  <si>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</si>
  <si>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</si>
  <si>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</si>
  <si>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</si>
  <si>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</si>
  <si>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</si>
  <si>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</si>
  <si>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</si>
  <si>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</si>
  <si>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</si>
  <si>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</si>
  <si>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</si>
  <si>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</si>
  <si>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</si>
  <si>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</si>
  <si>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</si>
  <si>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</si>
  <si>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</si>
  <si>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</si>
  <si>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</si>
  <si>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</si>
  <si>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</si>
  <si>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</si>
  <si>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</si>
  <si>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</si>
  <si>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</si>
  <si>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</si>
  <si>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</si>
  <si>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</si>
  <si>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</si>
  <si>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</si>
  <si>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</si>
  <si>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</si>
  <si>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</si>
  <si>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</si>
  <si>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</si>
  <si>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</si>
  <si>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</si>
  <si>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</si>
  <si>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</si>
  <si>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</si>
  <si>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</si>
  <si>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</si>
  <si>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</si>
  <si>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</si>
  <si>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</si>
  <si>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</si>
  <si>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</si>
  <si>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</si>
  <si>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</si>
  <si>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</si>
  <si>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</si>
  <si>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</si>
  <si>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</si>
  <si>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</si>
  <si>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</si>
  <si>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</si>
  <si>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</si>
  <si>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</si>
  <si>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</si>
  <si>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</si>
  <si>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</si>
  <si>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</si>
  <si>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</si>
  <si>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</si>
  <si>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</si>
  <si>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</si>
  <si>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</si>
  <si>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</si>
  <si>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</si>
  <si>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</si>
  <si>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</si>
  <si>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</si>
  <si>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</si>
  <si>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</si>
  <si>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</si>
  <si>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</si>
  <si>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</si>
  <si>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</si>
  <si>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</si>
  <si>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</si>
  <si>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</si>
  <si>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</si>
  <si>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</si>
  <si>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</si>
  <si>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</si>
  <si>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</si>
  <si>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</si>
  <si>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</si>
  <si>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</si>
  <si>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</si>
  <si>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</si>
  <si>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</si>
  <si>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</si>
  <si>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</si>
  <si>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</si>
  <si>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</si>
  <si>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</si>
  <si>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</si>
  <si>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</si>
  <si>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</si>
  <si>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</si>
  <si>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</si>
  <si>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</si>
  <si>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</si>
  <si>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</si>
  <si>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</si>
  <si>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</si>
  <si>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</si>
  <si>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</si>
  <si>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</si>
  <si>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</si>
  <si>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</si>
  <si>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</si>
  <si>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</si>
  <si>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</si>
  <si>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</si>
  <si>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</si>
  <si>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</si>
  <si>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</si>
  <si>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</si>
  <si>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</si>
  <si>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</si>
  <si>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</si>
  <si>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</si>
  <si>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</si>
  <si>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</si>
  <si>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</si>
  <si>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</si>
  <si>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</si>
  <si>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</si>
  <si>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</si>
  <si>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</si>
  <si>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</si>
  <si>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</si>
  <si>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</si>
  <si>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</si>
  <si>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</si>
  <si>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</si>
  <si>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</si>
  <si>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</si>
  <si>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</si>
  <si>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</si>
  <si>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</si>
  <si>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</si>
  <si>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</si>
  <si>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</si>
  <si>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</si>
  <si>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</si>
  <si>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</si>
  <si>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</si>
  <si>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</si>
  <si>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</si>
  <si>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</si>
  <si>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</si>
  <si>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</si>
  <si>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</si>
  <si>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</si>
  <si>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</si>
  <si>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</si>
  <si>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</si>
  <si>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</si>
  <si>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</si>
  <si>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</si>
  <si>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</si>
  <si>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</si>
  <si>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</si>
  <si>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</si>
  <si>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</si>
  <si>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</si>
  <si>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</si>
  <si>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</si>
  <si>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</si>
  <si>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</si>
  <si>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</si>
  <si>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</si>
  <si>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</si>
  <si>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</si>
  <si>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</si>
  <si>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</si>
  <si>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</si>
  <si>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</si>
  <si>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</si>
  <si>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</si>
  <si>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</si>
  <si>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</si>
  <si>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</si>
  <si>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</si>
  <si>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</si>
  <si>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</si>
  <si>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</si>
  <si>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</si>
  <si>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</si>
  <si>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</si>
  <si>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</si>
  <si>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</si>
  <si>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</si>
  <si>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</si>
  <si>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</si>
  <si>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</si>
  <si>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</si>
  <si>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</si>
  <si>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</si>
  <si>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</si>
  <si>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</si>
  <si>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</si>
  <si>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</si>
  <si>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</si>
  <si>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</si>
  <si>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</si>
  <si>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</si>
  <si>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</si>
  <si>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</si>
  <si>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</si>
  <si>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</si>
  <si>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</si>
  <si>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</si>
  <si>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</si>
  <si>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</si>
  <si>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</si>
  <si>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</si>
  <si>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</si>
  <si>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</si>
  <si>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</si>
  <si>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</si>
  <si>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</si>
  <si>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</si>
  <si>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</si>
  <si>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</si>
  <si>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</si>
  <si>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</si>
  <si>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</si>
  <si>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</si>
  <si>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</si>
  <si>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</si>
  <si>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</si>
  <si>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</si>
  <si>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</si>
  <si>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</si>
  <si>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</si>
  <si>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</si>
  <si>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</si>
  <si>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</si>
  <si>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</si>
  <si>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</si>
  <si>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</si>
  <si>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</si>
  <si>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</si>
  <si>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</si>
  <si>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</si>
  <si>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</si>
  <si>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</si>
  <si>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</si>
  <si>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</si>
  <si>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</si>
  <si>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</si>
  <si>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</si>
  <si>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</si>
  <si>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</si>
  <si>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</si>
  <si>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</si>
  <si>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</si>
  <si>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</si>
  <si>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</si>
  <si>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</si>
  <si>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</si>
  <si>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</si>
  <si>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</si>
  <si>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</si>
  <si>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</si>
  <si>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</si>
  <si>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</si>
  <si>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</si>
  <si>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</si>
  <si>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</si>
  <si>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</si>
  <si>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</si>
  <si>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</si>
  <si>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</si>
  <si>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</si>
  <si>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</si>
  <si>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</si>
  <si>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</si>
  <si>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</si>
  <si>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</si>
  <si>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</si>
  <si>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</si>
  <si>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</si>
  <si>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</si>
  <si>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</si>
  <si>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</si>
  <si>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</si>
  <si>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</si>
  <si>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</si>
  <si>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</si>
  <si>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</si>
  <si>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</si>
  <si>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</si>
  <si>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</si>
  <si>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</si>
  <si>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</si>
  <si>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</si>
  <si>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</si>
  <si>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</si>
  <si>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</si>
  <si>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</si>
  <si>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</si>
  <si>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</si>
  <si>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</si>
  <si>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</si>
  <si>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</si>
  <si>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</si>
  <si>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</si>
  <si>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</si>
  <si>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</si>
  <si>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</si>
  <si>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</si>
  <si>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</si>
  <si>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</si>
  <si>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</si>
  <si>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</si>
  <si>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</si>
  <si>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</si>
  <si>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</si>
  <si>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</si>
  <si>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</si>
  <si>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</si>
  <si>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</si>
  <si>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</si>
  <si>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</si>
  <si>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</si>
  <si>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</si>
  <si>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</si>
  <si>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</si>
  <si>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</si>
  <si>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</si>
  <si>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</si>
  <si>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</si>
  <si>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</si>
  <si>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</si>
  <si>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</si>
  <si>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</si>
  <si>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</si>
  <si>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</si>
  <si>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</si>
  <si>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</si>
  <si>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</si>
  <si>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</si>
  <si>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</si>
  <si>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</si>
  <si>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</si>
  <si>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</si>
  <si>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</si>
  <si>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</si>
  <si>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</si>
  <si>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</si>
  <si>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</si>
  <si>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</si>
  <si>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</si>
  <si>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</si>
  <si>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</si>
  <si>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</si>
  <si>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</si>
  <si>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</si>
  <si>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</si>
  <si>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</si>
  <si>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</si>
  <si>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</si>
  <si>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</si>
  <si>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</si>
  <si>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</si>
  <si>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</si>
  <si>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</si>
  <si>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</si>
  <si>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</si>
  <si>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</si>
  <si>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</si>
  <si>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</si>
  <si>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</si>
  <si>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</si>
  <si>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</si>
  <si>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</si>
  <si>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</si>
  <si>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</si>
  <si>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</si>
  <si>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</si>
  <si>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</si>
  <si>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</si>
  <si>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</si>
  <si>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</si>
  <si>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</si>
  <si>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</si>
  <si>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</si>
  <si>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</si>
  <si>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</si>
  <si>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</si>
  <si>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</si>
  <si>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</si>
  <si>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</si>
  <si>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</si>
  <si>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</si>
  <si>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</si>
  <si>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</si>
  <si>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</si>
  <si>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</si>
  <si>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</si>
  <si>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</si>
  <si>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</si>
  <si>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</si>
  <si>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</si>
  <si>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</si>
  <si>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</si>
  <si>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</si>
  <si>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</si>
  <si>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</si>
  <si>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</si>
  <si>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</si>
  <si>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</si>
  <si>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</si>
  <si>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</si>
  <si>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</si>
  <si>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</si>
  <si>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</si>
  <si>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</si>
  <si>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</si>
  <si>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</si>
  <si>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</si>
  <si>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</si>
  <si>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</si>
  <si>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</si>
  <si>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</si>
  <si>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</si>
  <si>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</si>
  <si>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</si>
  <si>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</si>
  <si>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</si>
  <si>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</si>
  <si>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</si>
  <si>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</si>
  <si>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</si>
  <si>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</si>
  <si>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</si>
  <si>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</si>
  <si>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</si>
  <si>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</si>
  <si>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</si>
  <si>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</si>
  <si>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</si>
  <si>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</si>
  <si>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</si>
  <si>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</si>
  <si>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</si>
  <si>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</si>
  <si>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</si>
  <si>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</si>
  <si>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</si>
  <si>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</si>
  <si>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</si>
  <si>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</si>
  <si>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</si>
  <si>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</si>
  <si>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</si>
  <si>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</si>
  <si>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</si>
  <si>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</si>
  <si>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</si>
  <si>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</si>
  <si>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</si>
  <si>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</si>
  <si>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</si>
  <si>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</si>
  <si>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</si>
  <si>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</si>
  <si>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</si>
  <si>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</si>
  <si>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</si>
  <si>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</si>
  <si>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</si>
  <si>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</si>
  <si>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</si>
  <si>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H</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</si>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</sst>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83" fillId="12"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60" fillId="10" borderId="0" xfId="0" applyFont="1" applyFill="1" applyAlignment="1">
      <alignment horizontal="left" vertical="center"/>
    </xf>
    <xf numFmtId="0" fontId="0" fillId="10" borderId="0" xfId="0" applyFill="1" applyAlignment="1">
      <alignment horizontal="center" vertical="center"/>
    </xf>
    <xf numFmtId="0" fontId="0" fillId="10" borderId="28" xfId="0" applyFill="1" applyBorder="1" applyAlignment="1">
      <alignment horizontal="center" vertical="center"/>
    </xf>
    <xf numFmtId="0" fontId="80" fillId="10" borderId="0" xfId="0" applyFont="1" applyFill="1" applyAlignment="1">
      <alignment horizontal="center" vertical="center" wrapText="1"/>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3043</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H</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59" zoomScale="85" zoomScaleNormal="85" zoomScaleSheetLayoutView="85" workbookViewId="0">
      <selection activeCell="C79" sqref="C79:E82"/>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0"/>
      <c r="C5" s="520"/>
      <c r="D5" s="520"/>
      <c r="E5" s="520"/>
      <c r="F5" s="520"/>
      <c r="G5" s="520"/>
      <c r="H5" s="520"/>
      <c r="I5" s="520"/>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915273.27111424424</v>
      </c>
      <c r="G8" s="291"/>
      <c r="H8" s="291"/>
      <c r="I8" s="330"/>
    </row>
    <row r="9" spans="2:9" x14ac:dyDescent="0.25">
      <c r="B9" s="331" t="s">
        <v>3334</v>
      </c>
      <c r="F9" s="332">
        <v>1</v>
      </c>
      <c r="G9" s="291"/>
      <c r="H9" s="291"/>
      <c r="I9" s="330"/>
    </row>
    <row r="10" spans="2:9" x14ac:dyDescent="0.25">
      <c r="B10" s="329" t="s">
        <v>3335</v>
      </c>
      <c r="F10" s="333">
        <f>'A. HTT General'!C56</f>
        <v>29457.392404952672</v>
      </c>
      <c r="G10" s="334"/>
      <c r="H10" s="334"/>
      <c r="I10" s="335"/>
    </row>
    <row r="11" spans="2:9" x14ac:dyDescent="0.25">
      <c r="B11" s="329" t="s">
        <v>3336</v>
      </c>
      <c r="C11" s="329" t="s">
        <v>354</v>
      </c>
      <c r="D11" s="329"/>
      <c r="E11" s="329"/>
      <c r="F11" s="336">
        <f>F10/F13</f>
        <v>3.3254531910033691E-2</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885815.87870929157</v>
      </c>
      <c r="G13" s="330"/>
      <c r="H13" s="330"/>
      <c r="I13" s="330"/>
    </row>
    <row r="14" spans="2:9" x14ac:dyDescent="0.25">
      <c r="C14" s="329" t="s">
        <v>3339</v>
      </c>
      <c r="D14" s="329"/>
      <c r="E14" s="329"/>
      <c r="F14" s="341">
        <v>0</v>
      </c>
      <c r="G14" s="330"/>
      <c r="H14" s="330"/>
      <c r="I14" s="330"/>
    </row>
    <row r="15" spans="2:9" x14ac:dyDescent="0.25">
      <c r="B15" s="329" t="s">
        <v>3340</v>
      </c>
      <c r="F15" s="342">
        <v>756.37588320000009</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4460.2520470840154</v>
      </c>
      <c r="G18" s="348"/>
      <c r="H18" s="349"/>
      <c r="I18" s="349"/>
    </row>
    <row r="19" spans="1:9" x14ac:dyDescent="0.25">
      <c r="A19" s="343" t="s">
        <v>3345</v>
      </c>
      <c r="B19" s="344" t="s">
        <v>3346</v>
      </c>
      <c r="C19" s="345"/>
      <c r="D19" s="346"/>
      <c r="E19" s="346"/>
      <c r="F19" s="347">
        <v>8761.586488116538</v>
      </c>
      <c r="G19" s="348"/>
      <c r="H19" s="349"/>
      <c r="I19" s="349"/>
    </row>
    <row r="20" spans="1:9" x14ac:dyDescent="0.25">
      <c r="B20" s="344" t="s">
        <v>3347</v>
      </c>
      <c r="C20" s="345"/>
      <c r="D20" s="346"/>
      <c r="E20" s="346"/>
      <c r="F20" s="350">
        <f>F10-F19</f>
        <v>20695.805916836136</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885815.87870929157</v>
      </c>
      <c r="G27" s="358"/>
      <c r="H27" s="358"/>
      <c r="I27" s="286"/>
    </row>
    <row r="28" spans="1:9" x14ac:dyDescent="0.25">
      <c r="A28" s="343" t="s">
        <v>3236</v>
      </c>
      <c r="B28" s="329" t="s">
        <v>3351</v>
      </c>
      <c r="F28" s="350">
        <v>869475.28682790045</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49.07755117</v>
      </c>
      <c r="G32" s="363"/>
      <c r="H32" s="363"/>
      <c r="I32" s="363"/>
    </row>
    <row r="33" spans="1:9" x14ac:dyDescent="0.25">
      <c r="A33" s="343" t="s">
        <v>3092</v>
      </c>
      <c r="B33" s="345"/>
      <c r="C33" s="344" t="s">
        <v>3357</v>
      </c>
      <c r="D33" s="344"/>
      <c r="E33" s="344"/>
      <c r="F33" s="350">
        <v>427.41843302999996</v>
      </c>
      <c r="G33" s="363"/>
      <c r="H33" s="363"/>
      <c r="I33" s="363"/>
    </row>
    <row r="34" spans="1:9" x14ac:dyDescent="0.25">
      <c r="A34" s="343" t="s">
        <v>3088</v>
      </c>
      <c r="B34" s="345"/>
      <c r="C34" s="344" t="s">
        <v>3358</v>
      </c>
      <c r="D34" s="344"/>
      <c r="E34" s="344"/>
      <c r="F34" s="350">
        <v>831.18211872000006</v>
      </c>
      <c r="G34" s="363"/>
      <c r="H34" s="363"/>
      <c r="I34" s="363"/>
    </row>
    <row r="35" spans="1:9" x14ac:dyDescent="0.25">
      <c r="A35" s="343" t="s">
        <v>3089</v>
      </c>
      <c r="B35" s="345"/>
      <c r="C35" s="344" t="s">
        <v>3359</v>
      </c>
      <c r="D35" s="344"/>
      <c r="E35" s="344"/>
      <c r="F35" s="350">
        <v>105.64764439999999</v>
      </c>
      <c r="G35" s="363"/>
      <c r="H35" s="363"/>
      <c r="I35" s="363"/>
    </row>
    <row r="36" spans="1:9" x14ac:dyDescent="0.25">
      <c r="A36" s="343" t="s">
        <v>3090</v>
      </c>
      <c r="B36" s="345"/>
      <c r="C36" s="344" t="s">
        <v>3360</v>
      </c>
      <c r="D36" s="344"/>
      <c r="E36" s="344"/>
      <c r="F36" s="350">
        <v>14507.966867709982</v>
      </c>
      <c r="G36" s="362"/>
      <c r="H36" s="362"/>
      <c r="I36" s="362"/>
    </row>
    <row r="37" spans="1:9" x14ac:dyDescent="0.25">
      <c r="A37" s="343" t="s">
        <v>3085</v>
      </c>
      <c r="B37" s="345"/>
      <c r="C37" s="344" t="s">
        <v>3361</v>
      </c>
      <c r="D37" s="344"/>
      <c r="E37" s="344"/>
      <c r="F37" s="350">
        <v>63453.889394490194</v>
      </c>
      <c r="G37" s="362"/>
      <c r="H37" s="362"/>
      <c r="I37" s="362"/>
    </row>
    <row r="38" spans="1:9" x14ac:dyDescent="0.25">
      <c r="A38" s="343" t="s">
        <v>3087</v>
      </c>
      <c r="B38" s="345"/>
      <c r="C38" s="344" t="s">
        <v>3362</v>
      </c>
      <c r="D38" s="344"/>
      <c r="E38" s="344"/>
      <c r="F38" s="350">
        <v>806440.69669975608</v>
      </c>
      <c r="G38" s="362"/>
      <c r="H38" s="362"/>
      <c r="I38" s="362"/>
    </row>
    <row r="39" spans="1:9" x14ac:dyDescent="0.25">
      <c r="A39" s="343" t="s">
        <v>3083</v>
      </c>
      <c r="B39" s="344" t="s">
        <v>3363</v>
      </c>
      <c r="C39" s="344" t="s">
        <v>3084</v>
      </c>
      <c r="D39" s="344"/>
      <c r="E39" s="344"/>
      <c r="F39" s="364">
        <v>0.44340900133872091</v>
      </c>
      <c r="G39" s="336"/>
      <c r="H39" s="336"/>
      <c r="I39" s="336"/>
    </row>
    <row r="40" spans="1:9" x14ac:dyDescent="0.25">
      <c r="A40" s="343" t="s">
        <v>3081</v>
      </c>
      <c r="B40" s="345"/>
      <c r="C40" s="344" t="s">
        <v>3082</v>
      </c>
      <c r="D40" s="344"/>
      <c r="E40" s="344"/>
      <c r="F40" s="364">
        <v>0.55659099866129358</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0</v>
      </c>
      <c r="G42" s="336"/>
      <c r="H42" s="336"/>
      <c r="I42" s="336"/>
    </row>
    <row r="43" spans="1:9" x14ac:dyDescent="0.25">
      <c r="B43" s="345"/>
      <c r="C43" s="344" t="s">
        <v>3367</v>
      </c>
      <c r="D43" s="344"/>
      <c r="E43" s="344"/>
      <c r="F43" s="336">
        <f>'A. HTT General'!G165</f>
        <v>0.97262671743529694</v>
      </c>
      <c r="G43" s="336"/>
      <c r="H43" s="336"/>
      <c r="I43" s="336"/>
    </row>
    <row r="44" spans="1:9" x14ac:dyDescent="0.25">
      <c r="B44" s="345"/>
      <c r="C44" s="344" t="s">
        <v>3368</v>
      </c>
      <c r="D44" s="344"/>
      <c r="E44" s="344"/>
      <c r="F44" s="336">
        <f>'A. HTT General'!G166</f>
        <v>2.7373282564703044E-2</v>
      </c>
      <c r="G44" s="336"/>
      <c r="H44" s="336"/>
      <c r="I44" s="336"/>
    </row>
    <row r="45" spans="1:9" x14ac:dyDescent="0.25">
      <c r="B45" s="344" t="s">
        <v>3369</v>
      </c>
      <c r="C45" s="344" t="s">
        <v>447</v>
      </c>
      <c r="D45" s="344"/>
      <c r="E45" s="344"/>
      <c r="F45" s="336">
        <f>'A. HTT General'!G144</f>
        <v>0.9308804654039009</v>
      </c>
      <c r="G45" s="336"/>
      <c r="H45" s="366"/>
      <c r="I45" s="366"/>
    </row>
    <row r="46" spans="1:9" x14ac:dyDescent="0.25">
      <c r="B46" s="345"/>
      <c r="C46" s="344" t="s">
        <v>434</v>
      </c>
      <c r="D46" s="344"/>
      <c r="E46" s="344"/>
      <c r="F46" s="336">
        <f>'A. HTT General'!G138</f>
        <v>3.2785685244722786E-2</v>
      </c>
      <c r="G46" s="336"/>
      <c r="H46" s="366"/>
      <c r="I46" s="366"/>
    </row>
    <row r="47" spans="1:9" x14ac:dyDescent="0.25">
      <c r="B47" s="345"/>
      <c r="C47" s="344" t="s">
        <v>463</v>
      </c>
      <c r="D47" s="344"/>
      <c r="E47" s="344"/>
      <c r="F47" s="336">
        <f>'A. HTT General'!G126</f>
        <v>3.6333849351376311E-2</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1" t="s">
        <v>3378</v>
      </c>
      <c r="C59" s="521"/>
      <c r="D59" s="521"/>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21736.553269969372</v>
      </c>
      <c r="D64" s="374">
        <v>199.77947810788055</v>
      </c>
      <c r="E64" s="374">
        <v>0</v>
      </c>
      <c r="F64" s="374">
        <v>0</v>
      </c>
      <c r="G64" s="374">
        <v>1549.7266886494592</v>
      </c>
      <c r="H64" s="374">
        <v>0</v>
      </c>
      <c r="I64" s="374">
        <v>9.950701834706166</v>
      </c>
      <c r="J64" s="374">
        <v>0</v>
      </c>
      <c r="K64" s="374">
        <v>0</v>
      </c>
    </row>
    <row r="65" spans="1:11" x14ac:dyDescent="0.25">
      <c r="A65" s="343" t="s">
        <v>3391</v>
      </c>
      <c r="B65" s="373" t="s">
        <v>3392</v>
      </c>
      <c r="C65" s="374">
        <v>3929.4792704946431</v>
      </c>
      <c r="D65" s="374">
        <v>203.2927403500359</v>
      </c>
      <c r="E65" s="374">
        <v>48.237412727159793</v>
      </c>
      <c r="F65" s="374">
        <v>5.5550607106260257</v>
      </c>
      <c r="G65" s="374">
        <v>1104.4770355061471</v>
      </c>
      <c r="H65" s="374">
        <v>0</v>
      </c>
      <c r="I65" s="374">
        <v>0</v>
      </c>
      <c r="J65" s="374">
        <v>0</v>
      </c>
      <c r="K65" s="374">
        <v>0</v>
      </c>
    </row>
    <row r="66" spans="1:11" x14ac:dyDescent="0.25">
      <c r="A66" s="343" t="s">
        <v>3393</v>
      </c>
      <c r="B66" s="373" t="s">
        <v>3394</v>
      </c>
      <c r="C66" s="374">
        <v>598.75279603085528</v>
      </c>
      <c r="D66" s="374">
        <v>25.571630759886933</v>
      </c>
      <c r="E66" s="374">
        <v>0</v>
      </c>
      <c r="F66" s="374">
        <v>0</v>
      </c>
      <c r="G66" s="374">
        <v>25.788260885493312</v>
      </c>
      <c r="H66" s="374">
        <v>0</v>
      </c>
      <c r="I66" s="374">
        <v>20.228058926391615</v>
      </c>
      <c r="J66" s="374">
        <v>0</v>
      </c>
      <c r="K66" s="374">
        <v>0</v>
      </c>
    </row>
    <row r="67" spans="1:11" x14ac:dyDescent="0.25">
      <c r="B67" s="373" t="s">
        <v>354</v>
      </c>
      <c r="C67" s="374">
        <f t="shared" ref="C67:K67" si="0">SUM(C64:C66)</f>
        <v>26264.785336494871</v>
      </c>
      <c r="D67" s="374">
        <f t="shared" si="0"/>
        <v>428.64384921780339</v>
      </c>
      <c r="E67" s="374">
        <f t="shared" si="0"/>
        <v>48.237412727159793</v>
      </c>
      <c r="F67" s="374">
        <f t="shared" si="0"/>
        <v>5.5550607106260257</v>
      </c>
      <c r="G67" s="374">
        <f t="shared" si="0"/>
        <v>2679.9919850410997</v>
      </c>
      <c r="H67" s="374">
        <f t="shared" si="0"/>
        <v>0</v>
      </c>
      <c r="I67" s="374">
        <f t="shared" si="0"/>
        <v>30.178760761097781</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443.42233713575087</v>
      </c>
      <c r="D71" s="374">
        <v>428.64384921780334</v>
      </c>
      <c r="E71" s="374">
        <v>6.976113234881824</v>
      </c>
      <c r="F71" s="374">
        <v>0</v>
      </c>
      <c r="G71" s="374">
        <v>219.20986037157058</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2773.8085625533577</v>
      </c>
      <c r="D73" s="374">
        <v>0</v>
      </c>
      <c r="E73" s="374">
        <v>41.261299492277963</v>
      </c>
      <c r="F73" s="374">
        <v>0</v>
      </c>
      <c r="G73" s="374">
        <v>0</v>
      </c>
      <c r="H73" s="374">
        <v>0</v>
      </c>
      <c r="I73" s="374">
        <v>0</v>
      </c>
      <c r="J73" s="374">
        <v>0</v>
      </c>
      <c r="K73" s="374">
        <v>0</v>
      </c>
    </row>
    <row r="74" spans="1:11" x14ac:dyDescent="0.25">
      <c r="A74" s="343" t="s">
        <v>3402</v>
      </c>
      <c r="B74" s="376" t="s">
        <v>731</v>
      </c>
      <c r="C74" s="377">
        <v>23047.554436805767</v>
      </c>
      <c r="D74" s="377">
        <v>0</v>
      </c>
      <c r="E74" s="377">
        <v>0</v>
      </c>
      <c r="F74" s="377">
        <v>5.5550607106260257</v>
      </c>
      <c r="G74" s="377">
        <v>2460.7821246695294</v>
      </c>
      <c r="H74" s="377">
        <v>0</v>
      </c>
      <c r="I74" s="374">
        <v>30.178760761097781</v>
      </c>
      <c r="J74" s="374">
        <v>0</v>
      </c>
      <c r="K74" s="374">
        <v>0</v>
      </c>
    </row>
    <row r="75" spans="1:11" x14ac:dyDescent="0.25">
      <c r="B75" s="373" t="s">
        <v>354</v>
      </c>
      <c r="C75" s="374">
        <f t="shared" ref="C75:I75" si="1">SUM(C71:C74)</f>
        <v>26264.785336494875</v>
      </c>
      <c r="D75" s="374">
        <f t="shared" si="1"/>
        <v>428.64384921780334</v>
      </c>
      <c r="E75" s="374">
        <f t="shared" si="1"/>
        <v>48.237412727159786</v>
      </c>
      <c r="F75" s="374">
        <f t="shared" si="1"/>
        <v>5.5550607106260257</v>
      </c>
      <c r="G75" s="374">
        <f t="shared" si="1"/>
        <v>2679.9919850410997</v>
      </c>
      <c r="H75" s="374">
        <f t="shared" si="1"/>
        <v>0</v>
      </c>
      <c r="I75" s="374">
        <f t="shared" si="1"/>
        <v>30.178760761097781</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523.30734342866185</v>
      </c>
      <c r="D79" s="374">
        <v>549.373185771458</v>
      </c>
      <c r="E79" s="374">
        <v>25.571630759886933</v>
      </c>
      <c r="F79" s="374">
        <f>SUM(C79:E79)</f>
        <v>1098.2521599600068</v>
      </c>
    </row>
    <row r="80" spans="1:11" x14ac:dyDescent="0.25">
      <c r="A80" s="343" t="s">
        <v>3406</v>
      </c>
      <c r="B80" s="373" t="s">
        <v>3400</v>
      </c>
      <c r="C80" s="374">
        <v>0</v>
      </c>
      <c r="D80" s="374">
        <v>0</v>
      </c>
      <c r="E80" s="374">
        <v>0</v>
      </c>
      <c r="F80" s="374">
        <f>SUM(C80:E80)</f>
        <v>0</v>
      </c>
    </row>
    <row r="81" spans="1:11" x14ac:dyDescent="0.25">
      <c r="A81" s="343" t="s">
        <v>3407</v>
      </c>
      <c r="B81" s="373" t="s">
        <v>729</v>
      </c>
      <c r="C81" s="374">
        <v>2684.5276087205257</v>
      </c>
      <c r="D81" s="374">
        <v>130.54225332510993</v>
      </c>
      <c r="E81" s="374">
        <v>0</v>
      </c>
      <c r="F81" s="374">
        <f t="shared" ref="F81:F82" si="2">SUM(C81:E81)</f>
        <v>2815.0698620456355</v>
      </c>
    </row>
    <row r="82" spans="1:11" ht="15" customHeight="1" x14ac:dyDescent="0.25">
      <c r="A82" s="343" t="s">
        <v>3408</v>
      </c>
      <c r="B82" s="376" t="s">
        <v>731</v>
      </c>
      <c r="C82" s="374">
        <v>20288.175186412238</v>
      </c>
      <c r="D82" s="374">
        <v>4611.1260806920436</v>
      </c>
      <c r="E82" s="374">
        <v>644.76911584274023</v>
      </c>
      <c r="F82" s="374">
        <f t="shared" si="2"/>
        <v>25544.070382947022</v>
      </c>
    </row>
    <row r="83" spans="1:11" x14ac:dyDescent="0.25">
      <c r="B83" s="373" t="s">
        <v>354</v>
      </c>
      <c r="C83" s="374">
        <f>SUM(C79:C82)</f>
        <v>23496.010138561425</v>
      </c>
      <c r="D83" s="374">
        <f t="shared" ref="D83:E83" si="3">SUM(D79:D82)</f>
        <v>5291.0415197886114</v>
      </c>
      <c r="E83" s="374">
        <f t="shared" si="3"/>
        <v>670.34074660262718</v>
      </c>
      <c r="F83" s="374">
        <f>SUM(F79:F82)</f>
        <v>29457.392404952665</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2" t="s">
        <v>3410</v>
      </c>
      <c r="C86" s="523"/>
      <c r="D86" s="523"/>
      <c r="E86" s="524"/>
      <c r="F86" s="374">
        <f>F83</f>
        <v>29457.392404952665</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5" t="s">
        <v>3415</v>
      </c>
      <c r="C103" s="525"/>
      <c r="D103" s="525"/>
      <c r="E103" s="525"/>
      <c r="F103" s="525"/>
    </row>
    <row r="104" spans="2:6" ht="18" x14ac:dyDescent="0.25">
      <c r="B104" s="371"/>
      <c r="C104" s="386"/>
      <c r="D104" s="387"/>
      <c r="E104" s="387"/>
      <c r="F104" s="387"/>
    </row>
    <row r="105" spans="2:6" x14ac:dyDescent="0.25">
      <c r="B105" s="388" t="s">
        <v>3416</v>
      </c>
      <c r="C105" s="389">
        <f>F27</f>
        <v>885815.87870929157</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5" t="s">
        <v>3424</v>
      </c>
      <c r="C115" s="525"/>
      <c r="D115" s="525"/>
      <c r="E115" s="525"/>
      <c r="F115" s="525"/>
    </row>
    <row r="116" spans="2:6" ht="18" x14ac:dyDescent="0.25">
      <c r="B116" s="371"/>
      <c r="C116" s="519" t="s">
        <v>3425</v>
      </c>
      <c r="D116" s="519"/>
      <c r="E116" s="519"/>
      <c r="F116" s="519"/>
    </row>
    <row r="117" spans="2:6" x14ac:dyDescent="0.25">
      <c r="B117" s="395" t="s">
        <v>3426</v>
      </c>
      <c r="C117" s="526" t="s">
        <v>3427</v>
      </c>
      <c r="D117" s="526"/>
      <c r="E117" s="526"/>
      <c r="F117" s="526"/>
    </row>
    <row r="118" spans="2:6" x14ac:dyDescent="0.25">
      <c r="B118" s="395"/>
      <c r="C118" s="396"/>
      <c r="D118" s="396"/>
      <c r="E118" s="396"/>
      <c r="F118" s="396"/>
    </row>
    <row r="119" spans="2:6" x14ac:dyDescent="0.25">
      <c r="B119" s="397" t="s">
        <v>3428</v>
      </c>
      <c r="C119" s="527"/>
      <c r="D119" s="527"/>
      <c r="E119" s="527"/>
      <c r="F119" s="527"/>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5" t="s">
        <v>3430</v>
      </c>
      <c r="C124" s="525"/>
      <c r="D124" s="525"/>
      <c r="E124" s="525"/>
      <c r="F124" s="525"/>
    </row>
    <row r="125" spans="2:6" ht="18" x14ac:dyDescent="0.25">
      <c r="B125" s="371"/>
      <c r="C125" s="519" t="s">
        <v>3425</v>
      </c>
      <c r="D125" s="519"/>
      <c r="E125" s="519"/>
      <c r="F125" s="519"/>
    </row>
    <row r="126" spans="2:6" x14ac:dyDescent="0.25">
      <c r="B126" s="400"/>
      <c r="C126" s="528" t="s">
        <v>301</v>
      </c>
      <c r="D126" s="528"/>
      <c r="E126" s="528" t="s">
        <v>304</v>
      </c>
      <c r="F126" s="528"/>
    </row>
    <row r="127" spans="2:6" ht="30" x14ac:dyDescent="0.25">
      <c r="B127" s="401" t="s">
        <v>3431</v>
      </c>
      <c r="C127" s="526" t="s">
        <v>3427</v>
      </c>
      <c r="D127" s="526"/>
      <c r="E127" s="526"/>
      <c r="F127" s="526"/>
    </row>
    <row r="128" spans="2:6" x14ac:dyDescent="0.25">
      <c r="B128" s="395" t="s">
        <v>3432</v>
      </c>
      <c r="C128" s="526" t="s">
        <v>3427</v>
      </c>
      <c r="D128" s="526"/>
      <c r="E128" s="526"/>
      <c r="F128" s="526"/>
    </row>
    <row r="129" spans="2:9" x14ac:dyDescent="0.25">
      <c r="B129" s="397" t="s">
        <v>3433</v>
      </c>
      <c r="C129" s="527" t="s">
        <v>3427</v>
      </c>
      <c r="D129" s="527"/>
      <c r="E129" s="527"/>
      <c r="F129" s="527"/>
    </row>
    <row r="130" spans="2:9" ht="20.25" customHeight="1" x14ac:dyDescent="0.25">
      <c r="B130" s="402"/>
    </row>
    <row r="131" spans="2:9" x14ac:dyDescent="0.25">
      <c r="I131" s="325" t="s">
        <v>3330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295303</v>
      </c>
      <c r="D11" s="413">
        <v>29512</v>
      </c>
      <c r="E11" s="413">
        <v>327</v>
      </c>
      <c r="F11" s="413">
        <v>1343</v>
      </c>
      <c r="G11" s="413">
        <v>16402</v>
      </c>
      <c r="H11" s="413">
        <v>1329</v>
      </c>
      <c r="I11" s="413">
        <v>7117</v>
      </c>
      <c r="J11" s="413">
        <v>11521</v>
      </c>
      <c r="K11" s="413">
        <v>431</v>
      </c>
      <c r="L11" s="413">
        <v>438</v>
      </c>
      <c r="M11" s="414">
        <f>SUM(C11:L11)</f>
        <v>363723</v>
      </c>
    </row>
    <row r="12" spans="1:13" x14ac:dyDescent="0.25">
      <c r="B12" s="415" t="s">
        <v>3436</v>
      </c>
      <c r="C12" s="416">
        <f>C11/$M$11</f>
        <v>0.81188981725103992</v>
      </c>
      <c r="D12" s="416">
        <f t="shared" ref="D12:L12" si="0">D11/$M$11</f>
        <v>8.1138668712179327E-2</v>
      </c>
      <c r="E12" s="416">
        <f t="shared" si="0"/>
        <v>8.9903580471952557E-4</v>
      </c>
      <c r="F12" s="416">
        <f t="shared" si="0"/>
        <v>3.6923702927777456E-3</v>
      </c>
      <c r="G12" s="416">
        <f t="shared" si="0"/>
        <v>4.5094756174341465E-2</v>
      </c>
      <c r="H12" s="416">
        <f t="shared" si="0"/>
        <v>3.6538794632178882E-3</v>
      </c>
      <c r="I12" s="416">
        <f t="shared" si="0"/>
        <v>1.9567088141250348E-2</v>
      </c>
      <c r="J12" s="416">
        <f t="shared" si="0"/>
        <v>3.1675203382794052E-2</v>
      </c>
      <c r="K12" s="416">
        <f t="shared" si="0"/>
        <v>1.1849676814498947E-3</v>
      </c>
      <c r="L12" s="416">
        <f t="shared" si="0"/>
        <v>1.2042130962298231E-3</v>
      </c>
      <c r="M12" s="417">
        <f>SUM(C12:L12)</f>
        <v>1</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514566.33734929358</v>
      </c>
      <c r="D18" s="413">
        <v>33192.723228409959</v>
      </c>
      <c r="E18" s="413">
        <v>2276.4361471899997</v>
      </c>
      <c r="F18" s="413">
        <v>9988.9825220099865</v>
      </c>
      <c r="G18" s="413">
        <v>135646.0667788001</v>
      </c>
      <c r="H18" s="413">
        <v>19421.714484150005</v>
      </c>
      <c r="I18" s="413">
        <v>103965.10591362038</v>
      </c>
      <c r="J18" s="413">
        <v>53732.348002510334</v>
      </c>
      <c r="K18" s="413">
        <v>4988.5591314399953</v>
      </c>
      <c r="L18" s="413">
        <v>8037.6051518599998</v>
      </c>
      <c r="M18" s="421">
        <f>SUM(C18:L18)</f>
        <v>885815.87870928459</v>
      </c>
    </row>
    <row r="19" spans="1:14" x14ac:dyDescent="0.25">
      <c r="B19" s="415" t="s">
        <v>3436</v>
      </c>
      <c r="C19" s="416">
        <f t="shared" ref="C19:L19" si="1">C18/$M$18</f>
        <v>0.58089536405586251</v>
      </c>
      <c r="D19" s="416">
        <f t="shared" si="1"/>
        <v>3.7471357226938423E-2</v>
      </c>
      <c r="E19" s="416">
        <f t="shared" si="1"/>
        <v>2.5698750743856353E-3</v>
      </c>
      <c r="F19" s="416">
        <f t="shared" si="1"/>
        <v>1.127659004777026E-2</v>
      </c>
      <c r="G19" s="416">
        <f t="shared" si="1"/>
        <v>0.15313122065101037</v>
      </c>
      <c r="H19" s="416">
        <f t="shared" si="1"/>
        <v>2.1925227297177417E-2</v>
      </c>
      <c r="I19" s="416">
        <f t="shared" si="1"/>
        <v>0.1173664961448954</v>
      </c>
      <c r="J19" s="416">
        <f t="shared" si="1"/>
        <v>6.0658596548080985E-2</v>
      </c>
      <c r="K19" s="416">
        <f t="shared" si="1"/>
        <v>5.6315982263817465E-3</v>
      </c>
      <c r="L19" s="416">
        <f t="shared" si="1"/>
        <v>9.0736747274970178E-3</v>
      </c>
      <c r="M19" s="422">
        <f>SUM(C19:L19)</f>
        <v>0.99999999999999967</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240945.22095361058</v>
      </c>
      <c r="D26" s="413">
        <v>291466.35483925079</v>
      </c>
      <c r="E26" s="413">
        <v>141106.72702200012</v>
      </c>
      <c r="F26" s="413">
        <v>46976.504787570047</v>
      </c>
      <c r="G26" s="413">
        <v>31539.861088329981</v>
      </c>
      <c r="H26" s="413">
        <v>133781.21001853005</v>
      </c>
      <c r="I26" s="421">
        <f>SUM(C26:H26)</f>
        <v>885815.87870929157</v>
      </c>
    </row>
    <row r="27" spans="1:14" x14ac:dyDescent="0.25">
      <c r="B27" s="415" t="s">
        <v>3436</v>
      </c>
      <c r="C27" s="416">
        <f t="shared" ref="C27:H27" si="2">C26/$I$26</f>
        <v>0.27200372757450236</v>
      </c>
      <c r="D27" s="416">
        <f t="shared" si="2"/>
        <v>0.32903717560803025</v>
      </c>
      <c r="E27" s="416">
        <f t="shared" si="2"/>
        <v>0.15929577513061124</v>
      </c>
      <c r="F27" s="416">
        <f t="shared" si="2"/>
        <v>5.3031906422832224E-2</v>
      </c>
      <c r="G27" s="416">
        <f t="shared" si="2"/>
        <v>3.5605436577052806E-2</v>
      </c>
      <c r="H27" s="416">
        <f t="shared" si="2"/>
        <v>0.1510259786869711</v>
      </c>
      <c r="I27" s="417">
        <f>SUM(C27:H27)</f>
        <v>0.99999999999999989</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192720.47057500627</v>
      </c>
      <c r="D11" s="435">
        <v>172384.72523445846</v>
      </c>
      <c r="E11" s="435">
        <v>110916.30661995463</v>
      </c>
      <c r="F11" s="435">
        <v>26066.152037031035</v>
      </c>
      <c r="G11" s="435">
        <v>11314.837949420853</v>
      </c>
      <c r="H11" s="435">
        <v>612.27556732719199</v>
      </c>
      <c r="I11" s="435">
        <v>202.5903886842687</v>
      </c>
      <c r="J11" s="435">
        <v>95.864666969598886</v>
      </c>
      <c r="K11" s="435">
        <v>59.077636700553107</v>
      </c>
      <c r="L11" s="435">
        <v>194.03667374693617</v>
      </c>
      <c r="M11" s="345"/>
      <c r="N11" s="436">
        <f>SUM(C11:M11)</f>
        <v>514566.33734929975</v>
      </c>
      <c r="P11" s="437"/>
    </row>
    <row r="12" spans="1:16" x14ac:dyDescent="0.25">
      <c r="A12" s="343" t="s">
        <v>3122</v>
      </c>
      <c r="B12" s="434" t="s">
        <v>3096</v>
      </c>
      <c r="C12" s="435">
        <v>14491.799621242271</v>
      </c>
      <c r="D12" s="435">
        <v>11499.899366281816</v>
      </c>
      <c r="E12" s="435">
        <v>5780.0951767831502</v>
      </c>
      <c r="F12" s="435">
        <v>1164.0376947864186</v>
      </c>
      <c r="G12" s="435">
        <v>245.33261648844291</v>
      </c>
      <c r="H12" s="435">
        <v>2.3080956436264839</v>
      </c>
      <c r="I12" s="435">
        <v>1.3395478361653348</v>
      </c>
      <c r="J12" s="435">
        <v>1.0733876524729773</v>
      </c>
      <c r="K12" s="435">
        <v>0.84340510105725153</v>
      </c>
      <c r="L12" s="435">
        <v>5.9943165945495336</v>
      </c>
      <c r="M12" s="345"/>
      <c r="N12" s="436">
        <f t="shared" ref="N12:N22" si="0">SUM(C12:M12)</f>
        <v>33192.723228409966</v>
      </c>
      <c r="P12" s="437"/>
    </row>
    <row r="13" spans="1:16" x14ac:dyDescent="0.25">
      <c r="A13" s="343" t="s">
        <v>3129</v>
      </c>
      <c r="B13" s="434" t="s">
        <v>3102</v>
      </c>
      <c r="C13" s="435">
        <v>1122.4315689712444</v>
      </c>
      <c r="D13" s="435">
        <v>582.36100836423964</v>
      </c>
      <c r="E13" s="435">
        <v>309.54684461474659</v>
      </c>
      <c r="F13" s="435">
        <v>68.462030766345435</v>
      </c>
      <c r="G13" s="435">
        <v>54.866851447194058</v>
      </c>
      <c r="H13" s="435">
        <v>26.882521213983807</v>
      </c>
      <c r="I13" s="435">
        <v>25.855712378805343</v>
      </c>
      <c r="J13" s="435">
        <v>20.29658685254249</v>
      </c>
      <c r="K13" s="435">
        <v>13.630576705024458</v>
      </c>
      <c r="L13" s="435">
        <v>52.102445875873812</v>
      </c>
      <c r="M13" s="345"/>
      <c r="N13" s="436">
        <f t="shared" si="0"/>
        <v>2276.4361471900002</v>
      </c>
      <c r="P13" s="437"/>
    </row>
    <row r="14" spans="1:16" x14ac:dyDescent="0.25">
      <c r="A14" s="343" t="s">
        <v>3121</v>
      </c>
      <c r="B14" s="434" t="s">
        <v>3095</v>
      </c>
      <c r="C14" s="435">
        <v>3931.7512864336832</v>
      </c>
      <c r="D14" s="435">
        <v>3683.2834216846854</v>
      </c>
      <c r="E14" s="435">
        <v>1942.8717260431156</v>
      </c>
      <c r="F14" s="435">
        <v>254.85774935824759</v>
      </c>
      <c r="G14" s="435">
        <v>119.96837488907127</v>
      </c>
      <c r="H14" s="435">
        <v>25.140231625427049</v>
      </c>
      <c r="I14" s="435">
        <v>14.880965135192941</v>
      </c>
      <c r="J14" s="435">
        <v>8.0229193855490948</v>
      </c>
      <c r="K14" s="435">
        <v>3.9180850650301684</v>
      </c>
      <c r="L14" s="435">
        <v>4.287762390000001</v>
      </c>
      <c r="M14" s="345"/>
      <c r="N14" s="436">
        <f t="shared" si="0"/>
        <v>9988.9825220099992</v>
      </c>
      <c r="P14" s="437"/>
    </row>
    <row r="15" spans="1:16" x14ac:dyDescent="0.25">
      <c r="A15" s="343" t="s">
        <v>3127</v>
      </c>
      <c r="B15" s="434" t="s">
        <v>3100</v>
      </c>
      <c r="C15" s="435">
        <v>49816.452938666262</v>
      </c>
      <c r="D15" s="435">
        <v>48868.203683490254</v>
      </c>
      <c r="E15" s="435">
        <v>32327.816929599889</v>
      </c>
      <c r="F15" s="435">
        <v>3380.0158025136739</v>
      </c>
      <c r="G15" s="435">
        <v>849.38687332017071</v>
      </c>
      <c r="H15" s="435">
        <v>142.25914388264206</v>
      </c>
      <c r="I15" s="435">
        <v>66.266457549248102</v>
      </c>
      <c r="J15" s="435">
        <v>42.070779309997853</v>
      </c>
      <c r="K15" s="435">
        <v>36.336735917834666</v>
      </c>
      <c r="L15" s="435">
        <v>115.38835105060382</v>
      </c>
      <c r="M15" s="345"/>
      <c r="N15" s="436">
        <f t="shared" si="0"/>
        <v>135644.19769530057</v>
      </c>
      <c r="P15" s="437"/>
    </row>
    <row r="16" spans="1:16" ht="30" x14ac:dyDescent="0.25">
      <c r="A16" s="343" t="s">
        <v>3123</v>
      </c>
      <c r="B16" s="434" t="s">
        <v>3097</v>
      </c>
      <c r="C16" s="435">
        <v>9856.1178428626863</v>
      </c>
      <c r="D16" s="435">
        <v>7727.6317031061408</v>
      </c>
      <c r="E16" s="435">
        <v>1819.2031902659946</v>
      </c>
      <c r="F16" s="435">
        <v>9.0752696150180032</v>
      </c>
      <c r="G16" s="435">
        <v>3.5758394915478586</v>
      </c>
      <c r="H16" s="435">
        <v>1.5549243419612677</v>
      </c>
      <c r="I16" s="435">
        <v>1.480466592784442</v>
      </c>
      <c r="J16" s="435">
        <v>1.2959711442292219</v>
      </c>
      <c r="K16" s="435">
        <v>1.2959711442292219</v>
      </c>
      <c r="L16" s="435">
        <v>0.48330558541556567</v>
      </c>
      <c r="M16" s="345"/>
      <c r="N16" s="436">
        <f t="shared" si="0"/>
        <v>19421.714484150012</v>
      </c>
      <c r="P16" s="437"/>
    </row>
    <row r="17" spans="1:16" x14ac:dyDescent="0.25">
      <c r="A17" s="343" t="s">
        <v>3124</v>
      </c>
      <c r="B17" s="434" t="s">
        <v>3098</v>
      </c>
      <c r="C17" s="435">
        <v>49153.993127765767</v>
      </c>
      <c r="D17" s="435">
        <v>39495.556217687357</v>
      </c>
      <c r="E17" s="435">
        <v>14448.069112989737</v>
      </c>
      <c r="F17" s="435">
        <v>622.45240122652115</v>
      </c>
      <c r="G17" s="435">
        <v>111.62413890505775</v>
      </c>
      <c r="H17" s="435">
        <v>36.560864035662838</v>
      </c>
      <c r="I17" s="435">
        <v>34.661605160067289</v>
      </c>
      <c r="J17" s="435">
        <v>33.608947170638167</v>
      </c>
      <c r="K17" s="435">
        <v>10.86877099532356</v>
      </c>
      <c r="L17" s="435">
        <v>17.71072768390653</v>
      </c>
      <c r="M17" s="345"/>
      <c r="N17" s="436">
        <f t="shared" si="0"/>
        <v>103965.10591362003</v>
      </c>
      <c r="P17" s="437"/>
    </row>
    <row r="18" spans="1:16" x14ac:dyDescent="0.25">
      <c r="A18" s="343" t="s">
        <v>3110</v>
      </c>
      <c r="B18" s="434" t="s">
        <v>3442</v>
      </c>
      <c r="C18" s="435">
        <v>25485.23275111616</v>
      </c>
      <c r="D18" s="435">
        <v>22307.761921171797</v>
      </c>
      <c r="E18" s="435">
        <v>5713.9791484106054</v>
      </c>
      <c r="F18" s="435">
        <v>131.26896856651004</v>
      </c>
      <c r="G18" s="435">
        <v>36.228979516029391</v>
      </c>
      <c r="H18" s="435">
        <v>10.56042639601929</v>
      </c>
      <c r="I18" s="435">
        <v>9.1920967160192877</v>
      </c>
      <c r="J18" s="435">
        <v>8.6582862873717232</v>
      </c>
      <c r="K18" s="435">
        <v>8.3025828944132289</v>
      </c>
      <c r="L18" s="435">
        <v>20.921563915045507</v>
      </c>
      <c r="M18" s="345"/>
      <c r="N18" s="436">
        <f t="shared" si="0"/>
        <v>53732.106724989964</v>
      </c>
      <c r="P18" s="437"/>
    </row>
    <row r="19" spans="1:16" ht="30" x14ac:dyDescent="0.25">
      <c r="A19" s="343" t="s">
        <v>3128</v>
      </c>
      <c r="B19" s="434" t="s">
        <v>3443</v>
      </c>
      <c r="C19" s="435">
        <v>2776.2091583288825</v>
      </c>
      <c r="D19" s="435">
        <v>1524.5049687761421</v>
      </c>
      <c r="E19" s="435">
        <v>510.42557676086727</v>
      </c>
      <c r="F19" s="435">
        <v>15.702264423667895</v>
      </c>
      <c r="G19" s="435">
        <v>8.6172331877949144</v>
      </c>
      <c r="H19" s="435">
        <v>3.2144755201309723</v>
      </c>
      <c r="I19" s="435">
        <v>2.8051075258466636</v>
      </c>
      <c r="J19" s="435">
        <v>2.7564316516507761</v>
      </c>
      <c r="K19" s="435">
        <v>2.6442212270240222</v>
      </c>
      <c r="L19" s="435">
        <v>141.16776457799557</v>
      </c>
      <c r="M19" s="345"/>
      <c r="N19" s="436">
        <f t="shared" si="0"/>
        <v>4988.0472019800018</v>
      </c>
      <c r="P19" s="437"/>
    </row>
    <row r="20" spans="1:16" x14ac:dyDescent="0.25">
      <c r="A20" s="343" t="s">
        <v>3125</v>
      </c>
      <c r="B20" s="434" t="s">
        <v>352</v>
      </c>
      <c r="C20" s="435">
        <v>4092.4704719277138</v>
      </c>
      <c r="D20" s="435">
        <v>3041.5526675789147</v>
      </c>
      <c r="E20" s="435">
        <v>839.52252260841885</v>
      </c>
      <c r="F20" s="435">
        <v>50.318503324648596</v>
      </c>
      <c r="G20" s="435">
        <v>9.4427560639336541</v>
      </c>
      <c r="H20" s="435">
        <v>1.6747709763666978</v>
      </c>
      <c r="I20" s="435">
        <v>1.3181222329296254</v>
      </c>
      <c r="J20" s="435">
        <v>0.58063799706922847</v>
      </c>
      <c r="K20" s="435">
        <v>0.23080756999999996</v>
      </c>
      <c r="L20" s="435">
        <v>0.49389158000000044</v>
      </c>
      <c r="M20" s="345"/>
      <c r="N20" s="436">
        <f t="shared" si="0"/>
        <v>8037.6051518599943</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353446.92934232095</v>
      </c>
      <c r="D22" s="440">
        <f t="shared" si="1"/>
        <v>311115.48019259982</v>
      </c>
      <c r="E22" s="440">
        <f t="shared" si="1"/>
        <v>174607.83684803118</v>
      </c>
      <c r="F22" s="440">
        <f t="shared" si="1"/>
        <v>31762.342721612087</v>
      </c>
      <c r="G22" s="440">
        <f t="shared" si="1"/>
        <v>12753.881612730094</v>
      </c>
      <c r="H22" s="440">
        <f t="shared" si="1"/>
        <v>862.43102096301254</v>
      </c>
      <c r="I22" s="440">
        <f t="shared" si="1"/>
        <v>360.39046981132776</v>
      </c>
      <c r="J22" s="440">
        <f t="shared" si="1"/>
        <v>214.2286144211204</v>
      </c>
      <c r="K22" s="440">
        <f t="shared" si="1"/>
        <v>137.14879332048966</v>
      </c>
      <c r="L22" s="440">
        <f t="shared" si="1"/>
        <v>552.58680300032654</v>
      </c>
      <c r="M22" s="345"/>
      <c r="N22" s="436">
        <f t="shared" si="0"/>
        <v>885813.25641881023</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0.37452988387808794</v>
      </c>
      <c r="D33" s="442">
        <f t="shared" si="2"/>
        <v>0.33500972123918715</v>
      </c>
      <c r="E33" s="442">
        <f t="shared" si="2"/>
        <v>0.21555297843873925</v>
      </c>
      <c r="F33" s="442">
        <f t="shared" si="2"/>
        <v>5.0656543471744281E-2</v>
      </c>
      <c r="G33" s="442">
        <f t="shared" si="2"/>
        <v>2.1989075320603561E-2</v>
      </c>
      <c r="H33" s="442">
        <f t="shared" si="2"/>
        <v>1.189886556670661E-3</v>
      </c>
      <c r="I33" s="442">
        <f t="shared" si="2"/>
        <v>3.9371092506338123E-4</v>
      </c>
      <c r="J33" s="442">
        <f t="shared" si="2"/>
        <v>1.8630186238654726E-4</v>
      </c>
      <c r="K33" s="442">
        <f t="shared" si="2"/>
        <v>1.1481053542072228E-4</v>
      </c>
      <c r="L33" s="442">
        <f>L11/$N$11</f>
        <v>3.7708777209656351E-4</v>
      </c>
      <c r="M33" s="345"/>
      <c r="N33" s="443"/>
    </row>
    <row r="34" spans="2:14" x14ac:dyDescent="0.25">
      <c r="B34" s="434" t="s">
        <v>3096</v>
      </c>
      <c r="C34" s="442">
        <f t="shared" ref="C34:L34" si="3">C12/$N$12</f>
        <v>0.43659568157512918</v>
      </c>
      <c r="D34" s="442">
        <f t="shared" si="3"/>
        <v>0.34645844774914231</v>
      </c>
      <c r="E34" s="442">
        <f t="shared" si="3"/>
        <v>0.17413741972927102</v>
      </c>
      <c r="F34" s="442">
        <f t="shared" si="3"/>
        <v>3.5069062781510729E-2</v>
      </c>
      <c r="G34" s="442">
        <f t="shared" si="3"/>
        <v>7.3911566339474192E-3</v>
      </c>
      <c r="H34" s="442">
        <f t="shared" si="3"/>
        <v>6.9536194055056102E-5</v>
      </c>
      <c r="I34" s="442">
        <f t="shared" si="3"/>
        <v>4.0356671760478005E-5</v>
      </c>
      <c r="J34" s="442">
        <f t="shared" si="3"/>
        <v>3.2338041235322768E-5</v>
      </c>
      <c r="K34" s="442">
        <f t="shared" si="3"/>
        <v>2.5409337319312599E-5</v>
      </c>
      <c r="L34" s="442">
        <f t="shared" si="3"/>
        <v>1.8059128662932186E-4</v>
      </c>
      <c r="M34" s="345"/>
      <c r="N34" s="443"/>
    </row>
    <row r="35" spans="2:14" ht="19.5" customHeight="1" x14ac:dyDescent="0.25">
      <c r="B35" s="434" t="s">
        <v>3102</v>
      </c>
      <c r="C35" s="442">
        <f t="shared" ref="C35:L35" si="4">C13/$N$13</f>
        <v>0.49306525480925861</v>
      </c>
      <c r="D35" s="442">
        <f t="shared" si="4"/>
        <v>0.25582136757189416</v>
      </c>
      <c r="E35" s="442">
        <f t="shared" si="4"/>
        <v>0.13597870733024808</v>
      </c>
      <c r="F35" s="442">
        <f t="shared" si="4"/>
        <v>3.0074215282011742E-2</v>
      </c>
      <c r="G35" s="442">
        <f t="shared" si="4"/>
        <v>2.4102082333792189E-2</v>
      </c>
      <c r="H35" s="442">
        <f t="shared" si="4"/>
        <v>1.18090381086099E-2</v>
      </c>
      <c r="I35" s="442">
        <f t="shared" si="4"/>
        <v>1.1357978307769037E-2</v>
      </c>
      <c r="J35" s="442">
        <f t="shared" si="4"/>
        <v>8.9159482367191824E-3</v>
      </c>
      <c r="K35" s="442">
        <f t="shared" si="4"/>
        <v>5.9876824227421644E-3</v>
      </c>
      <c r="L35" s="442">
        <f t="shared" si="4"/>
        <v>2.2887725596954834E-2</v>
      </c>
      <c r="M35" s="345"/>
      <c r="N35" s="443"/>
    </row>
    <row r="36" spans="2:14" x14ac:dyDescent="0.25">
      <c r="B36" s="434" t="s">
        <v>3095</v>
      </c>
      <c r="C36" s="442">
        <f t="shared" ref="C36:L36" si="5">C14/$N$14</f>
        <v>0.3936087862572944</v>
      </c>
      <c r="D36" s="442">
        <f t="shared" si="5"/>
        <v>0.3687345946965907</v>
      </c>
      <c r="E36" s="442">
        <f t="shared" si="5"/>
        <v>0.19450146416435693</v>
      </c>
      <c r="F36" s="442">
        <f t="shared" si="5"/>
        <v>2.551388480224958E-2</v>
      </c>
      <c r="G36" s="442">
        <f t="shared" si="5"/>
        <v>1.2010069556606957E-2</v>
      </c>
      <c r="H36" s="442">
        <f t="shared" si="5"/>
        <v>2.5167960370370427E-3</v>
      </c>
      <c r="I36" s="442">
        <f t="shared" si="5"/>
        <v>1.4897378288933646E-3</v>
      </c>
      <c r="J36" s="442">
        <f t="shared" si="5"/>
        <v>8.0317683686713566E-4</v>
      </c>
      <c r="K36" s="442">
        <f t="shared" si="5"/>
        <v>3.9224065678330621E-4</v>
      </c>
      <c r="L36" s="442">
        <f t="shared" si="5"/>
        <v>4.2924916332091152E-4</v>
      </c>
      <c r="M36" s="345"/>
      <c r="N36" s="443"/>
    </row>
    <row r="37" spans="2:14" x14ac:dyDescent="0.25">
      <c r="B37" s="434" t="s">
        <v>3100</v>
      </c>
      <c r="C37" s="442">
        <f t="shared" ref="C37:L37" si="6">C15/$N$15</f>
        <v>0.36725826673817369</v>
      </c>
      <c r="D37" s="442">
        <f t="shared" si="6"/>
        <v>0.36026755669463706</v>
      </c>
      <c r="E37" s="442">
        <f t="shared" si="6"/>
        <v>0.23832804851865697</v>
      </c>
      <c r="F37" s="442">
        <f t="shared" si="6"/>
        <v>2.4918248328662389E-2</v>
      </c>
      <c r="G37" s="442">
        <f t="shared" si="6"/>
        <v>6.2618739890972714E-3</v>
      </c>
      <c r="H37" s="442">
        <f t="shared" si="6"/>
        <v>1.0487668938276354E-3</v>
      </c>
      <c r="I37" s="442">
        <f t="shared" si="6"/>
        <v>4.8853145711476255E-4</v>
      </c>
      <c r="J37" s="442">
        <f t="shared" si="6"/>
        <v>3.1015539200948369E-4</v>
      </c>
      <c r="K37" s="442">
        <f t="shared" si="6"/>
        <v>2.6788271474359986E-4</v>
      </c>
      <c r="L37" s="442">
        <f t="shared" si="6"/>
        <v>8.5066927307721825E-4</v>
      </c>
      <c r="M37" s="345"/>
      <c r="N37" s="443"/>
    </row>
    <row r="38" spans="2:14" ht="30" x14ac:dyDescent="0.25">
      <c r="B38" s="434" t="s">
        <v>3097</v>
      </c>
      <c r="C38" s="442">
        <f t="shared" ref="C38:L38" si="7">C16/$N$16</f>
        <v>0.50747928824235511</v>
      </c>
      <c r="D38" s="442">
        <f t="shared" si="7"/>
        <v>0.39788617577570878</v>
      </c>
      <c r="E38" s="442">
        <f t="shared" si="7"/>
        <v>9.366851684235393E-2</v>
      </c>
      <c r="F38" s="442">
        <f t="shared" si="7"/>
        <v>4.672743810761041E-4</v>
      </c>
      <c r="G38" s="442">
        <f t="shared" si="7"/>
        <v>1.8411554214052976E-4</v>
      </c>
      <c r="H38" s="442">
        <f t="shared" si="7"/>
        <v>8.0061126592620628E-5</v>
      </c>
      <c r="I38" s="442">
        <f t="shared" si="7"/>
        <v>7.6227389399254392E-5</v>
      </c>
      <c r="J38" s="442">
        <f t="shared" si="7"/>
        <v>6.6727947488202398E-5</v>
      </c>
      <c r="K38" s="442">
        <f t="shared" si="7"/>
        <v>6.6727947488202398E-5</v>
      </c>
      <c r="L38" s="442">
        <f t="shared" si="7"/>
        <v>2.4884805397071898E-5</v>
      </c>
      <c r="M38" s="345"/>
      <c r="N38" s="443"/>
    </row>
    <row r="39" spans="2:14" x14ac:dyDescent="0.25">
      <c r="B39" s="434" t="s">
        <v>3098</v>
      </c>
      <c r="C39" s="442">
        <f>C17/$N$17</f>
        <v>0.47279318090250039</v>
      </c>
      <c r="D39" s="442">
        <f>D17/$N$17</f>
        <v>0.37989242516140415</v>
      </c>
      <c r="E39" s="442">
        <f>E17/$N$17</f>
        <v>0.13897036881772615</v>
      </c>
      <c r="F39" s="442">
        <f>F17/$N$16</f>
        <v>3.2049302430766459E-2</v>
      </c>
      <c r="G39" s="442">
        <f t="shared" ref="G39:L39" si="8">G17/$N$17</f>
        <v>1.0736692655110771E-3</v>
      </c>
      <c r="H39" s="442">
        <f t="shared" si="8"/>
        <v>3.5166476015558172E-4</v>
      </c>
      <c r="I39" s="442">
        <f t="shared" si="8"/>
        <v>3.3339652622357802E-4</v>
      </c>
      <c r="J39" s="442">
        <f t="shared" si="8"/>
        <v>3.2327141760969631E-4</v>
      </c>
      <c r="K39" s="442">
        <f t="shared" si="8"/>
        <v>1.0454248951906938E-4</v>
      </c>
      <c r="L39" s="442">
        <f t="shared" si="8"/>
        <v>1.7035261521900996E-4</v>
      </c>
      <c r="M39" s="345"/>
      <c r="N39" s="443"/>
    </row>
    <row r="40" spans="2:14" x14ac:dyDescent="0.25">
      <c r="B40" s="434" t="s">
        <v>3442</v>
      </c>
      <c r="C40" s="442">
        <f>C18/$N$18</f>
        <v>0.47430175931038593</v>
      </c>
      <c r="D40" s="442">
        <f>D18/$N$18</f>
        <v>0.41516633686720505</v>
      </c>
      <c r="E40" s="442">
        <f>E18/$N$18</f>
        <v>0.10634198985823727</v>
      </c>
      <c r="F40" s="442">
        <f>F18/$N$16</f>
        <v>6.7588764459305664E-3</v>
      </c>
      <c r="G40" s="442">
        <f t="shared" ref="G40:L40" si="9">G18/$N$18</f>
        <v>6.7425198311049769E-4</v>
      </c>
      <c r="H40" s="442">
        <f t="shared" si="9"/>
        <v>1.9653847652148358E-4</v>
      </c>
      <c r="I40" s="442">
        <f t="shared" si="9"/>
        <v>1.7107270264063901E-4</v>
      </c>
      <c r="J40" s="442">
        <f t="shared" si="9"/>
        <v>1.6113803859741255E-4</v>
      </c>
      <c r="K40" s="442">
        <f t="shared" si="9"/>
        <v>1.5451809728785168E-4</v>
      </c>
      <c r="L40" s="442">
        <f t="shared" si="9"/>
        <v>3.8936801830841323E-4</v>
      </c>
      <c r="M40" s="345"/>
      <c r="N40" s="443"/>
    </row>
    <row r="41" spans="2:14" ht="30" x14ac:dyDescent="0.25">
      <c r="B41" s="434" t="s">
        <v>3443</v>
      </c>
      <c r="C41" s="442">
        <f t="shared" ref="C41:L41" si="10">C19/$N$19</f>
        <v>0.55657235104488756</v>
      </c>
      <c r="D41" s="442">
        <f t="shared" si="10"/>
        <v>0.30563162437015251</v>
      </c>
      <c r="E41" s="442">
        <f t="shared" si="10"/>
        <v>0.10232974069657043</v>
      </c>
      <c r="F41" s="442">
        <f t="shared" si="10"/>
        <v>3.1479783145265529E-3</v>
      </c>
      <c r="G41" s="442">
        <f t="shared" si="10"/>
        <v>1.7275765121818234E-3</v>
      </c>
      <c r="H41" s="442">
        <f t="shared" si="10"/>
        <v>6.4443566589646314E-4</v>
      </c>
      <c r="I41" s="442">
        <f t="shared" si="10"/>
        <v>5.6236587431112881E-4</v>
      </c>
      <c r="J41" s="442">
        <f t="shared" si="10"/>
        <v>5.5260737118859114E-4</v>
      </c>
      <c r="K41" s="442">
        <f t="shared" si="10"/>
        <v>5.3011150856278996E-4</v>
      </c>
      <c r="L41" s="442">
        <f t="shared" si="10"/>
        <v>2.8301208641722381E-2</v>
      </c>
      <c r="M41" s="345"/>
      <c r="N41" s="443"/>
    </row>
    <row r="42" spans="2:14" x14ac:dyDescent="0.25">
      <c r="B42" s="434" t="s">
        <v>352</v>
      </c>
      <c r="C42" s="442">
        <f t="shared" ref="C42:L42" si="11">C20/$N$20</f>
        <v>0.50916540369996521</v>
      </c>
      <c r="D42" s="442">
        <f t="shared" si="11"/>
        <v>0.37841528790140488</v>
      </c>
      <c r="E42" s="442">
        <f t="shared" si="11"/>
        <v>0.10444933618245028</v>
      </c>
      <c r="F42" s="442">
        <f t="shared" si="11"/>
        <v>6.2603850741541232E-3</v>
      </c>
      <c r="G42" s="442">
        <f t="shared" si="11"/>
        <v>1.1748220876150518E-3</v>
      </c>
      <c r="H42" s="442">
        <f t="shared" si="11"/>
        <v>2.083669133683603E-4</v>
      </c>
      <c r="I42" s="442">
        <f t="shared" si="11"/>
        <v>1.6399439982749049E-4</v>
      </c>
      <c r="J42" s="442">
        <f t="shared" si="11"/>
        <v>7.224017429306815E-5</v>
      </c>
      <c r="K42" s="442">
        <f t="shared" si="11"/>
        <v>2.8715962732579423E-5</v>
      </c>
      <c r="L42" s="442">
        <f t="shared" si="11"/>
        <v>6.1447604189129428E-5</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0.39900839909671904</v>
      </c>
      <c r="D44" s="445">
        <f t="shared" si="12"/>
        <v>0.35122016738650524</v>
      </c>
      <c r="E44" s="445">
        <f t="shared" si="12"/>
        <v>0.19711585436634857</v>
      </c>
      <c r="F44" s="445">
        <f t="shared" si="12"/>
        <v>3.5856702856335368E-2</v>
      </c>
      <c r="G44" s="445">
        <f t="shared" si="12"/>
        <v>1.4397934914963715E-2</v>
      </c>
      <c r="H44" s="445">
        <f t="shared" si="12"/>
        <v>9.7360365146224154E-4</v>
      </c>
      <c r="I44" s="445">
        <f t="shared" si="12"/>
        <v>4.068470043768865E-4</v>
      </c>
      <c r="J44" s="445">
        <f t="shared" si="12"/>
        <v>2.4184399236381902E-4</v>
      </c>
      <c r="K44" s="445">
        <f t="shared" si="12"/>
        <v>1.5482811114721687E-4</v>
      </c>
      <c r="L44" s="445">
        <f t="shared" si="12"/>
        <v>6.238186197781002E-4</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8150.8910399399656</v>
      </c>
      <c r="D55" s="438">
        <v>70433.797326240136</v>
      </c>
      <c r="E55" s="438">
        <v>199275.23229324038</v>
      </c>
      <c r="F55" s="438">
        <v>96942.303210531987</v>
      </c>
      <c r="G55" s="438">
        <v>117569.99863584012</v>
      </c>
      <c r="H55" s="438">
        <v>16482.249525780029</v>
      </c>
      <c r="I55" s="438">
        <v>3175.6255500500001</v>
      </c>
      <c r="J55" s="438">
        <v>1021.474292459999</v>
      </c>
      <c r="K55" s="438">
        <v>399.65115949999984</v>
      </c>
      <c r="L55" s="438">
        <v>1115.1143157200001</v>
      </c>
      <c r="M55" s="345"/>
      <c r="N55" s="447">
        <v>0.5771564125934795</v>
      </c>
      <c r="O55" s="345"/>
      <c r="P55" s="436">
        <f t="shared" ref="P55:P64" si="13">C55+D55+E55+F55+G55+H55+I55+J55+K55+L55</f>
        <v>514566.33734930266</v>
      </c>
    </row>
    <row r="56" spans="1:16" x14ac:dyDescent="0.25">
      <c r="A56" s="343" t="s">
        <v>3132</v>
      </c>
      <c r="B56" s="434" t="s">
        <v>3096</v>
      </c>
      <c r="C56" s="438">
        <v>947.56843363000019</v>
      </c>
      <c r="D56" s="438">
        <v>8173.1700386300063</v>
      </c>
      <c r="E56" s="438">
        <v>13053.807487190084</v>
      </c>
      <c r="F56" s="438">
        <v>5826.1512520699862</v>
      </c>
      <c r="G56" s="438">
        <v>5126.7393171599861</v>
      </c>
      <c r="H56" s="438">
        <v>29.779060320000006</v>
      </c>
      <c r="I56" s="438">
        <v>8.6176003100000003</v>
      </c>
      <c r="J56" s="438">
        <v>1.7829579799999999</v>
      </c>
      <c r="K56" s="438">
        <v>6.1647610300000002</v>
      </c>
      <c r="L56" s="438">
        <v>18.942320089999996</v>
      </c>
      <c r="M56" s="345"/>
      <c r="N56" s="447">
        <v>0.51126698613671906</v>
      </c>
      <c r="O56" s="345"/>
      <c r="P56" s="436">
        <f t="shared" si="13"/>
        <v>33192.723228410061</v>
      </c>
    </row>
    <row r="57" spans="1:16" x14ac:dyDescent="0.25">
      <c r="A57" s="343" t="s">
        <v>3139</v>
      </c>
      <c r="B57" s="434" t="s">
        <v>3102</v>
      </c>
      <c r="C57" s="438">
        <v>416.9482049299998</v>
      </c>
      <c r="D57" s="438">
        <v>630.89426255000001</v>
      </c>
      <c r="E57" s="438">
        <v>721.17099098000006</v>
      </c>
      <c r="F57" s="438">
        <v>108.70271523999999</v>
      </c>
      <c r="G57" s="438">
        <v>7.6623086199999992</v>
      </c>
      <c r="H57" s="438">
        <v>0.17840420000000001</v>
      </c>
      <c r="I57" s="438">
        <v>66.10574656</v>
      </c>
      <c r="J57" s="438">
        <v>128.18729345</v>
      </c>
      <c r="K57" s="438">
        <v>16.801210140000002</v>
      </c>
      <c r="L57" s="438">
        <v>179.78501051999996</v>
      </c>
      <c r="M57" s="345"/>
      <c r="N57" s="447">
        <v>0.47231835618568574</v>
      </c>
      <c r="O57" s="345"/>
      <c r="P57" s="436">
        <f t="shared" si="13"/>
        <v>2276.4361471900002</v>
      </c>
    </row>
    <row r="58" spans="1:16" x14ac:dyDescent="0.25">
      <c r="A58" s="343" t="s">
        <v>3131</v>
      </c>
      <c r="B58" s="434" t="s">
        <v>3095</v>
      </c>
      <c r="C58" s="438">
        <v>899.77484293999976</v>
      </c>
      <c r="D58" s="438">
        <v>2380.8739225400013</v>
      </c>
      <c r="E58" s="438">
        <v>3967.9456413200037</v>
      </c>
      <c r="F58" s="438">
        <v>1702.07473396</v>
      </c>
      <c r="G58" s="438">
        <v>400.60255421000011</v>
      </c>
      <c r="H58" s="438">
        <v>362.37462262000014</v>
      </c>
      <c r="I58" s="438">
        <v>63.555059729999996</v>
      </c>
      <c r="J58" s="438">
        <v>94.868590810000001</v>
      </c>
      <c r="K58" s="438">
        <v>69.69979149000001</v>
      </c>
      <c r="L58" s="438">
        <v>47.212762390000002</v>
      </c>
      <c r="M58" s="345"/>
      <c r="N58" s="447">
        <v>0.48012813457387205</v>
      </c>
      <c r="O58" s="345"/>
      <c r="P58" s="436">
        <f t="shared" si="13"/>
        <v>9988.9825220100047</v>
      </c>
    </row>
    <row r="59" spans="1:16" x14ac:dyDescent="0.25">
      <c r="A59" s="343" t="s">
        <v>3137</v>
      </c>
      <c r="B59" s="434" t="s">
        <v>3100</v>
      </c>
      <c r="C59" s="438">
        <v>1084.6854073499999</v>
      </c>
      <c r="D59" s="438">
        <v>12872.881198550001</v>
      </c>
      <c r="E59" s="438">
        <v>79407.268743850422</v>
      </c>
      <c r="F59" s="438">
        <v>31706.032901029823</v>
      </c>
      <c r="G59" s="438">
        <v>7360.7105926599961</v>
      </c>
      <c r="H59" s="438">
        <v>1104.6834152799995</v>
      </c>
      <c r="I59" s="438">
        <v>1114.9698816699995</v>
      </c>
      <c r="J59" s="438">
        <v>105.82355122000003</v>
      </c>
      <c r="K59" s="438">
        <v>122.69303516999999</v>
      </c>
      <c r="L59" s="438">
        <v>766.31805201999998</v>
      </c>
      <c r="M59" s="345"/>
      <c r="N59" s="447">
        <v>0.54977831944737277</v>
      </c>
      <c r="O59" s="345"/>
      <c r="P59" s="436">
        <f t="shared" si="13"/>
        <v>135646.06677880025</v>
      </c>
    </row>
    <row r="60" spans="1:16" ht="30" x14ac:dyDescent="0.25">
      <c r="A60" s="343" t="s">
        <v>3133</v>
      </c>
      <c r="B60" s="434" t="s">
        <v>3097</v>
      </c>
      <c r="C60" s="438">
        <v>1798.4990531200003</v>
      </c>
      <c r="D60" s="438">
        <v>4257.853617660001</v>
      </c>
      <c r="E60" s="438">
        <v>13259.602109260019</v>
      </c>
      <c r="F60" s="438">
        <v>69.102933259999986</v>
      </c>
      <c r="G60" s="438">
        <v>5.6009793700000001</v>
      </c>
      <c r="H60" s="438">
        <v>0.4421023</v>
      </c>
      <c r="I60" s="438">
        <v>4.2109607100000002</v>
      </c>
      <c r="J60" s="438">
        <v>0</v>
      </c>
      <c r="K60" s="438">
        <v>0</v>
      </c>
      <c r="L60" s="438">
        <v>26.402728470000003</v>
      </c>
      <c r="M60" s="345"/>
      <c r="N60" s="447">
        <v>0.41375828624634481</v>
      </c>
      <c r="O60" s="345"/>
      <c r="P60" s="436">
        <f t="shared" si="13"/>
        <v>19421.714484150016</v>
      </c>
    </row>
    <row r="61" spans="1:16" x14ac:dyDescent="0.25">
      <c r="A61" s="343" t="s">
        <v>3134</v>
      </c>
      <c r="B61" s="434" t="s">
        <v>3098</v>
      </c>
      <c r="C61" s="438">
        <v>6502.2613802500027</v>
      </c>
      <c r="D61" s="438">
        <v>24082.083833559969</v>
      </c>
      <c r="E61" s="438">
        <v>63800.022347789854</v>
      </c>
      <c r="F61" s="438">
        <v>8328.2041872099981</v>
      </c>
      <c r="G61" s="438">
        <v>528.34956654000007</v>
      </c>
      <c r="H61" s="438">
        <v>33.043027730000006</v>
      </c>
      <c r="I61" s="438">
        <v>18.957505609999998</v>
      </c>
      <c r="J61" s="438">
        <v>11.626110110000001</v>
      </c>
      <c r="K61" s="438">
        <v>575.35928333000004</v>
      </c>
      <c r="L61" s="438">
        <v>85.198671490000009</v>
      </c>
      <c r="M61" s="345"/>
      <c r="N61" s="447">
        <v>0.44795610068172004</v>
      </c>
      <c r="O61" s="345"/>
      <c r="P61" s="436">
        <f t="shared" si="13"/>
        <v>103965.10591361982</v>
      </c>
    </row>
    <row r="62" spans="1:16" x14ac:dyDescent="0.25">
      <c r="A62" s="343" t="s">
        <v>3130</v>
      </c>
      <c r="B62" s="434" t="s">
        <v>3442</v>
      </c>
      <c r="C62" s="438">
        <v>1308.3963274900009</v>
      </c>
      <c r="D62" s="438">
        <v>18547.199870989942</v>
      </c>
      <c r="E62" s="438">
        <v>32260.037307690065</v>
      </c>
      <c r="F62" s="438">
        <v>1121.9116886600007</v>
      </c>
      <c r="G62" s="438">
        <v>225.13485867</v>
      </c>
      <c r="H62" s="438">
        <v>64.194718540000011</v>
      </c>
      <c r="I62" s="438">
        <v>10.277888859999999</v>
      </c>
      <c r="J62" s="438">
        <v>9.4491730499999989</v>
      </c>
      <c r="K62" s="438">
        <v>13.368681050000001</v>
      </c>
      <c r="L62" s="438">
        <v>172.37748751000007</v>
      </c>
      <c r="M62" s="345"/>
      <c r="N62" s="447">
        <v>0.42906622351139534</v>
      </c>
      <c r="O62" s="345"/>
      <c r="P62" s="436">
        <f t="shared" si="13"/>
        <v>53732.348002510007</v>
      </c>
    </row>
    <row r="63" spans="1:16" ht="30" x14ac:dyDescent="0.25">
      <c r="A63" s="343" t="s">
        <v>3138</v>
      </c>
      <c r="B63" s="434" t="s">
        <v>3443</v>
      </c>
      <c r="C63" s="438">
        <v>1566.9969937200008</v>
      </c>
      <c r="D63" s="438">
        <v>1157.2296411000002</v>
      </c>
      <c r="E63" s="438">
        <v>1970.5674665600002</v>
      </c>
      <c r="F63" s="438">
        <v>60.097891240000003</v>
      </c>
      <c r="G63" s="438">
        <v>53.654661790000006</v>
      </c>
      <c r="H63" s="438">
        <v>0</v>
      </c>
      <c r="I63" s="438">
        <v>12.421569140000001</v>
      </c>
      <c r="J63" s="438">
        <v>0</v>
      </c>
      <c r="K63" s="438">
        <v>0.39736151999999997</v>
      </c>
      <c r="L63" s="438">
        <v>167.19354636999998</v>
      </c>
      <c r="M63" s="345"/>
      <c r="N63" s="447">
        <v>0.38944538419469671</v>
      </c>
      <c r="O63" s="345"/>
      <c r="P63" s="436">
        <f t="shared" si="13"/>
        <v>4988.5591314400017</v>
      </c>
    </row>
    <row r="64" spans="1:16" x14ac:dyDescent="0.25">
      <c r="A64" s="343" t="s">
        <v>3135</v>
      </c>
      <c r="B64" s="434" t="s">
        <v>352</v>
      </c>
      <c r="C64" s="438">
        <v>686.52180495000039</v>
      </c>
      <c r="D64" s="438">
        <v>3035.078894849999</v>
      </c>
      <c r="E64" s="438">
        <v>3791.5570755599988</v>
      </c>
      <c r="F64" s="438">
        <v>373.88050217</v>
      </c>
      <c r="G64" s="438">
        <v>126.07378596</v>
      </c>
      <c r="H64" s="438">
        <v>0.20559891000000002</v>
      </c>
      <c r="I64" s="438">
        <v>12.093026199999999</v>
      </c>
      <c r="J64" s="438">
        <v>6.6960141100000001</v>
      </c>
      <c r="K64" s="438">
        <v>2.0045575700000002</v>
      </c>
      <c r="L64" s="438">
        <v>3.4938915800000001</v>
      </c>
      <c r="M64" s="345"/>
      <c r="N64" s="447">
        <v>0.39486826982867484</v>
      </c>
      <c r="O64" s="345"/>
      <c r="P64" s="436">
        <f t="shared" si="13"/>
        <v>8037.6051518599979</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23362.54348831997</v>
      </c>
      <c r="D66" s="440">
        <f t="shared" si="14"/>
        <v>145571.06260667011</v>
      </c>
      <c r="E66" s="440">
        <f t="shared" si="14"/>
        <v>411507.21146344079</v>
      </c>
      <c r="F66" s="440">
        <f t="shared" si="14"/>
        <v>146238.46201537183</v>
      </c>
      <c r="G66" s="440">
        <f t="shared" si="14"/>
        <v>131404.52726082009</v>
      </c>
      <c r="H66" s="440">
        <f t="shared" si="14"/>
        <v>18077.150475680031</v>
      </c>
      <c r="I66" s="440">
        <f t="shared" si="14"/>
        <v>4486.8347888400003</v>
      </c>
      <c r="J66" s="440">
        <f t="shared" si="14"/>
        <v>1379.907983189999</v>
      </c>
      <c r="K66" s="440">
        <f t="shared" si="14"/>
        <v>1206.1398408</v>
      </c>
      <c r="L66" s="440">
        <f t="shared" si="14"/>
        <v>2582.0387861600007</v>
      </c>
      <c r="M66" s="345"/>
      <c r="N66" s="448">
        <v>0.53869102830140048</v>
      </c>
      <c r="O66" s="345"/>
      <c r="P66" s="436">
        <f>C66+D66+E66+F66+G66+H66+I66+J66+K66+L66</f>
        <v>885815.87870929274</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1.5840311439585881E-2</v>
      </c>
      <c r="D77" s="442">
        <f t="shared" si="15"/>
        <v>0.13687991657026646</v>
      </c>
      <c r="E77" s="442">
        <f t="shared" si="15"/>
        <v>0.38726830309143701</v>
      </c>
      <c r="F77" s="442">
        <f t="shared" si="15"/>
        <v>0.18839612344234</v>
      </c>
      <c r="G77" s="442">
        <f t="shared" si="15"/>
        <v>0.22848365721217043</v>
      </c>
      <c r="H77" s="442">
        <f t="shared" si="15"/>
        <v>3.203134043063411E-2</v>
      </c>
      <c r="I77" s="442">
        <f t="shared" si="15"/>
        <v>6.1714599645376587E-3</v>
      </c>
      <c r="J77" s="442">
        <f t="shared" si="15"/>
        <v>1.9851168222972822E-3</v>
      </c>
      <c r="K77" s="442">
        <f t="shared" si="15"/>
        <v>7.7667567909461778E-4</v>
      </c>
      <c r="L77" s="442">
        <f t="shared" si="15"/>
        <v>2.1670953476364465E-3</v>
      </c>
      <c r="M77" s="345"/>
      <c r="N77" s="447">
        <f t="shared" ref="N77:N86" si="16">N55</f>
        <v>0.5771564125934795</v>
      </c>
    </row>
    <row r="78" spans="1:16" x14ac:dyDescent="0.25">
      <c r="B78" s="452" t="s">
        <v>3096</v>
      </c>
      <c r="C78" s="442">
        <f t="shared" si="15"/>
        <v>2.8547474912180893E-2</v>
      </c>
      <c r="D78" s="442">
        <f t="shared" si="15"/>
        <v>0.2462337899300317</v>
      </c>
      <c r="E78" s="442">
        <f t="shared" si="15"/>
        <v>0.39327317006690099</v>
      </c>
      <c r="F78" s="442">
        <f t="shared" si="15"/>
        <v>0.17552495503241239</v>
      </c>
      <c r="G78" s="442">
        <f t="shared" si="15"/>
        <v>0.15445371209470232</v>
      </c>
      <c r="H78" s="442">
        <f t="shared" si="15"/>
        <v>8.9715628678853744E-4</v>
      </c>
      <c r="I78" s="442">
        <f t="shared" si="15"/>
        <v>2.5962317857138305E-4</v>
      </c>
      <c r="J78" s="442">
        <f t="shared" si="15"/>
        <v>5.3715326932679757E-5</v>
      </c>
      <c r="K78" s="442">
        <f t="shared" si="15"/>
        <v>1.8572628065429428E-4</v>
      </c>
      <c r="L78" s="442">
        <f t="shared" si="15"/>
        <v>5.706768908248851E-4</v>
      </c>
      <c r="M78" s="345"/>
      <c r="N78" s="447">
        <f t="shared" si="16"/>
        <v>0.51126698613671906</v>
      </c>
    </row>
    <row r="79" spans="1:16" x14ac:dyDescent="0.25">
      <c r="B79" s="452" t="s">
        <v>3102</v>
      </c>
      <c r="C79" s="442">
        <f t="shared" si="15"/>
        <v>0.18315831324532192</v>
      </c>
      <c r="D79" s="442">
        <f t="shared" si="15"/>
        <v>0.27714120746534743</v>
      </c>
      <c r="E79" s="442">
        <f t="shared" si="15"/>
        <v>0.31679825145554952</v>
      </c>
      <c r="F79" s="442">
        <f t="shared" si="15"/>
        <v>4.7751269181954013E-2</v>
      </c>
      <c r="G79" s="442">
        <f t="shared" si="15"/>
        <v>3.3659229271412873E-3</v>
      </c>
      <c r="H79" s="442">
        <f t="shared" si="15"/>
        <v>7.8369955695976615E-5</v>
      </c>
      <c r="I79" s="442">
        <f t="shared" si="15"/>
        <v>2.9039139376520608E-2</v>
      </c>
      <c r="J79" s="442">
        <f t="shared" si="15"/>
        <v>5.6310515719157128E-2</v>
      </c>
      <c r="K79" s="442">
        <f t="shared" si="15"/>
        <v>7.3804882077361019E-3</v>
      </c>
      <c r="L79" s="442">
        <f t="shared" si="15"/>
        <v>7.8976522465575835E-2</v>
      </c>
      <c r="M79" s="345"/>
      <c r="N79" s="447">
        <f t="shared" si="16"/>
        <v>0.47231835618568574</v>
      </c>
    </row>
    <row r="80" spans="1:16" x14ac:dyDescent="0.25">
      <c r="B80" s="452" t="s">
        <v>3095</v>
      </c>
      <c r="C80" s="442">
        <f t="shared" si="15"/>
        <v>9.0076726128753407E-2</v>
      </c>
      <c r="D80" s="442">
        <f t="shared" si="15"/>
        <v>0.2383499938350995</v>
      </c>
      <c r="E80" s="442">
        <f t="shared" si="15"/>
        <v>0.39723221384930052</v>
      </c>
      <c r="F80" s="442">
        <f t="shared" si="15"/>
        <v>0.17039520593910348</v>
      </c>
      <c r="G80" s="442">
        <f t="shared" si="15"/>
        <v>4.0104440399940752E-2</v>
      </c>
      <c r="H80" s="442">
        <f t="shared" si="15"/>
        <v>3.6277430841583087E-2</v>
      </c>
      <c r="I80" s="442">
        <f t="shared" si="15"/>
        <v>6.3625158608457862E-3</v>
      </c>
      <c r="J80" s="442">
        <f t="shared" si="15"/>
        <v>9.497322735420137E-3</v>
      </c>
      <c r="K80" s="442">
        <f t="shared" si="15"/>
        <v>6.9776667780148309E-3</v>
      </c>
      <c r="L80" s="442">
        <f t="shared" si="15"/>
        <v>4.7264836319384955E-3</v>
      </c>
      <c r="M80" s="345"/>
      <c r="N80" s="447">
        <f t="shared" si="16"/>
        <v>0.48012813457387205</v>
      </c>
    </row>
    <row r="81" spans="2:14" x14ac:dyDescent="0.25">
      <c r="B81" s="452" t="s">
        <v>3100</v>
      </c>
      <c r="C81" s="442">
        <f t="shared" si="15"/>
        <v>7.9964383273921982E-3</v>
      </c>
      <c r="D81" s="442">
        <f t="shared" si="15"/>
        <v>9.4900512077080501E-2</v>
      </c>
      <c r="E81" s="442">
        <f t="shared" si="15"/>
        <v>0.58540045155412324</v>
      </c>
      <c r="F81" s="442">
        <f t="shared" si="15"/>
        <v>0.23374089388624331</v>
      </c>
      <c r="G81" s="442">
        <f t="shared" si="15"/>
        <v>5.4264091598492124E-2</v>
      </c>
      <c r="H81" s="442">
        <f t="shared" si="15"/>
        <v>8.1438661769782147E-3</v>
      </c>
      <c r="I81" s="442">
        <f t="shared" si="15"/>
        <v>8.219699311209628E-3</v>
      </c>
      <c r="J81" s="442">
        <f t="shared" si="15"/>
        <v>7.801446347321506E-4</v>
      </c>
      <c r="K81" s="442">
        <f t="shared" si="15"/>
        <v>9.045086089379729E-4</v>
      </c>
      <c r="L81" s="442">
        <f t="shared" si="15"/>
        <v>5.6493938248105974E-3</v>
      </c>
      <c r="M81" s="345"/>
      <c r="N81" s="447">
        <f t="shared" si="16"/>
        <v>0.54977831944737277</v>
      </c>
    </row>
    <row r="82" spans="2:14" ht="30" x14ac:dyDescent="0.25">
      <c r="B82" s="452" t="s">
        <v>3097</v>
      </c>
      <c r="C82" s="442">
        <f t="shared" si="15"/>
        <v>9.2602486489426469E-2</v>
      </c>
      <c r="D82" s="442">
        <f t="shared" si="15"/>
        <v>0.21923160394180535</v>
      </c>
      <c r="E82" s="442">
        <f t="shared" si="15"/>
        <v>0.6827204735236494</v>
      </c>
      <c r="F82" s="442">
        <f t="shared" si="15"/>
        <v>3.5580243606399744E-3</v>
      </c>
      <c r="G82" s="442">
        <f t="shared" si="15"/>
        <v>2.8838748373996218E-4</v>
      </c>
      <c r="H82" s="442">
        <f t="shared" si="15"/>
        <v>2.2763299314321499E-5</v>
      </c>
      <c r="I82" s="442">
        <f t="shared" si="15"/>
        <v>2.1681714626360863E-4</v>
      </c>
      <c r="J82" s="442">
        <f t="shared" si="15"/>
        <v>0</v>
      </c>
      <c r="K82" s="442">
        <f t="shared" si="15"/>
        <v>0</v>
      </c>
      <c r="L82" s="442">
        <f t="shared" si="15"/>
        <v>1.3594437551611195E-3</v>
      </c>
      <c r="M82" s="345"/>
      <c r="N82" s="447">
        <f t="shared" si="16"/>
        <v>0.41375828624634481</v>
      </c>
    </row>
    <row r="83" spans="2:14" x14ac:dyDescent="0.25">
      <c r="B83" s="452" t="s">
        <v>3098</v>
      </c>
      <c r="C83" s="442">
        <f t="shared" si="15"/>
        <v>6.2542728380928642E-2</v>
      </c>
      <c r="D83" s="442">
        <f t="shared" si="15"/>
        <v>0.23163621699735243</v>
      </c>
      <c r="E83" s="442">
        <f t="shared" si="15"/>
        <v>0.61366765115209498</v>
      </c>
      <c r="F83" s="442">
        <f t="shared" si="15"/>
        <v>8.0105763506166661E-2</v>
      </c>
      <c r="G83" s="442">
        <f t="shared" si="15"/>
        <v>5.0819894030501274E-3</v>
      </c>
      <c r="H83" s="442">
        <f t="shared" si="15"/>
        <v>3.1782805817034471E-4</v>
      </c>
      <c r="I83" s="442">
        <f t="shared" si="15"/>
        <v>1.8234488815652229E-4</v>
      </c>
      <c r="J83" s="442">
        <f t="shared" si="15"/>
        <v>1.1182704050395179E-4</v>
      </c>
      <c r="K83" s="442">
        <f t="shared" si="15"/>
        <v>5.5341576221548949E-3</v>
      </c>
      <c r="L83" s="442">
        <f t="shared" si="15"/>
        <v>8.1949295142148902E-4</v>
      </c>
      <c r="M83" s="345"/>
      <c r="N83" s="447">
        <f t="shared" si="16"/>
        <v>0.44795610068172004</v>
      </c>
    </row>
    <row r="84" spans="2:14" x14ac:dyDescent="0.25">
      <c r="B84" s="452" t="s">
        <v>3442</v>
      </c>
      <c r="C84" s="442">
        <f t="shared" si="15"/>
        <v>2.4350254104452716E-2</v>
      </c>
      <c r="D84" s="442">
        <f t="shared" si="15"/>
        <v>0.34517754314632859</v>
      </c>
      <c r="E84" s="442">
        <f t="shared" si="15"/>
        <v>0.60038391224189747</v>
      </c>
      <c r="F84" s="442">
        <f t="shared" si="15"/>
        <v>2.0879632667598905E-2</v>
      </c>
      <c r="G84" s="442">
        <f t="shared" si="15"/>
        <v>4.1899315224319484E-3</v>
      </c>
      <c r="H84" s="442">
        <f t="shared" si="15"/>
        <v>1.1947126996386102E-3</v>
      </c>
      <c r="I84" s="442">
        <f t="shared" si="15"/>
        <v>1.9127935484077277E-4</v>
      </c>
      <c r="J84" s="442">
        <f t="shared" si="15"/>
        <v>1.7585632121564087E-4</v>
      </c>
      <c r="K84" s="442">
        <f t="shared" si="15"/>
        <v>2.4880135611001977E-4</v>
      </c>
      <c r="L84" s="442">
        <f t="shared" si="15"/>
        <v>3.2080765854852976E-3</v>
      </c>
      <c r="M84" s="345"/>
      <c r="N84" s="447">
        <f t="shared" si="16"/>
        <v>0.42906622351139534</v>
      </c>
    </row>
    <row r="85" spans="2:14" ht="30" x14ac:dyDescent="0.25">
      <c r="B85" s="452" t="s">
        <v>3443</v>
      </c>
      <c r="C85" s="442">
        <f t="shared" si="15"/>
        <v>0.31411815565022083</v>
      </c>
      <c r="D85" s="442">
        <f t="shared" si="15"/>
        <v>0.23197673127830667</v>
      </c>
      <c r="E85" s="442">
        <f t="shared" si="15"/>
        <v>0.39501736165472184</v>
      </c>
      <c r="F85" s="442">
        <f t="shared" si="15"/>
        <v>1.2047144206678391E-2</v>
      </c>
      <c r="G85" s="442">
        <f t="shared" si="15"/>
        <v>1.075554290854161E-2</v>
      </c>
      <c r="H85" s="442">
        <f t="shared" si="15"/>
        <v>0</v>
      </c>
      <c r="I85" s="442">
        <f t="shared" si="15"/>
        <v>2.4900114066432606E-3</v>
      </c>
      <c r="J85" s="442">
        <f t="shared" si="15"/>
        <v>0</v>
      </c>
      <c r="K85" s="442">
        <f t="shared" si="15"/>
        <v>7.965456748736528E-5</v>
      </c>
      <c r="L85" s="442">
        <f t="shared" si="15"/>
        <v>3.3515398327399949E-2</v>
      </c>
      <c r="M85" s="345"/>
      <c r="N85" s="447">
        <f t="shared" si="16"/>
        <v>0.38944538419469671</v>
      </c>
    </row>
    <row r="86" spans="2:14" x14ac:dyDescent="0.25">
      <c r="B86" s="452" t="s">
        <v>352</v>
      </c>
      <c r="C86" s="442">
        <f t="shared" si="15"/>
        <v>8.5413726101129891E-2</v>
      </c>
      <c r="D86" s="442">
        <f t="shared" si="15"/>
        <v>0.37760985237594624</v>
      </c>
      <c r="E86" s="442">
        <f t="shared" si="15"/>
        <v>0.4717272127609537</v>
      </c>
      <c r="F86" s="442">
        <f t="shared" si="15"/>
        <v>4.6516405708668031E-2</v>
      </c>
      <c r="G86" s="442">
        <f t="shared" si="15"/>
        <v>1.5685491334545717E-2</v>
      </c>
      <c r="H86" s="442">
        <f t="shared" si="15"/>
        <v>2.5579623048840856E-5</v>
      </c>
      <c r="I86" s="442">
        <f t="shared" si="15"/>
        <v>1.5045558933933856E-3</v>
      </c>
      <c r="J86" s="442">
        <f t="shared" si="15"/>
        <v>8.3308572435291403E-4</v>
      </c>
      <c r="K86" s="442">
        <f t="shared" si="15"/>
        <v>2.4939736801279938E-4</v>
      </c>
      <c r="L86" s="442">
        <f t="shared" si="15"/>
        <v>4.3469310994848656E-4</v>
      </c>
      <c r="M86" s="345"/>
      <c r="N86" s="447">
        <f t="shared" si="16"/>
        <v>0.39486826982867484</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2.6374040079707235E-2</v>
      </c>
      <c r="D88" s="445">
        <f t="shared" si="17"/>
        <v>0.16433557594246248</v>
      </c>
      <c r="E88" s="445">
        <f t="shared" si="17"/>
        <v>0.46455163127470794</v>
      </c>
      <c r="F88" s="445">
        <f t="shared" si="17"/>
        <v>0.16508900498425633</v>
      </c>
      <c r="G88" s="445">
        <f t="shared" si="17"/>
        <v>0.14834293493619397</v>
      </c>
      <c r="H88" s="445">
        <f t="shared" si="17"/>
        <v>2.0407345262335938E-2</v>
      </c>
      <c r="I88" s="445">
        <f t="shared" si="17"/>
        <v>5.0652002257824628E-3</v>
      </c>
      <c r="J88" s="445">
        <f t="shared" si="17"/>
        <v>1.5577819458380442E-3</v>
      </c>
      <c r="K88" s="445">
        <f t="shared" si="17"/>
        <v>1.3616146083963248E-3</v>
      </c>
      <c r="L88" s="445">
        <f t="shared" si="17"/>
        <v>2.91487074031936E-3</v>
      </c>
      <c r="M88" s="345"/>
      <c r="N88" s="448">
        <f>N66</f>
        <v>0.53869102830140048</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183672.52969427322</v>
      </c>
      <c r="D11" s="435">
        <v>56777.848558850179</v>
      </c>
      <c r="E11" s="435">
        <v>56335.684080258936</v>
      </c>
      <c r="F11" s="435">
        <v>121170.80376038194</v>
      </c>
      <c r="G11" s="435">
        <v>89863.50083092034</v>
      </c>
      <c r="H11" s="435">
        <v>6745.9704246199863</v>
      </c>
      <c r="I11" s="435">
        <f t="shared" ref="I11:I20" si="0">SUM(C11:H11)</f>
        <v>514566.33734930458</v>
      </c>
    </row>
    <row r="12" spans="1:9" x14ac:dyDescent="0.25">
      <c r="A12" s="343" t="s">
        <v>3058</v>
      </c>
      <c r="B12" s="434" t="s">
        <v>3096</v>
      </c>
      <c r="C12" s="435">
        <v>6427.3507973100086</v>
      </c>
      <c r="D12" s="435">
        <v>6289.3583590999651</v>
      </c>
      <c r="E12" s="435">
        <v>6335.9642161699903</v>
      </c>
      <c r="F12" s="435">
        <v>7399.3838692799927</v>
      </c>
      <c r="G12" s="435">
        <v>6723.4726496900157</v>
      </c>
      <c r="H12" s="435">
        <v>17.193336860000002</v>
      </c>
      <c r="I12" s="435">
        <f t="shared" si="0"/>
        <v>33192.723228409974</v>
      </c>
    </row>
    <row r="13" spans="1:9" x14ac:dyDescent="0.25">
      <c r="A13" s="343" t="s">
        <v>3065</v>
      </c>
      <c r="B13" s="434" t="s">
        <v>3102</v>
      </c>
      <c r="C13" s="435">
        <v>307.90927985999991</v>
      </c>
      <c r="D13" s="435">
        <v>261.35911192000003</v>
      </c>
      <c r="E13" s="435">
        <v>383.89716681999988</v>
      </c>
      <c r="F13" s="435">
        <v>869.88670396999987</v>
      </c>
      <c r="G13" s="435">
        <v>453.38388462</v>
      </c>
      <c r="H13" s="435">
        <v>0</v>
      </c>
      <c r="I13" s="435">
        <f t="shared" si="0"/>
        <v>2276.4361471899997</v>
      </c>
    </row>
    <row r="14" spans="1:9" x14ac:dyDescent="0.25">
      <c r="A14" s="343" t="s">
        <v>3056</v>
      </c>
      <c r="B14" s="434" t="s">
        <v>3095</v>
      </c>
      <c r="C14" s="435">
        <v>4397.5710663599975</v>
      </c>
      <c r="D14" s="435">
        <v>1143.2988885200007</v>
      </c>
      <c r="E14" s="435">
        <v>1603.7353235200021</v>
      </c>
      <c r="F14" s="435">
        <v>1526.2825479499998</v>
      </c>
      <c r="G14" s="435">
        <v>1318.0946956599996</v>
      </c>
      <c r="H14" s="435">
        <v>0</v>
      </c>
      <c r="I14" s="435">
        <f t="shared" si="0"/>
        <v>9988.982522010001</v>
      </c>
    </row>
    <row r="15" spans="1:9" x14ac:dyDescent="0.25">
      <c r="A15" s="343" t="s">
        <v>3063</v>
      </c>
      <c r="B15" s="434" t="s">
        <v>3100</v>
      </c>
      <c r="C15" s="435">
        <v>50041.373620969913</v>
      </c>
      <c r="D15" s="435">
        <v>8406.9921801900055</v>
      </c>
      <c r="E15" s="435">
        <v>8323.6263806399784</v>
      </c>
      <c r="F15" s="435">
        <v>26708.895196289952</v>
      </c>
      <c r="G15" s="435">
        <v>15168.819165029927</v>
      </c>
      <c r="H15" s="435">
        <v>26996.360235679982</v>
      </c>
      <c r="I15" s="435">
        <f t="shared" si="0"/>
        <v>135646.06677879975</v>
      </c>
    </row>
    <row r="16" spans="1:9" ht="30" x14ac:dyDescent="0.25">
      <c r="A16" s="343" t="s">
        <v>3059</v>
      </c>
      <c r="B16" s="434" t="s">
        <v>3097</v>
      </c>
      <c r="C16" s="435">
        <v>3037.5533209299997</v>
      </c>
      <c r="D16" s="435">
        <v>874.78942535000033</v>
      </c>
      <c r="E16" s="435">
        <v>1031.85926694</v>
      </c>
      <c r="F16" s="435">
        <v>6466.8062631900057</v>
      </c>
      <c r="G16" s="435">
        <v>4015.5874850399987</v>
      </c>
      <c r="H16" s="435">
        <v>3995.1187227</v>
      </c>
      <c r="I16" s="435">
        <f t="shared" si="0"/>
        <v>19421.714484150005</v>
      </c>
    </row>
    <row r="17" spans="1:11" x14ac:dyDescent="0.25">
      <c r="A17" s="343" t="s">
        <v>3060</v>
      </c>
      <c r="B17" s="434" t="s">
        <v>3098</v>
      </c>
      <c r="C17" s="435">
        <v>38708.096735459956</v>
      </c>
      <c r="D17" s="435">
        <v>7753.3356182699827</v>
      </c>
      <c r="E17" s="435">
        <v>7829.2189819000005</v>
      </c>
      <c r="F17" s="435">
        <v>13038.512715239975</v>
      </c>
      <c r="G17" s="435">
        <v>8759.0353659300181</v>
      </c>
      <c r="H17" s="435">
        <v>27876.90649682</v>
      </c>
      <c r="I17" s="435">
        <f t="shared" si="0"/>
        <v>103965.10591361992</v>
      </c>
    </row>
    <row r="18" spans="1:11" x14ac:dyDescent="0.25">
      <c r="A18" s="343" t="s">
        <v>3050</v>
      </c>
      <c r="B18" s="434" t="s">
        <v>3451</v>
      </c>
      <c r="C18" s="435">
        <v>913.46305093000058</v>
      </c>
      <c r="D18" s="435">
        <v>9524.3034390400135</v>
      </c>
      <c r="E18" s="435">
        <v>13801.855645299967</v>
      </c>
      <c r="F18" s="435">
        <v>16010.050389459926</v>
      </c>
      <c r="G18" s="435">
        <v>13450.928339669985</v>
      </c>
      <c r="H18" s="435">
        <v>31.747138110000002</v>
      </c>
      <c r="I18" s="435">
        <f t="shared" si="0"/>
        <v>53732.348002509883</v>
      </c>
    </row>
    <row r="19" spans="1:11" ht="30" x14ac:dyDescent="0.25">
      <c r="A19" s="343" t="s">
        <v>3064</v>
      </c>
      <c r="B19" s="434" t="s">
        <v>3443</v>
      </c>
      <c r="C19" s="435">
        <v>2976.4302892000005</v>
      </c>
      <c r="D19" s="435">
        <v>277.01150369999993</v>
      </c>
      <c r="E19" s="435">
        <v>200.60381997000005</v>
      </c>
      <c r="F19" s="435">
        <v>935.66466772999991</v>
      </c>
      <c r="G19" s="435">
        <v>477.74640328999982</v>
      </c>
      <c r="H19" s="435">
        <v>121.10244754999999</v>
      </c>
      <c r="I19" s="435">
        <f t="shared" si="0"/>
        <v>4988.5591314399999</v>
      </c>
    </row>
    <row r="20" spans="1:11" x14ac:dyDescent="0.25">
      <c r="A20" s="343" t="s">
        <v>3061</v>
      </c>
      <c r="B20" s="434" t="s">
        <v>352</v>
      </c>
      <c r="C20" s="435">
        <v>2129.70043377</v>
      </c>
      <c r="D20" s="435">
        <v>1617.8621358899989</v>
      </c>
      <c r="E20" s="435">
        <v>501.32643751000029</v>
      </c>
      <c r="F20" s="435">
        <v>1563.0342043800003</v>
      </c>
      <c r="G20" s="435">
        <v>1911.1613629999995</v>
      </c>
      <c r="H20" s="435">
        <v>314.52057731000002</v>
      </c>
      <c r="I20" s="435">
        <f t="shared" si="0"/>
        <v>8037.6051518599988</v>
      </c>
    </row>
    <row r="21" spans="1:11" x14ac:dyDescent="0.25">
      <c r="C21" s="435"/>
      <c r="D21" s="435"/>
      <c r="E21" s="435"/>
      <c r="F21" s="435"/>
      <c r="G21" s="435"/>
      <c r="H21" s="435"/>
      <c r="I21" s="435"/>
    </row>
    <row r="22" spans="1:11" x14ac:dyDescent="0.25">
      <c r="B22" s="455" t="s">
        <v>354</v>
      </c>
      <c r="C22" s="421">
        <f t="shared" ref="C22:I22" si="1">SUM(C11:C21)</f>
        <v>292611.97828906309</v>
      </c>
      <c r="D22" s="421">
        <f t="shared" si="1"/>
        <v>92926.159220830144</v>
      </c>
      <c r="E22" s="421">
        <f t="shared" si="1"/>
        <v>96347.771319028863</v>
      </c>
      <c r="F22" s="421">
        <f t="shared" si="1"/>
        <v>195689.32031787178</v>
      </c>
      <c r="G22" s="421">
        <f t="shared" si="1"/>
        <v>142141.73018285024</v>
      </c>
      <c r="H22" s="421">
        <f t="shared" si="1"/>
        <v>66098.919379649975</v>
      </c>
      <c r="I22" s="421">
        <f t="shared" si="1"/>
        <v>885815.87870929437</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2728.2582836099987</v>
      </c>
      <c r="E33" s="435">
        <v>17.330496929999999</v>
      </c>
      <c r="F33" s="435">
        <v>0</v>
      </c>
      <c r="G33" s="435">
        <v>0</v>
      </c>
      <c r="H33" s="435">
        <v>3991.0174852300015</v>
      </c>
      <c r="I33" s="435">
        <v>0</v>
      </c>
      <c r="J33" s="435">
        <v>0</v>
      </c>
      <c r="K33" s="435">
        <v>9.3641588500000008</v>
      </c>
    </row>
    <row r="34" spans="1:11" x14ac:dyDescent="0.25">
      <c r="A34" s="343" t="s">
        <v>3079</v>
      </c>
      <c r="B34" s="452" t="s">
        <v>3096</v>
      </c>
      <c r="C34" s="435">
        <v>0</v>
      </c>
      <c r="D34" s="435">
        <v>0</v>
      </c>
      <c r="E34" s="435">
        <v>0</v>
      </c>
      <c r="F34" s="435">
        <v>0</v>
      </c>
      <c r="G34" s="435">
        <v>0</v>
      </c>
      <c r="H34" s="435">
        <v>17.193336860000002</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0</v>
      </c>
    </row>
    <row r="37" spans="1:11" x14ac:dyDescent="0.25">
      <c r="A37" s="343" t="s">
        <v>3075</v>
      </c>
      <c r="B37" s="452" t="s">
        <v>3100</v>
      </c>
      <c r="C37" s="435">
        <v>1038.0628084600003</v>
      </c>
      <c r="D37" s="435">
        <v>0</v>
      </c>
      <c r="E37" s="435">
        <v>13308.874623799995</v>
      </c>
      <c r="F37" s="435">
        <v>0</v>
      </c>
      <c r="G37" s="435">
        <v>0</v>
      </c>
      <c r="H37" s="435">
        <v>0</v>
      </c>
      <c r="I37" s="435">
        <v>12519.576016159999</v>
      </c>
      <c r="J37" s="435">
        <v>0</v>
      </c>
      <c r="K37" s="435">
        <v>129.84678726000001</v>
      </c>
    </row>
    <row r="38" spans="1:11" ht="30" x14ac:dyDescent="0.25">
      <c r="A38" s="343" t="s">
        <v>3068</v>
      </c>
      <c r="B38" s="452" t="s">
        <v>3097</v>
      </c>
      <c r="C38" s="435">
        <v>379.12242691</v>
      </c>
      <c r="D38" s="435">
        <v>0</v>
      </c>
      <c r="E38" s="435">
        <v>1717.6325036499998</v>
      </c>
      <c r="F38" s="435">
        <v>0</v>
      </c>
      <c r="G38" s="435">
        <v>0</v>
      </c>
      <c r="H38" s="435">
        <v>0</v>
      </c>
      <c r="I38" s="435">
        <v>1691.1045702999998</v>
      </c>
      <c r="J38" s="435">
        <v>207.25922184000001</v>
      </c>
      <c r="K38" s="435">
        <v>0</v>
      </c>
    </row>
    <row r="39" spans="1:11" x14ac:dyDescent="0.25">
      <c r="A39" s="343" t="s">
        <v>3076</v>
      </c>
      <c r="B39" s="452" t="s">
        <v>3098</v>
      </c>
      <c r="C39" s="435">
        <v>2905.8905401000006</v>
      </c>
      <c r="D39" s="435">
        <v>0</v>
      </c>
      <c r="E39" s="435">
        <v>507.02049552999995</v>
      </c>
      <c r="F39" s="435">
        <v>0</v>
      </c>
      <c r="G39" s="435">
        <v>0</v>
      </c>
      <c r="H39" s="435">
        <v>0</v>
      </c>
      <c r="I39" s="435">
        <v>21521.057167430008</v>
      </c>
      <c r="J39" s="435">
        <v>2942.9382937600003</v>
      </c>
      <c r="K39" s="435">
        <v>0</v>
      </c>
    </row>
    <row r="40" spans="1:11" x14ac:dyDescent="0.25">
      <c r="A40" s="343" t="s">
        <v>3078</v>
      </c>
      <c r="B40" s="452" t="s">
        <v>3451</v>
      </c>
      <c r="C40" s="435">
        <v>0</v>
      </c>
      <c r="D40" s="435">
        <v>0</v>
      </c>
      <c r="E40" s="435">
        <v>0</v>
      </c>
      <c r="F40" s="435">
        <v>0</v>
      </c>
      <c r="G40" s="435">
        <v>0</v>
      </c>
      <c r="H40" s="435">
        <v>0</v>
      </c>
      <c r="I40" s="435">
        <v>0</v>
      </c>
      <c r="J40" s="435">
        <v>31.747138110000002</v>
      </c>
      <c r="K40" s="435">
        <v>0</v>
      </c>
    </row>
    <row r="41" spans="1:11" ht="30" x14ac:dyDescent="0.25">
      <c r="A41" s="343" t="s">
        <v>3080</v>
      </c>
      <c r="B41" s="452" t="s">
        <v>3443</v>
      </c>
      <c r="C41" s="435">
        <v>0</v>
      </c>
      <c r="D41" s="435">
        <v>0</v>
      </c>
      <c r="E41" s="435">
        <v>0</v>
      </c>
      <c r="F41" s="435">
        <v>0</v>
      </c>
      <c r="G41" s="435">
        <v>0</v>
      </c>
      <c r="H41" s="435">
        <v>0</v>
      </c>
      <c r="I41" s="435">
        <v>0</v>
      </c>
      <c r="J41" s="435">
        <v>0</v>
      </c>
      <c r="K41" s="435">
        <v>121.10244754999999</v>
      </c>
    </row>
    <row r="42" spans="1:11" x14ac:dyDescent="0.25">
      <c r="A42" s="343" t="s">
        <v>3077</v>
      </c>
      <c r="B42" s="452" t="s">
        <v>352</v>
      </c>
      <c r="C42" s="435">
        <v>0</v>
      </c>
      <c r="D42" s="435">
        <v>0</v>
      </c>
      <c r="E42" s="435">
        <v>95.830258069999999</v>
      </c>
      <c r="F42" s="435">
        <v>0</v>
      </c>
      <c r="G42" s="435">
        <v>0</v>
      </c>
      <c r="H42" s="435">
        <v>0</v>
      </c>
      <c r="I42" s="435">
        <v>218.69031923999998</v>
      </c>
      <c r="J42" s="435">
        <v>0</v>
      </c>
      <c r="K42" s="435">
        <v>0</v>
      </c>
    </row>
    <row r="43" spans="1:11" x14ac:dyDescent="0.25">
      <c r="B43" s="345"/>
      <c r="C43" s="458"/>
      <c r="D43" s="458"/>
      <c r="E43" s="458"/>
      <c r="F43" s="458"/>
      <c r="G43" s="458"/>
      <c r="H43" s="458"/>
      <c r="I43" s="458"/>
      <c r="J43" s="458"/>
      <c r="K43" s="458"/>
    </row>
    <row r="44" spans="1:11" x14ac:dyDescent="0.25">
      <c r="B44" s="459" t="s">
        <v>354</v>
      </c>
      <c r="C44" s="460">
        <f t="shared" ref="C44:K44" si="2">SUM(C33:C43)</f>
        <v>4323.0757754700007</v>
      </c>
      <c r="D44" s="460">
        <f t="shared" si="2"/>
        <v>2728.2582836099987</v>
      </c>
      <c r="E44" s="460">
        <f t="shared" si="2"/>
        <v>15646.688377979995</v>
      </c>
      <c r="F44" s="460">
        <f t="shared" si="2"/>
        <v>0</v>
      </c>
      <c r="G44" s="460">
        <f t="shared" si="2"/>
        <v>0</v>
      </c>
      <c r="H44" s="460">
        <f t="shared" si="2"/>
        <v>4008.2108220900013</v>
      </c>
      <c r="I44" s="460">
        <f t="shared" si="2"/>
        <v>35950.428073130002</v>
      </c>
      <c r="J44" s="460">
        <f t="shared" si="2"/>
        <v>3181.9446537100002</v>
      </c>
      <c r="K44" s="460">
        <f t="shared" si="2"/>
        <v>260.31339365999997</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1917.1889711699969</v>
      </c>
      <c r="D10" s="435">
        <v>127.76500000000003</v>
      </c>
      <c r="E10" s="435">
        <v>0</v>
      </c>
      <c r="F10" s="435">
        <v>0</v>
      </c>
      <c r="G10" s="435">
        <v>0</v>
      </c>
      <c r="H10" s="435">
        <v>0</v>
      </c>
      <c r="I10" s="435">
        <v>0</v>
      </c>
      <c r="J10" s="435">
        <v>0</v>
      </c>
      <c r="K10" s="435">
        <v>0</v>
      </c>
      <c r="L10" s="435">
        <v>0</v>
      </c>
      <c r="M10" s="375">
        <f t="shared" si="0"/>
        <v>2044.953971169997</v>
      </c>
    </row>
    <row r="11" spans="1:13" ht="30" customHeight="1" x14ac:dyDescent="0.25">
      <c r="A11" s="343" t="s">
        <v>3468</v>
      </c>
      <c r="B11" s="452" t="s">
        <v>3469</v>
      </c>
      <c r="C11" s="435">
        <f>SUM(C12:C15)</f>
        <v>134104.2391834195</v>
      </c>
      <c r="D11" s="435">
        <f t="shared" ref="D11:L11" si="1">SUM(D12:D15)</f>
        <v>8579.424650619987</v>
      </c>
      <c r="E11" s="435">
        <f t="shared" si="1"/>
        <v>0</v>
      </c>
      <c r="F11" s="435">
        <f t="shared" si="1"/>
        <v>5048.2693989600011</v>
      </c>
      <c r="G11" s="435">
        <f t="shared" si="1"/>
        <v>46990.551303989982</v>
      </c>
      <c r="H11" s="435">
        <f t="shared" si="1"/>
        <v>2170.8803203899997</v>
      </c>
      <c r="I11" s="435">
        <f t="shared" si="1"/>
        <v>11245.731943870001</v>
      </c>
      <c r="J11" s="435">
        <f t="shared" si="1"/>
        <v>8960.2045227799936</v>
      </c>
      <c r="K11" s="435">
        <f t="shared" si="1"/>
        <v>285.46491049000002</v>
      </c>
      <c r="L11" s="435">
        <f t="shared" si="1"/>
        <v>253.07057551999998</v>
      </c>
      <c r="M11" s="375">
        <f t="shared" si="0"/>
        <v>217637.83681003944</v>
      </c>
    </row>
    <row r="12" spans="1:13" x14ac:dyDescent="0.25">
      <c r="A12" s="343" t="s">
        <v>3142</v>
      </c>
      <c r="B12" s="462" t="s">
        <v>3470</v>
      </c>
      <c r="C12" s="435">
        <v>37288.237345489855</v>
      </c>
      <c r="D12" s="435">
        <v>2565.1233658699944</v>
      </c>
      <c r="E12" s="435">
        <v>0</v>
      </c>
      <c r="F12" s="435">
        <v>521.74956536000002</v>
      </c>
      <c r="G12" s="435">
        <v>10364.316420749989</v>
      </c>
      <c r="H12" s="435">
        <v>477.13617869000007</v>
      </c>
      <c r="I12" s="435">
        <v>3346.0658977000016</v>
      </c>
      <c r="J12" s="435">
        <v>2804.8572928799949</v>
      </c>
      <c r="K12" s="435">
        <v>38.612402010000004</v>
      </c>
      <c r="L12" s="435">
        <v>8.0554677300000002</v>
      </c>
      <c r="M12" s="375">
        <f t="shared" si="0"/>
        <v>57414.153936479837</v>
      </c>
    </row>
    <row r="13" spans="1:13" x14ac:dyDescent="0.25">
      <c r="A13" s="343" t="s">
        <v>3150</v>
      </c>
      <c r="B13" s="462" t="s">
        <v>3471</v>
      </c>
      <c r="C13" s="435">
        <v>51694.680815650085</v>
      </c>
      <c r="D13" s="435">
        <v>3099.3352436699938</v>
      </c>
      <c r="E13" s="435">
        <v>0</v>
      </c>
      <c r="F13" s="435">
        <v>1578.9027155300005</v>
      </c>
      <c r="G13" s="435">
        <v>19366.882696819994</v>
      </c>
      <c r="H13" s="435">
        <v>1366.4425037899998</v>
      </c>
      <c r="I13" s="435">
        <v>5332.6552748299991</v>
      </c>
      <c r="J13" s="435">
        <v>3329.4544750999985</v>
      </c>
      <c r="K13" s="435">
        <v>116.87622924999999</v>
      </c>
      <c r="L13" s="435">
        <v>107.60813018</v>
      </c>
      <c r="M13" s="375">
        <f t="shared" si="0"/>
        <v>85992.838084820061</v>
      </c>
    </row>
    <row r="14" spans="1:13" x14ac:dyDescent="0.25">
      <c r="A14" s="343" t="s">
        <v>3151</v>
      </c>
      <c r="B14" s="463" t="s">
        <v>3472</v>
      </c>
      <c r="C14" s="435">
        <v>45027.834810559551</v>
      </c>
      <c r="D14" s="435">
        <v>2906.6546867599986</v>
      </c>
      <c r="E14" s="435">
        <v>0</v>
      </c>
      <c r="F14" s="435">
        <v>1506.2032193299995</v>
      </c>
      <c r="G14" s="435">
        <v>15308.620967649998</v>
      </c>
      <c r="H14" s="435">
        <v>327.30163791000001</v>
      </c>
      <c r="I14" s="435">
        <v>2481.1969127900002</v>
      </c>
      <c r="J14" s="435">
        <v>2761.8867708299995</v>
      </c>
      <c r="K14" s="435">
        <v>129.97627923000002</v>
      </c>
      <c r="L14" s="435">
        <v>137.40697760999998</v>
      </c>
      <c r="M14" s="375">
        <f t="shared" si="0"/>
        <v>70587.08226266953</v>
      </c>
    </row>
    <row r="15" spans="1:13" x14ac:dyDescent="0.25">
      <c r="A15" s="343" t="s">
        <v>3154</v>
      </c>
      <c r="B15" s="463" t="s">
        <v>3473</v>
      </c>
      <c r="C15" s="435">
        <v>93.486211719999986</v>
      </c>
      <c r="D15" s="435">
        <v>8.3113543199999995</v>
      </c>
      <c r="E15" s="435">
        <v>0</v>
      </c>
      <c r="F15" s="435">
        <v>1441.4138987400013</v>
      </c>
      <c r="G15" s="435">
        <v>1950.7312187700009</v>
      </c>
      <c r="H15" s="435">
        <v>0</v>
      </c>
      <c r="I15" s="435">
        <v>85.813858549999992</v>
      </c>
      <c r="J15" s="435">
        <v>64.005983970000003</v>
      </c>
      <c r="K15" s="435">
        <v>0</v>
      </c>
      <c r="L15" s="435">
        <v>0</v>
      </c>
      <c r="M15" s="375">
        <f t="shared" si="0"/>
        <v>3643.7625260700024</v>
      </c>
    </row>
    <row r="16" spans="1:13" x14ac:dyDescent="0.25">
      <c r="A16" s="343" t="s">
        <v>3474</v>
      </c>
      <c r="B16" s="345" t="s">
        <v>3475</v>
      </c>
      <c r="C16" s="435">
        <f>SUM(C17:C18)</f>
        <v>142317.70304818891</v>
      </c>
      <c r="D16" s="435">
        <f t="shared" ref="D16:L16" si="2">SUM(D17:D18)</f>
        <v>9079.1859963100214</v>
      </c>
      <c r="E16" s="435">
        <f t="shared" si="2"/>
        <v>0</v>
      </c>
      <c r="F16" s="435">
        <f t="shared" si="2"/>
        <v>4125.342177380001</v>
      </c>
      <c r="G16" s="435">
        <f t="shared" si="2"/>
        <v>66234.448754640034</v>
      </c>
      <c r="H16" s="435">
        <f t="shared" si="2"/>
        <v>10198.225827480006</v>
      </c>
      <c r="I16" s="435">
        <f t="shared" si="2"/>
        <v>59204.710142649928</v>
      </c>
      <c r="J16" s="435">
        <f t="shared" si="2"/>
        <v>36841.524832780036</v>
      </c>
      <c r="K16" s="435">
        <f t="shared" si="2"/>
        <v>2687.1098184999996</v>
      </c>
      <c r="L16" s="435">
        <f t="shared" si="2"/>
        <v>2169.5886271300001</v>
      </c>
      <c r="M16" s="375">
        <f t="shared" si="0"/>
        <v>332857.83922505891</v>
      </c>
    </row>
    <row r="17" spans="1:13" x14ac:dyDescent="0.25">
      <c r="A17" s="343" t="s">
        <v>3143</v>
      </c>
      <c r="B17" s="345" t="s">
        <v>3476</v>
      </c>
      <c r="C17" s="435">
        <v>132192.92003044888</v>
      </c>
      <c r="D17" s="435">
        <v>8727.1982862000223</v>
      </c>
      <c r="E17" s="435">
        <v>0</v>
      </c>
      <c r="F17" s="435">
        <v>4057.4760980200008</v>
      </c>
      <c r="G17" s="435">
        <v>66131.679754640034</v>
      </c>
      <c r="H17" s="435">
        <v>10198.225827480006</v>
      </c>
      <c r="I17" s="435">
        <v>59197.393619809925</v>
      </c>
      <c r="J17" s="435">
        <v>36771.611364800039</v>
      </c>
      <c r="K17" s="435">
        <v>2687.1098184999996</v>
      </c>
      <c r="L17" s="435">
        <v>2169.5886271300001</v>
      </c>
      <c r="M17" s="375">
        <f t="shared" si="0"/>
        <v>322133.2034270289</v>
      </c>
    </row>
    <row r="18" spans="1:13" x14ac:dyDescent="0.25">
      <c r="A18" s="343" t="s">
        <v>3144</v>
      </c>
      <c r="B18" s="261" t="s">
        <v>3477</v>
      </c>
      <c r="C18" s="435">
        <v>10124.783017740037</v>
      </c>
      <c r="D18" s="435">
        <v>351.98771010999997</v>
      </c>
      <c r="E18" s="435">
        <v>0</v>
      </c>
      <c r="F18" s="435">
        <v>67.866079360000001</v>
      </c>
      <c r="G18" s="435">
        <v>102.76900000000001</v>
      </c>
      <c r="H18" s="435">
        <v>0</v>
      </c>
      <c r="I18" s="435">
        <v>7.3165228400000011</v>
      </c>
      <c r="J18" s="435">
        <v>69.913467980000007</v>
      </c>
      <c r="K18" s="435">
        <v>0</v>
      </c>
      <c r="L18" s="435">
        <v>0</v>
      </c>
      <c r="M18" s="375">
        <f t="shared" si="0"/>
        <v>10724.635798030036</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278339.13120277843</v>
      </c>
      <c r="D20" s="421">
        <f t="shared" si="3"/>
        <v>17786.375646930006</v>
      </c>
      <c r="E20" s="421">
        <f t="shared" si="3"/>
        <v>0</v>
      </c>
      <c r="F20" s="421">
        <f t="shared" si="3"/>
        <v>9173.6115763400012</v>
      </c>
      <c r="G20" s="421">
        <f t="shared" si="3"/>
        <v>113225.00005863002</v>
      </c>
      <c r="H20" s="421">
        <f t="shared" si="3"/>
        <v>12369.106147870007</v>
      </c>
      <c r="I20" s="421">
        <f t="shared" si="3"/>
        <v>70450.442086519935</v>
      </c>
      <c r="J20" s="421">
        <f t="shared" si="3"/>
        <v>45801.729355560034</v>
      </c>
      <c r="K20" s="421">
        <f t="shared" si="3"/>
        <v>2972.5747289899996</v>
      </c>
      <c r="L20" s="421">
        <f t="shared" si="3"/>
        <v>2422.6592026500002</v>
      </c>
      <c r="M20" s="421">
        <f t="shared" si="3"/>
        <v>552540.63000626839</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25">
      <c r="A30" s="343" t="s">
        <v>3145</v>
      </c>
      <c r="B30" s="345" t="s">
        <v>3467</v>
      </c>
      <c r="C30" s="435">
        <v>1960.8977708000004</v>
      </c>
      <c r="D30" s="435">
        <v>133.58084627000002</v>
      </c>
      <c r="E30" s="435">
        <v>0</v>
      </c>
      <c r="F30" s="435">
        <v>0</v>
      </c>
      <c r="G30" s="435">
        <v>0</v>
      </c>
      <c r="H30" s="435">
        <v>0</v>
      </c>
      <c r="I30" s="435">
        <v>0</v>
      </c>
      <c r="J30" s="435">
        <v>0</v>
      </c>
      <c r="K30" s="435">
        <v>0</v>
      </c>
      <c r="L30" s="435">
        <v>0</v>
      </c>
      <c r="M30" s="375">
        <f t="shared" si="4"/>
        <v>2094.4786170700004</v>
      </c>
    </row>
    <row r="31" spans="1:13" ht="30" x14ac:dyDescent="0.25">
      <c r="A31" s="343" t="s">
        <v>3481</v>
      </c>
      <c r="B31" s="452" t="s">
        <v>3469</v>
      </c>
      <c r="C31" s="435">
        <f>SUM(C32:C35)</f>
        <v>137723.23377022997</v>
      </c>
      <c r="D31" s="435">
        <f t="shared" ref="D31:L31" si="5">SUM(D32:D35)</f>
        <v>8123.3041107300141</v>
      </c>
      <c r="E31" s="435">
        <f t="shared" si="5"/>
        <v>2123.0186549600007</v>
      </c>
      <c r="F31" s="435">
        <f t="shared" si="5"/>
        <v>685.99160961000007</v>
      </c>
      <c r="G31" s="435">
        <f t="shared" si="5"/>
        <v>10610.57063201</v>
      </c>
      <c r="H31" s="435">
        <f t="shared" si="5"/>
        <v>2120.67305076</v>
      </c>
      <c r="I31" s="435">
        <f t="shared" si="5"/>
        <v>9226.2345454100032</v>
      </c>
      <c r="J31" s="435">
        <f t="shared" si="5"/>
        <v>2231.7851695600039</v>
      </c>
      <c r="K31" s="435">
        <f t="shared" si="5"/>
        <v>704.47626201000037</v>
      </c>
      <c r="L31" s="435">
        <f t="shared" si="5"/>
        <v>1591.6095331300003</v>
      </c>
      <c r="M31" s="375">
        <f t="shared" si="4"/>
        <v>175140.89733840997</v>
      </c>
    </row>
    <row r="32" spans="1:13" x14ac:dyDescent="0.25">
      <c r="A32" s="343" t="s">
        <v>3146</v>
      </c>
      <c r="B32" s="462" t="s">
        <v>3470</v>
      </c>
      <c r="C32" s="435">
        <v>36310.134025019965</v>
      </c>
      <c r="D32" s="435">
        <v>2474.8318580900086</v>
      </c>
      <c r="E32" s="435">
        <v>528.95501324000065</v>
      </c>
      <c r="F32" s="435">
        <v>187.52999795000008</v>
      </c>
      <c r="G32" s="435">
        <v>3559.8265712100078</v>
      </c>
      <c r="H32" s="435">
        <v>229.99539797999998</v>
      </c>
      <c r="I32" s="435">
        <v>2847.7899154099991</v>
      </c>
      <c r="J32" s="435">
        <v>1172.5072386800041</v>
      </c>
      <c r="K32" s="435">
        <v>346.18100189000023</v>
      </c>
      <c r="L32" s="435">
        <v>332.87564402000004</v>
      </c>
      <c r="M32" s="375">
        <f t="shared" si="4"/>
        <v>47990.626663489988</v>
      </c>
    </row>
    <row r="33" spans="1:13" x14ac:dyDescent="0.25">
      <c r="A33" s="343" t="s">
        <v>3152</v>
      </c>
      <c r="B33" s="462" t="s">
        <v>3471</v>
      </c>
      <c r="C33" s="435">
        <v>49453.257459140164</v>
      </c>
      <c r="D33" s="435">
        <v>2643.7819105599938</v>
      </c>
      <c r="E33" s="435">
        <v>1062.2328962400002</v>
      </c>
      <c r="F33" s="435">
        <v>225.25364174000001</v>
      </c>
      <c r="G33" s="435">
        <v>3419.5130151999942</v>
      </c>
      <c r="H33" s="435">
        <v>878.44046146999949</v>
      </c>
      <c r="I33" s="435">
        <v>2743.9175226799998</v>
      </c>
      <c r="J33" s="435">
        <v>660.97150812999962</v>
      </c>
      <c r="K33" s="435">
        <v>152.89449963000004</v>
      </c>
      <c r="L33" s="435">
        <v>815.70828002000019</v>
      </c>
      <c r="M33" s="375">
        <f t="shared" si="4"/>
        <v>62055.971194810139</v>
      </c>
    </row>
    <row r="34" spans="1:13" x14ac:dyDescent="0.25">
      <c r="A34" s="343" t="s">
        <v>3153</v>
      </c>
      <c r="B34" s="463" t="s">
        <v>3472</v>
      </c>
      <c r="C34" s="435">
        <v>51760.130673399828</v>
      </c>
      <c r="D34" s="435">
        <v>2994.1617113500115</v>
      </c>
      <c r="E34" s="435">
        <v>430.39364246999986</v>
      </c>
      <c r="F34" s="435">
        <v>222.09631813999997</v>
      </c>
      <c r="G34" s="435">
        <v>3359.2023724599985</v>
      </c>
      <c r="H34" s="435">
        <v>902.30150584000035</v>
      </c>
      <c r="I34" s="435">
        <v>3137.3176680200031</v>
      </c>
      <c r="J34" s="435">
        <v>383.2763800099998</v>
      </c>
      <c r="K34" s="435">
        <v>192.80073239000001</v>
      </c>
      <c r="L34" s="435">
        <v>425.62681549999991</v>
      </c>
      <c r="M34" s="375">
        <f t="shared" si="4"/>
        <v>63807.307819579844</v>
      </c>
    </row>
    <row r="35" spans="1:13" x14ac:dyDescent="0.25">
      <c r="A35" s="343" t="s">
        <v>3155</v>
      </c>
      <c r="B35" s="463" t="s">
        <v>3473</v>
      </c>
      <c r="C35" s="435">
        <v>199.71161267000005</v>
      </c>
      <c r="D35" s="435">
        <v>10.528630729999998</v>
      </c>
      <c r="E35" s="435">
        <v>101.43710301000003</v>
      </c>
      <c r="F35" s="435">
        <v>51.111651780000003</v>
      </c>
      <c r="G35" s="435">
        <v>272.02867313999997</v>
      </c>
      <c r="H35" s="435">
        <v>109.93568547</v>
      </c>
      <c r="I35" s="435">
        <v>497.20943930000004</v>
      </c>
      <c r="J35" s="435">
        <v>15.030042739999999</v>
      </c>
      <c r="K35" s="435">
        <v>12.600028100000001</v>
      </c>
      <c r="L35" s="435">
        <v>17.39879359</v>
      </c>
      <c r="M35" s="375">
        <f t="shared" si="4"/>
        <v>1286.99166053</v>
      </c>
    </row>
    <row r="36" spans="1:13" x14ac:dyDescent="0.25">
      <c r="A36" s="343" t="s">
        <v>3482</v>
      </c>
      <c r="B36" s="345" t="s">
        <v>3475</v>
      </c>
      <c r="C36" s="435">
        <f>SUM(C37:C38)</f>
        <v>96543.074605488466</v>
      </c>
      <c r="D36" s="435">
        <f t="shared" ref="D36:L36" si="6">SUM(D37:D38)</f>
        <v>7149.4626244800147</v>
      </c>
      <c r="E36" s="435">
        <f t="shared" si="6"/>
        <v>153.41749222999999</v>
      </c>
      <c r="F36" s="435">
        <f t="shared" si="6"/>
        <v>129.37933606000001</v>
      </c>
      <c r="G36" s="435">
        <f t="shared" si="6"/>
        <v>11810.496088159978</v>
      </c>
      <c r="H36" s="435">
        <f t="shared" si="6"/>
        <v>4931.9352855199986</v>
      </c>
      <c r="I36" s="435">
        <f t="shared" si="6"/>
        <v>24288.429281689991</v>
      </c>
      <c r="J36" s="435">
        <f t="shared" si="6"/>
        <v>5698.8334773900024</v>
      </c>
      <c r="K36" s="435">
        <f t="shared" si="6"/>
        <v>1311.5081404399994</v>
      </c>
      <c r="L36" s="435">
        <f t="shared" si="6"/>
        <v>4023.3364160799983</v>
      </c>
      <c r="M36" s="375">
        <f t="shared" si="4"/>
        <v>156039.87274753847</v>
      </c>
    </row>
    <row r="37" spans="1:13" x14ac:dyDescent="0.25">
      <c r="A37" s="343" t="s">
        <v>3147</v>
      </c>
      <c r="B37" s="345" t="s">
        <v>3476</v>
      </c>
      <c r="C37" s="435">
        <v>84103.710085018407</v>
      </c>
      <c r="D37" s="435">
        <v>6569.3587646600145</v>
      </c>
      <c r="E37" s="435">
        <v>153.41749222999999</v>
      </c>
      <c r="F37" s="435">
        <v>91.076862379999994</v>
      </c>
      <c r="G37" s="435">
        <v>11578.947449229978</v>
      </c>
      <c r="H37" s="435">
        <v>4926.2173487799982</v>
      </c>
      <c r="I37" s="435">
        <v>24227.522138119992</v>
      </c>
      <c r="J37" s="435">
        <v>5571.3007431100023</v>
      </c>
      <c r="K37" s="435">
        <v>1273.6043980399993</v>
      </c>
      <c r="L37" s="435">
        <v>4021.6649157899983</v>
      </c>
      <c r="M37" s="375">
        <f t="shared" si="4"/>
        <v>142516.82019735841</v>
      </c>
    </row>
    <row r="38" spans="1:13" x14ac:dyDescent="0.25">
      <c r="A38" s="343" t="s">
        <v>3148</v>
      </c>
      <c r="B38" s="261" t="s">
        <v>3477</v>
      </c>
      <c r="C38" s="435">
        <v>12439.364520470062</v>
      </c>
      <c r="D38" s="435">
        <v>580.10385982000014</v>
      </c>
      <c r="E38" s="435">
        <v>0</v>
      </c>
      <c r="F38" s="435">
        <v>38.302473680000006</v>
      </c>
      <c r="G38" s="435">
        <v>231.5486389300001</v>
      </c>
      <c r="H38" s="435">
        <v>5.7179367399999999</v>
      </c>
      <c r="I38" s="435">
        <v>60.907143569999995</v>
      </c>
      <c r="J38" s="435">
        <v>127.53273428000006</v>
      </c>
      <c r="K38" s="435">
        <v>37.903742399999992</v>
      </c>
      <c r="L38" s="435">
        <v>1.6715002900000002</v>
      </c>
      <c r="M38" s="375">
        <f t="shared" si="4"/>
        <v>13523.052550180062</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236227.20614651841</v>
      </c>
      <c r="D40" s="421">
        <f t="shared" ref="D40:M40" si="7">D30+D31+D36</f>
        <v>15406.347581480029</v>
      </c>
      <c r="E40" s="421">
        <f t="shared" si="7"/>
        <v>2276.4361471900006</v>
      </c>
      <c r="F40" s="421">
        <f t="shared" si="7"/>
        <v>815.37094567000008</v>
      </c>
      <c r="G40" s="421">
        <f t="shared" si="7"/>
        <v>22421.066720169976</v>
      </c>
      <c r="H40" s="421">
        <f t="shared" si="7"/>
        <v>7052.6083362799982</v>
      </c>
      <c r="I40" s="421">
        <f t="shared" si="7"/>
        <v>33514.663827099997</v>
      </c>
      <c r="J40" s="421">
        <f t="shared" si="7"/>
        <v>7930.6186469500062</v>
      </c>
      <c r="K40" s="421">
        <f t="shared" si="7"/>
        <v>2015.9844024499998</v>
      </c>
      <c r="L40" s="421">
        <f t="shared" si="7"/>
        <v>5614.9459492099986</v>
      </c>
      <c r="M40" s="421">
        <f t="shared" si="7"/>
        <v>333275.24870301841</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25">
      <c r="B50" s="345" t="s">
        <v>3467</v>
      </c>
      <c r="C50" s="375">
        <f t="shared" si="8"/>
        <v>3878.0867419699971</v>
      </c>
      <c r="D50" s="375">
        <f t="shared" si="8"/>
        <v>261.34584627000004</v>
      </c>
      <c r="E50" s="375">
        <f t="shared" si="8"/>
        <v>0</v>
      </c>
      <c r="F50" s="375">
        <f t="shared" si="8"/>
        <v>0</v>
      </c>
      <c r="G50" s="375">
        <f t="shared" si="8"/>
        <v>0</v>
      </c>
      <c r="H50" s="375">
        <f t="shared" si="8"/>
        <v>0</v>
      </c>
      <c r="I50" s="375">
        <f t="shared" si="8"/>
        <v>0</v>
      </c>
      <c r="J50" s="375">
        <f t="shared" si="8"/>
        <v>0</v>
      </c>
      <c r="K50" s="375">
        <f t="shared" si="8"/>
        <v>0</v>
      </c>
      <c r="L50" s="375">
        <f t="shared" si="8"/>
        <v>0</v>
      </c>
      <c r="M50" s="375">
        <f t="shared" si="8"/>
        <v>4139.4325882399971</v>
      </c>
    </row>
    <row r="51" spans="2:14" ht="30" x14ac:dyDescent="0.25">
      <c r="B51" s="452" t="s">
        <v>3469</v>
      </c>
      <c r="C51" s="375">
        <f t="shared" si="8"/>
        <v>271827.47295364947</v>
      </c>
      <c r="D51" s="375">
        <f t="shared" si="8"/>
        <v>16702.728761350001</v>
      </c>
      <c r="E51" s="375">
        <f t="shared" si="8"/>
        <v>2123.0186549600007</v>
      </c>
      <c r="F51" s="375">
        <f t="shared" si="8"/>
        <v>5734.2610085700016</v>
      </c>
      <c r="G51" s="375">
        <f t="shared" si="8"/>
        <v>57601.121935999981</v>
      </c>
      <c r="H51" s="375">
        <f t="shared" si="8"/>
        <v>4291.5533711499993</v>
      </c>
      <c r="I51" s="375">
        <f t="shared" si="8"/>
        <v>20471.966489280006</v>
      </c>
      <c r="J51" s="375">
        <f t="shared" si="8"/>
        <v>11191.989692339997</v>
      </c>
      <c r="K51" s="375">
        <f t="shared" si="8"/>
        <v>989.94117250000045</v>
      </c>
      <c r="L51" s="375">
        <f t="shared" si="8"/>
        <v>1844.6801086500002</v>
      </c>
      <c r="M51" s="375">
        <f t="shared" si="8"/>
        <v>392778.73414844938</v>
      </c>
    </row>
    <row r="52" spans="2:14" x14ac:dyDescent="0.25">
      <c r="B52" s="462" t="s">
        <v>3470</v>
      </c>
      <c r="C52" s="375">
        <f t="shared" si="8"/>
        <v>73598.37137050982</v>
      </c>
      <c r="D52" s="375">
        <f t="shared" si="8"/>
        <v>5039.9552239600034</v>
      </c>
      <c r="E52" s="375">
        <f t="shared" si="8"/>
        <v>528.95501324000065</v>
      </c>
      <c r="F52" s="375">
        <f t="shared" si="8"/>
        <v>709.27956331000007</v>
      </c>
      <c r="G52" s="375">
        <f t="shared" si="8"/>
        <v>13924.142991959996</v>
      </c>
      <c r="H52" s="375">
        <f t="shared" si="8"/>
        <v>707.13157667000007</v>
      </c>
      <c r="I52" s="375">
        <f t="shared" si="8"/>
        <v>6193.8558131100008</v>
      </c>
      <c r="J52" s="375">
        <f t="shared" si="8"/>
        <v>3977.3645315599988</v>
      </c>
      <c r="K52" s="375">
        <f t="shared" si="8"/>
        <v>384.79340390000021</v>
      </c>
      <c r="L52" s="375">
        <f t="shared" si="8"/>
        <v>340.93111175000001</v>
      </c>
      <c r="M52" s="375">
        <f t="shared" si="8"/>
        <v>105404.78059996982</v>
      </c>
    </row>
    <row r="53" spans="2:14" x14ac:dyDescent="0.25">
      <c r="B53" s="462" t="s">
        <v>3471</v>
      </c>
      <c r="C53" s="375">
        <f t="shared" si="8"/>
        <v>101147.93827479024</v>
      </c>
      <c r="D53" s="375">
        <f t="shared" si="8"/>
        <v>5743.1171542299871</v>
      </c>
      <c r="E53" s="375">
        <f t="shared" si="8"/>
        <v>1062.2328962400002</v>
      </c>
      <c r="F53" s="375">
        <f t="shared" si="8"/>
        <v>1804.1563572700004</v>
      </c>
      <c r="G53" s="375">
        <f t="shared" si="8"/>
        <v>22786.395712019988</v>
      </c>
      <c r="H53" s="375">
        <f t="shared" si="8"/>
        <v>2244.8829652599993</v>
      </c>
      <c r="I53" s="375">
        <f t="shared" si="8"/>
        <v>8076.572797509999</v>
      </c>
      <c r="J53" s="375">
        <f t="shared" si="8"/>
        <v>3990.4259832299981</v>
      </c>
      <c r="K53" s="375">
        <f t="shared" si="8"/>
        <v>269.77072888000004</v>
      </c>
      <c r="L53" s="375">
        <f t="shared" si="8"/>
        <v>923.31641020000018</v>
      </c>
      <c r="M53" s="375">
        <f t="shared" si="8"/>
        <v>148048.80927963019</v>
      </c>
    </row>
    <row r="54" spans="2:14" x14ac:dyDescent="0.25">
      <c r="B54" s="463" t="s">
        <v>3472</v>
      </c>
      <c r="C54" s="375">
        <f t="shared" si="8"/>
        <v>96787.965483959386</v>
      </c>
      <c r="D54" s="375">
        <f t="shared" si="8"/>
        <v>5900.8163981100097</v>
      </c>
      <c r="E54" s="375">
        <f t="shared" si="8"/>
        <v>430.39364246999986</v>
      </c>
      <c r="F54" s="375">
        <f t="shared" si="8"/>
        <v>1728.2995374699994</v>
      </c>
      <c r="G54" s="375">
        <f t="shared" si="8"/>
        <v>18667.823340109997</v>
      </c>
      <c r="H54" s="375">
        <f t="shared" si="8"/>
        <v>1229.6031437500003</v>
      </c>
      <c r="I54" s="375">
        <f t="shared" si="8"/>
        <v>5618.5145808100033</v>
      </c>
      <c r="J54" s="375">
        <f t="shared" si="8"/>
        <v>3145.1631508399992</v>
      </c>
      <c r="K54" s="375">
        <f t="shared" si="8"/>
        <v>322.77701162000005</v>
      </c>
      <c r="L54" s="375">
        <f t="shared" si="8"/>
        <v>563.03379310999992</v>
      </c>
      <c r="M54" s="375">
        <f t="shared" si="8"/>
        <v>134394.39008224936</v>
      </c>
    </row>
    <row r="55" spans="2:14" x14ac:dyDescent="0.25">
      <c r="B55" s="463" t="s">
        <v>3473</v>
      </c>
      <c r="C55" s="375">
        <f t="shared" si="8"/>
        <v>293.19782439000005</v>
      </c>
      <c r="D55" s="375">
        <f t="shared" si="8"/>
        <v>18.839985049999996</v>
      </c>
      <c r="E55" s="375">
        <f t="shared" si="8"/>
        <v>101.43710301000003</v>
      </c>
      <c r="F55" s="375">
        <f t="shared" si="8"/>
        <v>1492.5255505200014</v>
      </c>
      <c r="G55" s="375">
        <f t="shared" si="8"/>
        <v>2222.759891910001</v>
      </c>
      <c r="H55" s="375">
        <f t="shared" si="8"/>
        <v>109.93568547</v>
      </c>
      <c r="I55" s="375">
        <f t="shared" si="8"/>
        <v>583.02329785000006</v>
      </c>
      <c r="J55" s="375">
        <f t="shared" si="8"/>
        <v>79.036026710000002</v>
      </c>
      <c r="K55" s="375">
        <f t="shared" si="8"/>
        <v>12.600028100000001</v>
      </c>
      <c r="L55" s="375">
        <f t="shared" si="8"/>
        <v>17.39879359</v>
      </c>
      <c r="M55" s="375">
        <f t="shared" si="8"/>
        <v>4930.7541866000029</v>
      </c>
    </row>
    <row r="56" spans="2:14" x14ac:dyDescent="0.25">
      <c r="B56" s="345" t="s">
        <v>3475</v>
      </c>
      <c r="C56" s="375">
        <f t="shared" si="8"/>
        <v>238860.77765367739</v>
      </c>
      <c r="D56" s="375">
        <f t="shared" si="8"/>
        <v>16228.648620790036</v>
      </c>
      <c r="E56" s="375">
        <f t="shared" si="8"/>
        <v>153.41749222999999</v>
      </c>
      <c r="F56" s="375">
        <f t="shared" si="8"/>
        <v>4254.7215134400012</v>
      </c>
      <c r="G56" s="375">
        <f t="shared" si="8"/>
        <v>78044.944842800018</v>
      </c>
      <c r="H56" s="375">
        <f t="shared" si="8"/>
        <v>15130.161113000006</v>
      </c>
      <c r="I56" s="375">
        <f t="shared" si="8"/>
        <v>83493.139424339926</v>
      </c>
      <c r="J56" s="375">
        <f t="shared" si="8"/>
        <v>42540.358310170035</v>
      </c>
      <c r="K56" s="375">
        <f t="shared" si="8"/>
        <v>3998.617958939999</v>
      </c>
      <c r="L56" s="375">
        <f t="shared" si="8"/>
        <v>6192.925043209998</v>
      </c>
      <c r="M56" s="375">
        <f t="shared" si="8"/>
        <v>488897.7119725974</v>
      </c>
    </row>
    <row r="57" spans="2:14" x14ac:dyDescent="0.25">
      <c r="B57" s="261" t="s">
        <v>3486</v>
      </c>
      <c r="C57" s="375">
        <f t="shared" si="8"/>
        <v>216296.6301154673</v>
      </c>
      <c r="D57" s="375">
        <f t="shared" si="8"/>
        <v>15296.557050860036</v>
      </c>
      <c r="E57" s="375">
        <f t="shared" si="8"/>
        <v>153.41749222999999</v>
      </c>
      <c r="F57" s="375">
        <f t="shared" si="8"/>
        <v>4148.5529604000012</v>
      </c>
      <c r="G57" s="375">
        <f t="shared" si="8"/>
        <v>77710.627203870012</v>
      </c>
      <c r="H57" s="375">
        <f t="shared" si="8"/>
        <v>15124.443176260003</v>
      </c>
      <c r="I57" s="375">
        <f t="shared" si="8"/>
        <v>83424.915757929921</v>
      </c>
      <c r="J57" s="375">
        <f t="shared" si="8"/>
        <v>42342.912107910044</v>
      </c>
      <c r="K57" s="375">
        <f t="shared" si="8"/>
        <v>3960.7142165399991</v>
      </c>
      <c r="L57" s="375">
        <f t="shared" si="8"/>
        <v>6191.2535429199979</v>
      </c>
      <c r="M57" s="375">
        <f t="shared" si="8"/>
        <v>464650.02362438734</v>
      </c>
    </row>
    <row r="58" spans="2:14" x14ac:dyDescent="0.25">
      <c r="B58" s="261" t="s">
        <v>3477</v>
      </c>
      <c r="C58" s="375">
        <f t="shared" si="8"/>
        <v>22564.147538210098</v>
      </c>
      <c r="D58" s="375">
        <f t="shared" si="8"/>
        <v>932.09156993000011</v>
      </c>
      <c r="E58" s="375">
        <f t="shared" si="8"/>
        <v>0</v>
      </c>
      <c r="F58" s="375">
        <f t="shared" si="8"/>
        <v>106.16855304000001</v>
      </c>
      <c r="G58" s="375">
        <f t="shared" si="8"/>
        <v>334.3176389300001</v>
      </c>
      <c r="H58" s="375">
        <f t="shared" si="8"/>
        <v>5.7179367399999999</v>
      </c>
      <c r="I58" s="375">
        <f t="shared" si="8"/>
        <v>68.223666409999993</v>
      </c>
      <c r="J58" s="375">
        <f t="shared" si="8"/>
        <v>197.44620226000006</v>
      </c>
      <c r="K58" s="375">
        <f t="shared" si="8"/>
        <v>37.903742399999992</v>
      </c>
      <c r="L58" s="375">
        <f t="shared" si="8"/>
        <v>1.6715002900000002</v>
      </c>
      <c r="M58" s="375">
        <f t="shared" si="8"/>
        <v>24247.688348210097</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514566.33734929684</v>
      </c>
      <c r="D60" s="421">
        <f t="shared" si="9"/>
        <v>33192.723228410039</v>
      </c>
      <c r="E60" s="421">
        <f t="shared" si="9"/>
        <v>2276.4361471900006</v>
      </c>
      <c r="F60" s="421">
        <f t="shared" si="9"/>
        <v>9988.9825220100029</v>
      </c>
      <c r="G60" s="421">
        <f t="shared" si="9"/>
        <v>135646.06677879998</v>
      </c>
      <c r="H60" s="421">
        <f t="shared" si="9"/>
        <v>19421.714484150005</v>
      </c>
      <c r="I60" s="421">
        <f t="shared" si="9"/>
        <v>103965.10591361993</v>
      </c>
      <c r="J60" s="421">
        <f t="shared" si="9"/>
        <v>53732.348002510029</v>
      </c>
      <c r="K60" s="421">
        <f t="shared" si="9"/>
        <v>4988.559131439999</v>
      </c>
      <c r="L60" s="421">
        <f t="shared" si="9"/>
        <v>8037.6051518599979</v>
      </c>
      <c r="M60" s="421">
        <f t="shared" si="9"/>
        <v>885815.8787092868</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72" zoomScale="115" zoomScaleNormal="115" zoomScaleSheetLayoutView="100" workbookViewId="0">
      <selection activeCell="H79" sqref="H79"/>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514566.33734929358</v>
      </c>
      <c r="D9" s="435">
        <v>33192.723228409959</v>
      </c>
      <c r="E9" s="435">
        <v>2276.4361471899997</v>
      </c>
      <c r="F9" s="435">
        <v>9988.9825220099865</v>
      </c>
      <c r="G9" s="435">
        <v>135646.0667788001</v>
      </c>
      <c r="H9" s="435">
        <v>19421.714484150005</v>
      </c>
      <c r="I9" s="435">
        <v>103965.10591362038</v>
      </c>
      <c r="J9" s="435">
        <v>53732.348002510334</v>
      </c>
      <c r="K9" s="435">
        <v>4988.5591314399953</v>
      </c>
      <c r="L9" s="435">
        <v>8037.6051518599998</v>
      </c>
      <c r="M9" s="435">
        <f>SUM(C9:L9)</f>
        <v>885815.87870928459</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514566.33734929358</v>
      </c>
      <c r="D14" s="421">
        <f t="shared" si="0"/>
        <v>33192.723228409959</v>
      </c>
      <c r="E14" s="421">
        <f t="shared" si="0"/>
        <v>2276.4361471899997</v>
      </c>
      <c r="F14" s="421">
        <f t="shared" si="0"/>
        <v>9988.9825220099865</v>
      </c>
      <c r="G14" s="421">
        <f t="shared" si="0"/>
        <v>135646.0667788001</v>
      </c>
      <c r="H14" s="421">
        <f t="shared" si="0"/>
        <v>19421.714484150005</v>
      </c>
      <c r="I14" s="421">
        <f t="shared" si="0"/>
        <v>103965.10591362038</v>
      </c>
      <c r="J14" s="421">
        <f t="shared" si="0"/>
        <v>53732.348002510334</v>
      </c>
      <c r="K14" s="421">
        <f t="shared" si="0"/>
        <v>4988.5591314399953</v>
      </c>
      <c r="L14" s="421">
        <f t="shared" si="0"/>
        <v>8037.6051518599998</v>
      </c>
      <c r="M14" s="421">
        <f t="shared" si="0"/>
        <v>885815.87870928459</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21.556027579999967</v>
      </c>
      <c r="D23" s="435">
        <v>1.3545810199999997</v>
      </c>
      <c r="E23" s="435">
        <v>2.0758046000000001</v>
      </c>
      <c r="F23" s="435">
        <v>1.3384867400000002</v>
      </c>
      <c r="G23" s="435">
        <v>403.03418833000006</v>
      </c>
      <c r="H23" s="435">
        <v>1.7506810800000001</v>
      </c>
      <c r="I23" s="435">
        <v>1596.8645053399998</v>
      </c>
      <c r="J23" s="435">
        <v>3.587665910000001</v>
      </c>
      <c r="K23" s="435">
        <v>4.4623916499999989</v>
      </c>
      <c r="L23" s="435">
        <v>4.7967256800000007</v>
      </c>
      <c r="M23" s="435">
        <f t="shared" ref="M23:M28" si="1">SUM(C23:L23)</f>
        <v>2040.8210579299998</v>
      </c>
    </row>
    <row r="24" spans="1:13" x14ac:dyDescent="0.25">
      <c r="A24" s="343" t="s">
        <v>3163</v>
      </c>
      <c r="B24" s="261" t="s">
        <v>3495</v>
      </c>
      <c r="C24" s="435">
        <v>187.1313524200005</v>
      </c>
      <c r="D24" s="435">
        <v>22.389593460000007</v>
      </c>
      <c r="E24" s="435">
        <v>24.430697969999997</v>
      </c>
      <c r="F24" s="435">
        <v>1.88656808</v>
      </c>
      <c r="G24" s="435">
        <v>8128.5214019099967</v>
      </c>
      <c r="H24" s="435">
        <v>57.368876910000026</v>
      </c>
      <c r="I24" s="435">
        <v>5909.6014079900051</v>
      </c>
      <c r="J24" s="435">
        <v>26.817035070000003</v>
      </c>
      <c r="K24" s="435">
        <v>12.004087450000002</v>
      </c>
      <c r="L24" s="435">
        <v>131.47593782999996</v>
      </c>
      <c r="M24" s="435">
        <f t="shared" si="1"/>
        <v>14501.626959090003</v>
      </c>
    </row>
    <row r="25" spans="1:13" x14ac:dyDescent="0.25">
      <c r="A25" s="343" t="s">
        <v>3164</v>
      </c>
      <c r="B25" s="261" t="s">
        <v>3496</v>
      </c>
      <c r="C25" s="435">
        <v>439.95730763999967</v>
      </c>
      <c r="D25" s="435">
        <v>45.42658007000005</v>
      </c>
      <c r="E25" s="435">
        <v>21.856380549999997</v>
      </c>
      <c r="F25" s="435">
        <v>11.005331</v>
      </c>
      <c r="G25" s="435">
        <v>7730.0586139299958</v>
      </c>
      <c r="H25" s="435">
        <v>86.022606830000001</v>
      </c>
      <c r="I25" s="435">
        <v>9043.2207984299894</v>
      </c>
      <c r="J25" s="435">
        <v>86.238696040000022</v>
      </c>
      <c r="K25" s="435">
        <v>37.279788109999991</v>
      </c>
      <c r="L25" s="435">
        <v>251.98185047000004</v>
      </c>
      <c r="M25" s="435">
        <f t="shared" si="1"/>
        <v>17753.047953069989</v>
      </c>
    </row>
    <row r="26" spans="1:13" x14ac:dyDescent="0.25">
      <c r="A26" s="343" t="s">
        <v>3165</v>
      </c>
      <c r="B26" s="261" t="s">
        <v>3497</v>
      </c>
      <c r="C26" s="435">
        <v>4389.1928683300048</v>
      </c>
      <c r="D26" s="435">
        <v>348.83998066000015</v>
      </c>
      <c r="E26" s="435">
        <v>114.58743454000003</v>
      </c>
      <c r="F26" s="435">
        <v>177.10624041000005</v>
      </c>
      <c r="G26" s="435">
        <v>12151.501447070004</v>
      </c>
      <c r="H26" s="435">
        <v>952.73596303999966</v>
      </c>
      <c r="I26" s="435">
        <v>16861.512317299963</v>
      </c>
      <c r="J26" s="435">
        <v>525.27402567000013</v>
      </c>
      <c r="K26" s="435">
        <v>372.26452245999997</v>
      </c>
      <c r="L26" s="435">
        <v>1888.0684235399997</v>
      </c>
      <c r="M26" s="435">
        <f t="shared" si="1"/>
        <v>37781.083223019967</v>
      </c>
    </row>
    <row r="27" spans="1:13" x14ac:dyDescent="0.25">
      <c r="A27" s="343" t="s">
        <v>3166</v>
      </c>
      <c r="B27" s="261" t="s">
        <v>3498</v>
      </c>
      <c r="C27" s="435">
        <v>54329.024346799837</v>
      </c>
      <c r="D27" s="435">
        <v>3545.8844460800037</v>
      </c>
      <c r="E27" s="435">
        <v>808.99332493999964</v>
      </c>
      <c r="F27" s="435">
        <v>5048.1264206599917</v>
      </c>
      <c r="G27" s="435">
        <v>14445.123334169975</v>
      </c>
      <c r="H27" s="435">
        <v>17444.927845090013</v>
      </c>
      <c r="I27" s="435">
        <v>44568.172947399944</v>
      </c>
      <c r="J27" s="435">
        <v>8810.315141799987</v>
      </c>
      <c r="K27" s="435">
        <v>2887.7707510800001</v>
      </c>
      <c r="L27" s="435">
        <v>4869.6300662200028</v>
      </c>
      <c r="M27" s="435">
        <f t="shared" si="1"/>
        <v>156757.96862423976</v>
      </c>
    </row>
    <row r="28" spans="1:13" x14ac:dyDescent="0.25">
      <c r="A28" s="343" t="s">
        <v>3167</v>
      </c>
      <c r="B28" s="261" t="s">
        <v>3499</v>
      </c>
      <c r="C28" s="435">
        <v>455199.47544651804</v>
      </c>
      <c r="D28" s="435">
        <v>29228.828047119914</v>
      </c>
      <c r="E28" s="435">
        <v>1304.4925045900002</v>
      </c>
      <c r="F28" s="435">
        <v>4749.5194751200061</v>
      </c>
      <c r="G28" s="435">
        <v>92787.827793389806</v>
      </c>
      <c r="H28" s="435">
        <v>878.90851120000002</v>
      </c>
      <c r="I28" s="435">
        <v>25985.733937159959</v>
      </c>
      <c r="J28" s="435">
        <v>44280.115438020279</v>
      </c>
      <c r="K28" s="435">
        <v>1674.7775906899994</v>
      </c>
      <c r="L28" s="435">
        <v>891.65214811999999</v>
      </c>
      <c r="M28" s="435">
        <f t="shared" si="1"/>
        <v>656981.33089192805</v>
      </c>
    </row>
    <row r="29" spans="1:13" x14ac:dyDescent="0.25">
      <c r="B29" s="455" t="s">
        <v>354</v>
      </c>
      <c r="C29" s="421">
        <f t="shared" ref="C29:M29" si="2">SUM(C23:C28)</f>
        <v>514566.33734928787</v>
      </c>
      <c r="D29" s="421">
        <f>SUM(D23:D28)</f>
        <v>33192.723228409915</v>
      </c>
      <c r="E29" s="421">
        <f t="shared" si="2"/>
        <v>2276.4361471899997</v>
      </c>
      <c r="F29" s="421">
        <f t="shared" si="2"/>
        <v>9988.9825220099974</v>
      </c>
      <c r="G29" s="421">
        <f t="shared" si="2"/>
        <v>135646.06677879978</v>
      </c>
      <c r="H29" s="421">
        <f t="shared" si="2"/>
        <v>19421.714484150012</v>
      </c>
      <c r="I29" s="421">
        <f t="shared" si="2"/>
        <v>103965.10591361986</v>
      </c>
      <c r="J29" s="421">
        <f t="shared" si="2"/>
        <v>53732.348002510262</v>
      </c>
      <c r="K29" s="421">
        <f t="shared" si="2"/>
        <v>4988.5591314399999</v>
      </c>
      <c r="L29" s="421">
        <f t="shared" si="2"/>
        <v>8037.6051518600025</v>
      </c>
      <c r="M29" s="421">
        <f t="shared" si="2"/>
        <v>885815.87870927784</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2.9693816929714746E-3</v>
      </c>
      <c r="D38" s="464">
        <v>1.0639791590023125E-3</v>
      </c>
      <c r="E38" s="464">
        <v>0</v>
      </c>
      <c r="F38" s="464">
        <v>0</v>
      </c>
      <c r="G38" s="464">
        <v>1.6159646959190872E-3</v>
      </c>
      <c r="H38" s="464">
        <v>5.9230638409668094E-5</v>
      </c>
      <c r="I38" s="464">
        <v>1.6635634895149883E-3</v>
      </c>
      <c r="J38" s="464">
        <v>1.8277673777181453E-3</v>
      </c>
      <c r="K38" s="464">
        <v>0</v>
      </c>
      <c r="L38" s="464">
        <v>0</v>
      </c>
      <c r="M38" s="465">
        <v>2.2433657633433197E-3</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1.2448426189932877E-3</v>
      </c>
      <c r="D48" s="464">
        <v>8.6505577474892267E-4</v>
      </c>
      <c r="E48" s="464">
        <v>0</v>
      </c>
      <c r="F48" s="464">
        <v>0</v>
      </c>
      <c r="G48" s="464">
        <v>8.6122166734345243E-4</v>
      </c>
      <c r="H48" s="464">
        <v>6.9905167859507004E-5</v>
      </c>
      <c r="I48" s="464">
        <v>9.3191418622528969E-4</v>
      </c>
      <c r="J48" s="464">
        <v>1.2699917074936332E-3</v>
      </c>
      <c r="K48" s="464">
        <v>0</v>
      </c>
      <c r="L48" s="464">
        <v>0</v>
      </c>
      <c r="M48" s="467">
        <v>1.0878338056139803E-3</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1.125207461234492E-3</v>
      </c>
      <c r="D58" s="468">
        <v>7.9346718838461364E-4</v>
      </c>
      <c r="E58" s="468">
        <v>0</v>
      </c>
      <c r="F58" s="468">
        <v>0</v>
      </c>
      <c r="G58" s="468">
        <v>7.0615933022811789E-4</v>
      </c>
      <c r="H58" s="468">
        <v>4.2641675277334783E-5</v>
      </c>
      <c r="I58" s="468">
        <v>1.0740414061901104E-3</v>
      </c>
      <c r="J58" s="468">
        <v>1.4160464688171962E-3</v>
      </c>
      <c r="K58" s="468">
        <v>0</v>
      </c>
      <c r="L58" s="468">
        <v>2.179157468285415E-4</v>
      </c>
      <c r="M58" s="468">
        <v>1.0038641320288318E-3</v>
      </c>
    </row>
    <row r="59" spans="1:13" x14ac:dyDescent="0.25">
      <c r="A59" s="343" t="s">
        <v>3169</v>
      </c>
      <c r="B59" s="345" t="s">
        <v>3506</v>
      </c>
      <c r="C59" s="468">
        <v>1.0165909242120562E-3</v>
      </c>
      <c r="D59" s="468">
        <v>4.1639260196080338E-4</v>
      </c>
      <c r="E59" s="468">
        <v>0</v>
      </c>
      <c r="F59" s="468">
        <v>0</v>
      </c>
      <c r="G59" s="468">
        <v>2.2249784896440994E-3</v>
      </c>
      <c r="H59" s="468">
        <v>0</v>
      </c>
      <c r="I59" s="468">
        <v>3.5565151341122067E-3</v>
      </c>
      <c r="J59" s="468">
        <v>5.154723851767423E-3</v>
      </c>
      <c r="K59" s="468">
        <v>0</v>
      </c>
      <c r="L59" s="468">
        <v>1.7196218207632364E-3</v>
      </c>
      <c r="M59" s="468">
        <v>1.1800363255017538E-3</v>
      </c>
    </row>
    <row r="60" spans="1:13" x14ac:dyDescent="0.25">
      <c r="A60" s="343" t="s">
        <v>3170</v>
      </c>
      <c r="B60" s="345" t="s">
        <v>3507</v>
      </c>
      <c r="C60" s="468">
        <v>1.2273610476537654E-3</v>
      </c>
      <c r="D60" s="468">
        <v>1.1553742590657645E-3</v>
      </c>
      <c r="E60" s="468">
        <v>0</v>
      </c>
      <c r="F60" s="468">
        <v>0</v>
      </c>
      <c r="G60" s="468">
        <v>6.0902792921450049E-3</v>
      </c>
      <c r="H60" s="468">
        <v>0</v>
      </c>
      <c r="I60" s="468">
        <v>8.9118104791084778E-3</v>
      </c>
      <c r="J60" s="468">
        <v>3.9271056689775636E-3</v>
      </c>
      <c r="K60" s="468">
        <v>0</v>
      </c>
      <c r="L60" s="468">
        <v>3.1806482832085641E-3</v>
      </c>
      <c r="M60" s="468">
        <v>1.60821062524843E-3</v>
      </c>
    </row>
    <row r="61" spans="1:13" x14ac:dyDescent="0.25">
      <c r="A61" s="343" t="s">
        <v>3171</v>
      </c>
      <c r="B61" s="345" t="s">
        <v>3508</v>
      </c>
      <c r="C61" s="468">
        <v>1.1619019910024411E-2</v>
      </c>
      <c r="D61" s="468">
        <v>6.8537399936429128E-2</v>
      </c>
      <c r="E61" s="468">
        <v>0</v>
      </c>
      <c r="F61" s="468">
        <v>0</v>
      </c>
      <c r="G61" s="468">
        <v>1.3314603469651635E-2</v>
      </c>
      <c r="H61" s="468">
        <v>0</v>
      </c>
      <c r="I61" s="468">
        <v>0</v>
      </c>
      <c r="J61" s="468">
        <v>4.0501154989785763E-3</v>
      </c>
      <c r="K61" s="468">
        <v>0</v>
      </c>
      <c r="L61" s="468">
        <v>0</v>
      </c>
      <c r="M61" s="468">
        <v>1.0283086744960512E-2</v>
      </c>
    </row>
    <row r="62" spans="1:13" x14ac:dyDescent="0.25">
      <c r="A62" s="343" t="s">
        <v>3172</v>
      </c>
      <c r="B62" s="345" t="s">
        <v>3509</v>
      </c>
      <c r="C62" s="468">
        <v>3.9877231336147859E-2</v>
      </c>
      <c r="D62" s="468">
        <v>8.190765522816551E-2</v>
      </c>
      <c r="E62" s="468">
        <v>0</v>
      </c>
      <c r="F62" s="468">
        <v>0</v>
      </c>
      <c r="G62" s="468">
        <v>3.3065797778334335E-2</v>
      </c>
      <c r="H62" s="468">
        <v>0</v>
      </c>
      <c r="I62" s="468">
        <v>0</v>
      </c>
      <c r="J62" s="468">
        <v>3.3087396287608214E-3</v>
      </c>
      <c r="K62" s="468">
        <v>0</v>
      </c>
      <c r="L62" s="468">
        <v>0</v>
      </c>
      <c r="M62" s="468">
        <v>2.5569077670019966E-2</v>
      </c>
    </row>
    <row r="63" spans="1:13" x14ac:dyDescent="0.25">
      <c r="A63" s="343" t="s">
        <v>3173</v>
      </c>
      <c r="B63" s="353" t="s">
        <v>3510</v>
      </c>
      <c r="C63" s="469">
        <v>9.731745195383483E-2</v>
      </c>
      <c r="D63" s="469">
        <v>0</v>
      </c>
      <c r="E63" s="469">
        <v>0</v>
      </c>
      <c r="F63" s="469">
        <v>0</v>
      </c>
      <c r="G63" s="469">
        <v>2.3871659227900424E-2</v>
      </c>
      <c r="H63" s="469">
        <v>0</v>
      </c>
      <c r="I63" s="469">
        <v>0</v>
      </c>
      <c r="J63" s="469">
        <v>0</v>
      </c>
      <c r="K63" s="469">
        <v>0</v>
      </c>
      <c r="L63" s="469">
        <v>0</v>
      </c>
      <c r="M63" s="469">
        <v>3.9157044562618627E-2</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40.017459247345904</v>
      </c>
      <c r="D72" s="470">
        <v>0.16970942999999999</v>
      </c>
      <c r="E72" s="470">
        <v>0</v>
      </c>
      <c r="F72" s="470">
        <v>0</v>
      </c>
      <c r="G72" s="470">
        <v>0.25438171999999998</v>
      </c>
      <c r="H72" s="470">
        <v>0</v>
      </c>
      <c r="I72" s="470">
        <v>0.69595257999999993</v>
      </c>
      <c r="J72" s="470">
        <v>1.9712911199999998</v>
      </c>
      <c r="K72" s="470">
        <v>0</v>
      </c>
      <c r="L72" s="470">
        <v>0</v>
      </c>
      <c r="M72" s="471">
        <v>43.108794097345893</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7.9858582699658483E-5</v>
      </c>
      <c r="D81" s="469">
        <v>5.1040324111177102E-6</v>
      </c>
      <c r="E81" s="469">
        <v>0</v>
      </c>
      <c r="F81" s="469">
        <v>0</v>
      </c>
      <c r="G81" s="469">
        <v>1.8748712242383994E-6</v>
      </c>
      <c r="H81" s="469">
        <v>0</v>
      </c>
      <c r="I81" s="469">
        <v>5.864152465676789E-6</v>
      </c>
      <c r="J81" s="469">
        <v>2.8957517855749203E-5</v>
      </c>
      <c r="K81" s="469">
        <v>0</v>
      </c>
      <c r="L81" s="469">
        <v>0</v>
      </c>
      <c r="M81" s="472">
        <v>4.8632923352834328E-5</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8.4785459748098113E-4</v>
      </c>
      <c r="D82" s="235">
        <v>1.5160066488704866E-4</v>
      </c>
      <c r="E82" s="235" t="s">
        <v>2043</v>
      </c>
      <c r="F82" s="235" t="s">
        <v>2043</v>
      </c>
      <c r="G82" s="235">
        <v>6.9839979674042932E-4</v>
      </c>
      <c r="H82" s="73"/>
    </row>
    <row r="83" spans="1:8" x14ac:dyDescent="0.25">
      <c r="A83" s="89" t="s">
        <v>2159</v>
      </c>
      <c r="B83" s="89" t="s">
        <v>2160</v>
      </c>
      <c r="C83" s="235">
        <v>2.518472419033902E-4</v>
      </c>
      <c r="D83" s="235">
        <v>3.7442896838533649E-4</v>
      </c>
      <c r="E83" s="235" t="s">
        <v>2043</v>
      </c>
      <c r="F83" s="235" t="s">
        <v>2043</v>
      </c>
      <c r="G83" s="235">
        <v>2.7816009508548089E-4</v>
      </c>
      <c r="H83" s="73"/>
    </row>
    <row r="84" spans="1:8" x14ac:dyDescent="0.25">
      <c r="A84" s="89" t="s">
        <v>2161</v>
      </c>
      <c r="B84" s="89" t="s">
        <v>2162</v>
      </c>
      <c r="C84" s="235">
        <v>4.9300436045387173E-4</v>
      </c>
      <c r="D84" s="235">
        <v>3.7640788437916819E-4</v>
      </c>
      <c r="E84" s="235" t="s">
        <v>2043</v>
      </c>
      <c r="F84" s="235" t="s">
        <v>2043</v>
      </c>
      <c r="G84" s="235">
        <v>4.6797627474688035E-4</v>
      </c>
      <c r="H84" s="73"/>
    </row>
    <row r="85" spans="1:8" x14ac:dyDescent="0.25">
      <c r="A85" s="89" t="s">
        <v>2163</v>
      </c>
      <c r="B85" s="89" t="s">
        <v>2164</v>
      </c>
      <c r="C85" s="235">
        <v>1.5643151609868276E-4</v>
      </c>
      <c r="D85" s="235">
        <v>1.1393883422872313E-4</v>
      </c>
      <c r="E85" s="235" t="s">
        <v>2043</v>
      </c>
      <c r="F85" s="235" t="s">
        <v>2043</v>
      </c>
      <c r="G85" s="235">
        <v>1.4731022427610723E-4</v>
      </c>
      <c r="H85" s="73"/>
    </row>
    <row r="86" spans="1:8" x14ac:dyDescent="0.25">
      <c r="A86" s="89" t="s">
        <v>2165</v>
      </c>
      <c r="B86" s="89" t="s">
        <v>2166</v>
      </c>
      <c r="C86" s="235">
        <v>4.2902927957075076E-4</v>
      </c>
      <c r="D86" s="235">
        <v>5.2647842314692791E-4</v>
      </c>
      <c r="E86" s="235" t="s">
        <v>2043</v>
      </c>
      <c r="F86" s="235" t="s">
        <v>2043</v>
      </c>
      <c r="G86" s="235">
        <v>4.4994728326699175E-4</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195528.86213385279</v>
      </c>
      <c r="D15" s="211">
        <v>56896</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1543.8139288600016</v>
      </c>
      <c r="D16" s="211">
        <v>240</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197072.6760627128</v>
      </c>
      <c r="D18" s="173">
        <f>SUM(D15:D17)</f>
        <v>57136</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169559.61501590142</v>
      </c>
      <c r="D26" s="177"/>
      <c r="E26" s="76"/>
      <c r="F26" s="111">
        <f>IF($C$29=0,"",IF(C26="[For completion]","",C26/$C$29))</f>
        <v>0.86039129524960167</v>
      </c>
      <c r="G26" s="195"/>
    </row>
    <row r="27" spans="1:7" x14ac:dyDescent="0.25">
      <c r="A27" s="89" t="s">
        <v>2198</v>
      </c>
      <c r="B27" s="89" t="s">
        <v>807</v>
      </c>
      <c r="C27" s="177">
        <v>27513.061046809969</v>
      </c>
      <c r="D27" s="177"/>
      <c r="E27" s="76"/>
      <c r="F27" s="111">
        <f>IF($C$29=0,"",IF(C27="[For completion]","",C27/$C$29))</f>
        <v>0.13960870475039833</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197072.6760627114</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55298</v>
      </c>
      <c r="D49" s="215">
        <v>1838</v>
      </c>
      <c r="E49" s="76"/>
      <c r="F49" s="216">
        <f>IF(AND(C49="[For completion]",D49="[For completion]"),"[For completion]",SUM(C49:D49))</f>
        <v>57136</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2.9952334154531524E-2</v>
      </c>
      <c r="D57" s="165">
        <v>0.1479837153340694</v>
      </c>
      <c r="E57" s="160"/>
      <c r="F57" s="216">
        <v>2.7354209066986938E-2</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0.32634026612970995</v>
      </c>
      <c r="D120" s="165">
        <v>0.43032332125264272</v>
      </c>
      <c r="E120" s="159"/>
      <c r="F120" s="165">
        <v>0.34085720577141204</v>
      </c>
      <c r="G120" s="93"/>
    </row>
    <row r="121" spans="1:7" x14ac:dyDescent="0.25">
      <c r="A121" s="89" t="s">
        <v>2300</v>
      </c>
      <c r="B121" s="198" t="s">
        <v>3054</v>
      </c>
      <c r="C121" s="165">
        <v>0.10288290602991829</v>
      </c>
      <c r="D121" s="165">
        <v>7.8149815218372401E-2</v>
      </c>
      <c r="E121" s="159"/>
      <c r="F121" s="165">
        <v>9.9429951257244353E-2</v>
      </c>
      <c r="G121" s="93"/>
    </row>
    <row r="122" spans="1:7" x14ac:dyDescent="0.25">
      <c r="A122" s="89" t="s">
        <v>2301</v>
      </c>
      <c r="B122" s="198" t="s">
        <v>3053</v>
      </c>
      <c r="C122" s="165">
        <v>0.10982662066685993</v>
      </c>
      <c r="D122" s="165">
        <v>9.2017281853250379E-2</v>
      </c>
      <c r="E122" s="159"/>
      <c r="F122" s="165">
        <v>0.10734028194263089</v>
      </c>
      <c r="G122" s="93"/>
    </row>
    <row r="123" spans="1:7" x14ac:dyDescent="0.25">
      <c r="A123" s="89" t="s">
        <v>2302</v>
      </c>
      <c r="B123" s="198" t="s">
        <v>3051</v>
      </c>
      <c r="C123" s="165">
        <v>0.2954955446244758</v>
      </c>
      <c r="D123" s="165">
        <v>0.23355819716705239</v>
      </c>
      <c r="E123" s="159"/>
      <c r="F123" s="165">
        <v>0.28684855177026941</v>
      </c>
      <c r="G123" s="93"/>
    </row>
    <row r="124" spans="1:7" x14ac:dyDescent="0.25">
      <c r="A124" s="89" t="s">
        <v>2303</v>
      </c>
      <c r="B124" s="198" t="s">
        <v>3055</v>
      </c>
      <c r="C124" s="165">
        <v>0.16545466254903587</v>
      </c>
      <c r="D124" s="165">
        <v>0.16595138450868213</v>
      </c>
      <c r="E124" s="159"/>
      <c r="F124" s="165">
        <v>0.16552400925844318</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0</v>
      </c>
      <c r="D171" s="165">
        <v>0</v>
      </c>
      <c r="E171" s="164"/>
      <c r="F171" s="165">
        <v>0</v>
      </c>
      <c r="G171" s="93"/>
    </row>
    <row r="172" spans="1:7" x14ac:dyDescent="0.25">
      <c r="A172" s="89" t="s">
        <v>2350</v>
      </c>
      <c r="B172" s="89" t="s">
        <v>990</v>
      </c>
      <c r="C172" s="165">
        <f>C174+C175+C176+C177</f>
        <v>1.0000000000000002</v>
      </c>
      <c r="D172" s="165">
        <f>D174+D175+D176+D177</f>
        <v>1</v>
      </c>
      <c r="E172" s="164"/>
      <c r="F172" s="165">
        <f>F174+F175+F176+F177</f>
        <v>1</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0.51790647556292002</v>
      </c>
      <c r="D175" s="165">
        <v>0.27913960775696622</v>
      </c>
      <c r="E175" s="164"/>
      <c r="F175" s="165">
        <v>0.48457254241122089</v>
      </c>
      <c r="G175" s="93"/>
    </row>
    <row r="176" spans="1:7" x14ac:dyDescent="0.25">
      <c r="A176" s="89" t="s">
        <v>2354</v>
      </c>
      <c r="B176" s="95" t="s">
        <v>3176</v>
      </c>
      <c r="C176" s="165">
        <v>2.3905395216956071E-2</v>
      </c>
      <c r="D176" s="165">
        <v>3.9048719194571959E-4</v>
      </c>
      <c r="E176" s="164"/>
      <c r="F176" s="165">
        <v>2.0622509365259594E-2</v>
      </c>
      <c r="G176" s="93"/>
    </row>
    <row r="177" spans="1:7" x14ac:dyDescent="0.25">
      <c r="A177" s="89" t="s">
        <v>2355</v>
      </c>
      <c r="B177" s="95" t="s">
        <v>3177</v>
      </c>
      <c r="C177" s="165">
        <v>0.45818812922012403</v>
      </c>
      <c r="D177" s="165">
        <v>0.7204699050510881</v>
      </c>
      <c r="E177" s="164"/>
      <c r="F177" s="165">
        <v>0.49480494822351961</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0.61788412571847207</v>
      </c>
      <c r="D181" s="165">
        <v>0.58752972677913706</v>
      </c>
      <c r="E181" s="251"/>
      <c r="F181" s="165">
        <v>0.61364638739907462</v>
      </c>
      <c r="G181" s="93"/>
    </row>
    <row r="182" spans="1:7" x14ac:dyDescent="0.25">
      <c r="A182" s="89" t="s">
        <v>2359</v>
      </c>
      <c r="B182" s="89" t="s">
        <v>1002</v>
      </c>
      <c r="C182" s="165">
        <v>0.38211587428152793</v>
      </c>
      <c r="D182" s="165">
        <v>0.41247027322086299</v>
      </c>
      <c r="E182" s="251"/>
      <c r="F182" s="165">
        <v>0.38635361260092543</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2.1991293508482585E-4</v>
      </c>
      <c r="D201" s="165">
        <v>3.0851846781273298E-3</v>
      </c>
      <c r="E201" s="251"/>
      <c r="F201" s="165">
        <v>6.1992981188890579E-4</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3066.2883832308562</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31578.53664308013</v>
      </c>
      <c r="D214" s="223">
        <v>25921</v>
      </c>
      <c r="E214" s="119"/>
      <c r="F214" s="111">
        <f>IF($C$238=0,"",IF(C214="[for completion]","",IF(C214="","",C214/$C$238)))</f>
        <v>0.18623854884383265</v>
      </c>
      <c r="G214" s="111">
        <f>IF($D$238=0,"",IF(D214="[for completion]","",IF(D214="","",D214/$D$238)))</f>
        <v>0.46875113023979165</v>
      </c>
    </row>
    <row r="215" spans="1:7" x14ac:dyDescent="0.25">
      <c r="A215" s="89" t="s">
        <v>2388</v>
      </c>
      <c r="B215" s="198" t="s">
        <v>3179</v>
      </c>
      <c r="C215" s="177">
        <v>76261.899831859817</v>
      </c>
      <c r="D215" s="223">
        <v>26014</v>
      </c>
      <c r="E215" s="119"/>
      <c r="F215" s="111">
        <f t="shared" ref="F215:F237" si="1">IF($C$238=0,"",IF(C215="[for completion]","",IF(C215="","",C215/$C$238)))</f>
        <v>0.44976452573750308</v>
      </c>
      <c r="G215" s="111">
        <f t="shared" ref="G215:G237" si="2">IF($D$238=0,"",IF(D215="[for completion]","",IF(D215="","",D215/$D$238)))</f>
        <v>0.47043292704980288</v>
      </c>
    </row>
    <row r="216" spans="1:7" x14ac:dyDescent="0.25">
      <c r="A216" s="89" t="s">
        <v>2389</v>
      </c>
      <c r="B216" s="198" t="s">
        <v>3180</v>
      </c>
      <c r="C216" s="177">
        <v>21511.387195279913</v>
      </c>
      <c r="D216" s="223">
        <v>2776</v>
      </c>
      <c r="E216" s="119"/>
      <c r="F216" s="111">
        <f t="shared" si="1"/>
        <v>0.12686621866452549</v>
      </c>
      <c r="G216" s="111">
        <f t="shared" si="2"/>
        <v>5.0200730587001335E-2</v>
      </c>
    </row>
    <row r="217" spans="1:7" x14ac:dyDescent="0.25">
      <c r="A217" s="89" t="s">
        <v>2390</v>
      </c>
      <c r="B217" s="198" t="s">
        <v>3181</v>
      </c>
      <c r="C217" s="177">
        <v>11346.759241989997</v>
      </c>
      <c r="D217" s="223">
        <v>364</v>
      </c>
      <c r="E217" s="119"/>
      <c r="F217" s="111">
        <f t="shared" si="1"/>
        <v>6.6918996253476942E-2</v>
      </c>
      <c r="G217" s="111">
        <f t="shared" si="2"/>
        <v>6.5825165467105502E-3</v>
      </c>
    </row>
    <row r="218" spans="1:7" x14ac:dyDescent="0.25">
      <c r="A218" s="89" t="s">
        <v>2391</v>
      </c>
      <c r="B218" s="198" t="s">
        <v>3181</v>
      </c>
      <c r="C218" s="177">
        <v>9588.7846992199993</v>
      </c>
      <c r="D218" s="223">
        <v>134</v>
      </c>
      <c r="E218" s="119"/>
      <c r="F218" s="111">
        <f t="shared" si="1"/>
        <v>5.6551111526885946E-2</v>
      </c>
      <c r="G218" s="111">
        <f t="shared" si="2"/>
        <v>2.423234113349488E-3</v>
      </c>
    </row>
    <row r="219" spans="1:7" x14ac:dyDescent="0.25">
      <c r="A219" s="89" t="s">
        <v>2392</v>
      </c>
      <c r="B219" s="198" t="s">
        <v>3183</v>
      </c>
      <c r="C219" s="177">
        <v>19272.247404470007</v>
      </c>
      <c r="D219" s="223">
        <v>89</v>
      </c>
      <c r="E219" s="119"/>
      <c r="F219" s="111">
        <f t="shared" si="1"/>
        <v>0.11366059897377578</v>
      </c>
      <c r="G219" s="111">
        <f t="shared" si="2"/>
        <v>1.6094614633440632E-3</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169559.61501589988</v>
      </c>
      <c r="D238" s="173">
        <f>SUM(D214:D237)</f>
        <v>55298</v>
      </c>
      <c r="E238" s="172"/>
      <c r="F238" s="174">
        <f>SUM(F214:F237)</f>
        <v>1</v>
      </c>
      <c r="G238" s="174">
        <f>SUM(G214:G237)</f>
        <v>1</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0.59279323341214352</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110699.71275274143</v>
      </c>
      <c r="D265" s="223" t="s">
        <v>2040</v>
      </c>
      <c r="E265" s="76"/>
      <c r="F265" s="111">
        <f>IF($C$273=0,"",IF(C265="[for completion]","",IF(C265="","",C265/$C$273)))</f>
        <v>0.65295308544976305</v>
      </c>
      <c r="G265" s="111" t="str">
        <f>IF($D$273=0,"",IF(D265="[for completion]","",IF(D265="","",D265/$D$273)))</f>
        <v/>
      </c>
    </row>
    <row r="266" spans="1:7" x14ac:dyDescent="0.25">
      <c r="A266" s="89" t="s">
        <v>2434</v>
      </c>
      <c r="B266" s="89" t="s">
        <v>1072</v>
      </c>
      <c r="C266" s="223">
        <v>23979.856136611241</v>
      </c>
      <c r="D266" s="223" t="s">
        <v>2040</v>
      </c>
      <c r="E266" s="76"/>
      <c r="F266" s="111">
        <f t="shared" ref="F266:F272" si="5">IF($C$273=0,"",IF(C266="[for completion]","",IF(C266="","",C266/$C$273)))</f>
        <v>0.14144319496126234</v>
      </c>
      <c r="G266" s="111" t="str">
        <f t="shared" ref="G266:G272" si="6">IF($D$273=0,"",IF(D266="[for completion]","",IF(D266="","",D266/$D$273)))</f>
        <v/>
      </c>
    </row>
    <row r="267" spans="1:7" x14ac:dyDescent="0.25">
      <c r="A267" s="89" t="s">
        <v>2435</v>
      </c>
      <c r="B267" s="89" t="s">
        <v>1074</v>
      </c>
      <c r="C267" s="223">
        <v>19160.487432895268</v>
      </c>
      <c r="D267" s="223" t="s">
        <v>2040</v>
      </c>
      <c r="E267" s="76"/>
      <c r="F267" s="111">
        <f t="shared" si="5"/>
        <v>0.11301654789271845</v>
      </c>
      <c r="G267" s="111" t="str">
        <f t="shared" si="6"/>
        <v/>
      </c>
    </row>
    <row r="268" spans="1:7" x14ac:dyDescent="0.25">
      <c r="A268" s="89" t="s">
        <v>2436</v>
      </c>
      <c r="B268" s="89" t="s">
        <v>1076</v>
      </c>
      <c r="C268" s="223">
        <v>9930.6949088803776</v>
      </c>
      <c r="D268" s="223" t="s">
        <v>2040</v>
      </c>
      <c r="E268" s="76"/>
      <c r="F268" s="111">
        <f t="shared" si="5"/>
        <v>5.8575381273996273E-2</v>
      </c>
      <c r="G268" s="111" t="str">
        <f t="shared" si="6"/>
        <v/>
      </c>
    </row>
    <row r="269" spans="1:7" x14ac:dyDescent="0.25">
      <c r="A269" s="89" t="s">
        <v>2437</v>
      </c>
      <c r="B269" s="89" t="s">
        <v>1078</v>
      </c>
      <c r="C269" s="223">
        <v>4953.4164367954991</v>
      </c>
      <c r="D269" s="223" t="s">
        <v>2040</v>
      </c>
      <c r="E269" s="76"/>
      <c r="F269" s="111">
        <f t="shared" si="5"/>
        <v>2.9217316517771139E-2</v>
      </c>
      <c r="G269" s="111" t="str">
        <f t="shared" si="6"/>
        <v/>
      </c>
    </row>
    <row r="270" spans="1:7" x14ac:dyDescent="0.25">
      <c r="A270" s="89" t="s">
        <v>2438</v>
      </c>
      <c r="B270" s="89" t="s">
        <v>1080</v>
      </c>
      <c r="C270" s="223">
        <v>427.0030717937384</v>
      </c>
      <c r="D270" s="223" t="s">
        <v>2040</v>
      </c>
      <c r="E270" s="76"/>
      <c r="F270" s="111">
        <f t="shared" si="5"/>
        <v>2.5186422465883367E-3</v>
      </c>
      <c r="G270" s="111" t="str">
        <f t="shared" si="6"/>
        <v/>
      </c>
    </row>
    <row r="271" spans="1:7" x14ac:dyDescent="0.25">
      <c r="A271" s="89" t="s">
        <v>2439</v>
      </c>
      <c r="B271" s="89" t="s">
        <v>1082</v>
      </c>
      <c r="C271" s="223">
        <v>157.75928670911048</v>
      </c>
      <c r="D271" s="223" t="s">
        <v>2040</v>
      </c>
      <c r="E271" s="76"/>
      <c r="F271" s="111">
        <f t="shared" si="5"/>
        <v>9.3053008407663199E-4</v>
      </c>
      <c r="G271" s="111" t="str">
        <f t="shared" si="6"/>
        <v/>
      </c>
    </row>
    <row r="272" spans="1:7" x14ac:dyDescent="0.25">
      <c r="A272" s="89" t="s">
        <v>2440</v>
      </c>
      <c r="B272" s="89" t="s">
        <v>1084</v>
      </c>
      <c r="C272" s="223">
        <v>228.0784042632132</v>
      </c>
      <c r="D272" s="223" t="s">
        <v>2040</v>
      </c>
      <c r="E272" s="76"/>
      <c r="F272" s="111">
        <f t="shared" si="5"/>
        <v>1.3453015738239611E-3</v>
      </c>
      <c r="G272" s="111" t="str">
        <f t="shared" si="6"/>
        <v/>
      </c>
    </row>
    <row r="273" spans="1:7" x14ac:dyDescent="0.25">
      <c r="A273" s="89" t="s">
        <v>2441</v>
      </c>
      <c r="B273" s="113" t="s">
        <v>354</v>
      </c>
      <c r="C273" s="129">
        <f>SUM(C265:C272)</f>
        <v>169537.00843068984</v>
      </c>
      <c r="D273" s="158">
        <f>SUM(D265:D272)</f>
        <v>0</v>
      </c>
      <c r="E273" s="76"/>
      <c r="F273" s="174">
        <f>SUM(F265:F272)</f>
        <v>1.0000000000000002</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0.69329140325322591</v>
      </c>
      <c r="D284" s="76"/>
      <c r="E284" s="172"/>
      <c r="F284" s="172"/>
      <c r="G284" s="172"/>
    </row>
    <row r="285" spans="1:7" x14ac:dyDescent="0.25">
      <c r="A285" s="89" t="s">
        <v>2452</v>
      </c>
      <c r="B285" s="89" t="s">
        <v>1125</v>
      </c>
      <c r="C285" s="165">
        <v>3.2224125219838719E-3</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1.3425579829115181E-2</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0.29006060439567505</v>
      </c>
      <c r="D289" s="76"/>
      <c r="E289" s="172"/>
      <c r="F289" s="172"/>
      <c r="G289" s="73"/>
    </row>
    <row r="290" spans="1:7" x14ac:dyDescent="0.25">
      <c r="A290" s="89" t="s">
        <v>2458</v>
      </c>
      <c r="B290" s="155" t="s">
        <v>1134</v>
      </c>
      <c r="C290" s="224">
        <v>0.28035672881465473</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9.7038755810203436E-3</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96622.587540140434</v>
      </c>
      <c r="D308" s="223">
        <v>26298</v>
      </c>
      <c r="E308" s="81"/>
      <c r="F308" s="111">
        <f>IF($C$326=0,"",IF(C308="[for completion]","",IF(C308="","",C308/$C$326)))</f>
        <v>0.56984434371993409</v>
      </c>
      <c r="G308" s="111">
        <f>IF($D$326=0,"",IF(D308="[for completion]","",IF(D308="","",D308/$D$326)))</f>
        <v>0.51814635299680811</v>
      </c>
    </row>
    <row r="309" spans="1:7" x14ac:dyDescent="0.25">
      <c r="A309" s="89" t="s">
        <v>2476</v>
      </c>
      <c r="B309" s="198" t="s">
        <v>3186</v>
      </c>
      <c r="C309" s="177">
        <v>34468.199586680013</v>
      </c>
      <c r="D309" s="223">
        <v>13257</v>
      </c>
      <c r="E309" s="81"/>
      <c r="F309" s="111">
        <f t="shared" ref="F309:F325" si="7">IF($C$326=0,"",IF(C309="[for completion]","",IF(C309="","",C309/$C$326)))</f>
        <v>0.20328071388607349</v>
      </c>
      <c r="G309" s="111">
        <f t="shared" ref="G309:G325" si="8">IF($D$326=0,"",IF(D309="[for completion]","",IF(D309="","",D309/$D$326)))</f>
        <v>0.26120108759900695</v>
      </c>
    </row>
    <row r="310" spans="1:7" x14ac:dyDescent="0.25">
      <c r="A310" s="89" t="s">
        <v>2477</v>
      </c>
      <c r="B310" s="198" t="s">
        <v>3187</v>
      </c>
      <c r="C310" s="177">
        <v>405.90333195999995</v>
      </c>
      <c r="D310" s="223">
        <v>63</v>
      </c>
      <c r="E310" s="81"/>
      <c r="F310" s="111">
        <f t="shared" si="7"/>
        <v>2.393867973349294E-3</v>
      </c>
      <c r="G310" s="111">
        <f t="shared" si="8"/>
        <v>1.2412814753516965E-3</v>
      </c>
    </row>
    <row r="311" spans="1:7" x14ac:dyDescent="0.25">
      <c r="A311" s="89" t="s">
        <v>2478</v>
      </c>
      <c r="B311" s="198" t="s">
        <v>3040</v>
      </c>
      <c r="C311" s="177">
        <v>93.629985919999982</v>
      </c>
      <c r="D311" s="223">
        <v>23</v>
      </c>
      <c r="E311" s="81"/>
      <c r="F311" s="111">
        <f t="shared" si="7"/>
        <v>5.5219508437324462E-4</v>
      </c>
      <c r="G311" s="111">
        <f t="shared" si="8"/>
        <v>4.5316625290617486E-4</v>
      </c>
    </row>
    <row r="312" spans="1:7" x14ac:dyDescent="0.25">
      <c r="A312" s="89" t="s">
        <v>2479</v>
      </c>
      <c r="B312" s="198" t="s">
        <v>3041</v>
      </c>
      <c r="C312" s="177">
        <v>21.559397270000002</v>
      </c>
      <c r="D312" s="223">
        <v>7</v>
      </c>
      <c r="E312" s="81"/>
      <c r="F312" s="111">
        <f t="shared" si="7"/>
        <v>1.2714936435765249E-4</v>
      </c>
      <c r="G312" s="111">
        <f t="shared" si="8"/>
        <v>1.3792016392796626E-4</v>
      </c>
    </row>
    <row r="313" spans="1:7" x14ac:dyDescent="0.25">
      <c r="A313" s="89" t="s">
        <v>2480</v>
      </c>
      <c r="B313" s="198" t="s">
        <v>3188</v>
      </c>
      <c r="C313" s="177">
        <v>5.9416690000000001E-2</v>
      </c>
      <c r="D313" s="223">
        <v>1</v>
      </c>
      <c r="E313" s="81"/>
      <c r="F313" s="111">
        <f t="shared" si="7"/>
        <v>3.5041769819085886E-7</v>
      </c>
      <c r="G313" s="111">
        <f t="shared" si="8"/>
        <v>1.9702880561138039E-5</v>
      </c>
    </row>
    <row r="314" spans="1:7" x14ac:dyDescent="0.25">
      <c r="A314" s="89" t="s">
        <v>2481</v>
      </c>
      <c r="B314" s="198" t="s">
        <v>3189</v>
      </c>
      <c r="C314" s="177">
        <v>0</v>
      </c>
      <c r="D314" s="223">
        <v>0</v>
      </c>
      <c r="E314" s="81"/>
      <c r="F314" s="111">
        <f>IF($C$326=0,"",IF(C314="[for completion]","",IF(C314="","",C314/$C$326)))</f>
        <v>0</v>
      </c>
      <c r="G314" s="111">
        <f t="shared" si="8"/>
        <v>0</v>
      </c>
    </row>
    <row r="315" spans="1:7" x14ac:dyDescent="0.25">
      <c r="A315" s="89" t="s">
        <v>2482</v>
      </c>
      <c r="B315" s="198" t="s">
        <v>3190</v>
      </c>
      <c r="C315" s="177">
        <v>25591.733588469957</v>
      </c>
      <c r="D315" s="223">
        <v>5080</v>
      </c>
      <c r="E315" s="81"/>
      <c r="F315" s="111">
        <f t="shared" si="7"/>
        <v>0.15093059503626557</v>
      </c>
      <c r="G315" s="111">
        <f t="shared" si="8"/>
        <v>0.10009063325058123</v>
      </c>
    </row>
    <row r="316" spans="1:7" x14ac:dyDescent="0.25">
      <c r="A316" s="89" t="s">
        <v>2483</v>
      </c>
      <c r="B316" s="198" t="s">
        <v>3191</v>
      </c>
      <c r="C316" s="177">
        <v>11333.280371749972</v>
      </c>
      <c r="D316" s="223">
        <v>5933</v>
      </c>
      <c r="E316" s="81"/>
      <c r="F316" s="111">
        <f t="shared" si="7"/>
        <v>6.6839502853832264E-2</v>
      </c>
      <c r="G316" s="111">
        <f t="shared" si="8"/>
        <v>0.11689719036923198</v>
      </c>
    </row>
    <row r="317" spans="1:7" x14ac:dyDescent="0.25">
      <c r="A317" s="89" t="s">
        <v>2484</v>
      </c>
      <c r="B317" s="198" t="s">
        <v>3192</v>
      </c>
      <c r="C317" s="177">
        <v>194.30602122999997</v>
      </c>
      <c r="D317" s="223">
        <v>37</v>
      </c>
      <c r="E317" s="81"/>
      <c r="F317" s="111">
        <f t="shared" si="7"/>
        <v>1.1459451663167494E-3</v>
      </c>
      <c r="G317" s="111">
        <f>IF($D$326=0,"",IF(D317="[for completion]","",IF(D317="","",D317/$D$326)))</f>
        <v>7.2900658076210738E-4</v>
      </c>
    </row>
    <row r="318" spans="1:7" x14ac:dyDescent="0.25">
      <c r="A318" s="89" t="s">
        <v>2485</v>
      </c>
      <c r="B318" s="198" t="s">
        <v>3193</v>
      </c>
      <c r="C318" s="177">
        <v>305.20683732000003</v>
      </c>
      <c r="D318" s="223">
        <v>21</v>
      </c>
      <c r="E318" s="81"/>
      <c r="F318" s="111">
        <f t="shared" si="7"/>
        <v>1.7999972298319939E-3</v>
      </c>
      <c r="G318" s="111">
        <f t="shared" si="8"/>
        <v>4.1376049178389881E-4</v>
      </c>
    </row>
    <row r="319" spans="1:7" x14ac:dyDescent="0.25">
      <c r="A319" s="89" t="s">
        <v>2486</v>
      </c>
      <c r="B319" s="198" t="s">
        <v>3194</v>
      </c>
      <c r="C319" s="177">
        <v>107.23061449000001</v>
      </c>
      <c r="D319" s="223">
        <v>11</v>
      </c>
      <c r="E319" s="81"/>
      <c r="F319" s="111">
        <f t="shared" si="7"/>
        <v>6.3240656968904124E-4</v>
      </c>
      <c r="G319" s="111">
        <f t="shared" si="8"/>
        <v>2.1673168617251842E-4</v>
      </c>
    </row>
    <row r="320" spans="1:7" x14ac:dyDescent="0.25">
      <c r="A320" s="89" t="s">
        <v>2487</v>
      </c>
      <c r="B320" s="198" t="s">
        <v>3195</v>
      </c>
      <c r="C320" s="177">
        <v>2.4490233400000001</v>
      </c>
      <c r="D320" s="223">
        <v>1</v>
      </c>
      <c r="E320" s="81"/>
      <c r="F320" s="111">
        <f t="shared" si="7"/>
        <v>1.4443435365020994E-5</v>
      </c>
      <c r="G320" s="111">
        <f t="shared" si="8"/>
        <v>1.9702880561138039E-5</v>
      </c>
    </row>
    <row r="321" spans="1:7" x14ac:dyDescent="0.25">
      <c r="A321" s="89" t="s">
        <v>2488</v>
      </c>
      <c r="B321" s="198" t="s">
        <v>3196</v>
      </c>
      <c r="C321" s="177">
        <v>0</v>
      </c>
      <c r="D321" s="223">
        <v>0</v>
      </c>
      <c r="E321" s="81"/>
      <c r="F321" s="111">
        <f t="shared" si="7"/>
        <v>0</v>
      </c>
      <c r="G321" s="111">
        <f t="shared" si="8"/>
        <v>0</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413.46930063999997</v>
      </c>
      <c r="D325" s="223">
        <v>22</v>
      </c>
      <c r="E325" s="81"/>
      <c r="F325" s="111">
        <f t="shared" si="7"/>
        <v>2.4384892629133836E-3</v>
      </c>
      <c r="G325" s="111">
        <f t="shared" si="8"/>
        <v>4.3346337234503684E-4</v>
      </c>
    </row>
    <row r="326" spans="1:7" x14ac:dyDescent="0.25">
      <c r="A326" s="89" t="s">
        <v>2493</v>
      </c>
      <c r="B326" s="102" t="s">
        <v>354</v>
      </c>
      <c r="C326" s="129">
        <f>SUM(C308:C325)</f>
        <v>169559.61501590037</v>
      </c>
      <c r="D326" s="158">
        <f>SUM(D308:D325)</f>
        <v>50754</v>
      </c>
      <c r="E326" s="81"/>
      <c r="F326" s="174">
        <f>SUM(F308:F325)</f>
        <v>0.99999999999999989</v>
      </c>
      <c r="G326" s="174">
        <f>SUM(G308:G325)</f>
        <v>1</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96622.587540140434</v>
      </c>
      <c r="D331" s="223">
        <v>26298</v>
      </c>
      <c r="E331" s="81"/>
      <c r="F331" s="111">
        <f>IF($C$349=0,"",IF(C331="[for completion]","",IF(C331="","",C331/$C$349)))</f>
        <v>0.56984434371993409</v>
      </c>
      <c r="G331" s="111">
        <f>IF($D$349=0,"",IF(D331="[for completion]","",IF(D331="","",D331/$D$349)))</f>
        <v>0.51814635299680811</v>
      </c>
    </row>
    <row r="332" spans="1:7" x14ac:dyDescent="0.25">
      <c r="A332" s="89" t="s">
        <v>2499</v>
      </c>
      <c r="B332" s="198" t="s">
        <v>3198</v>
      </c>
      <c r="C332" s="177">
        <v>34468.199586680013</v>
      </c>
      <c r="D332" s="223">
        <v>13257</v>
      </c>
      <c r="E332" s="81"/>
      <c r="F332" s="111">
        <f t="shared" ref="F332:F348" si="9">IF($C$349=0,"",IF(C332="[for completion]","",IF(C332="","",C332/$C$349)))</f>
        <v>0.20328071388607349</v>
      </c>
      <c r="G332" s="111">
        <f t="shared" ref="G332:G348" si="10">IF($D$349=0,"",IF(D332="[for completion]","",IF(D332="","",D332/$D$349)))</f>
        <v>0.26120108759900695</v>
      </c>
    </row>
    <row r="333" spans="1:7" x14ac:dyDescent="0.25">
      <c r="A333" s="89" t="s">
        <v>2500</v>
      </c>
      <c r="B333" s="198" t="s">
        <v>3199</v>
      </c>
      <c r="C333" s="177">
        <v>405.90333195999995</v>
      </c>
      <c r="D333" s="223">
        <v>63</v>
      </c>
      <c r="E333" s="81"/>
      <c r="F333" s="111">
        <f t="shared" si="9"/>
        <v>2.393867973349294E-3</v>
      </c>
      <c r="G333" s="111">
        <f t="shared" si="10"/>
        <v>1.2412814753516965E-3</v>
      </c>
    </row>
    <row r="334" spans="1:7" x14ac:dyDescent="0.25">
      <c r="A334" s="89" t="s">
        <v>2501</v>
      </c>
      <c r="B334" s="198" t="s">
        <v>3200</v>
      </c>
      <c r="C334" s="177">
        <v>93.629985919999982</v>
      </c>
      <c r="D334" s="223">
        <v>23</v>
      </c>
      <c r="E334" s="81"/>
      <c r="F334" s="111">
        <f t="shared" si="9"/>
        <v>5.5219508437324462E-4</v>
      </c>
      <c r="G334" s="111">
        <f t="shared" si="10"/>
        <v>4.5316625290617486E-4</v>
      </c>
    </row>
    <row r="335" spans="1:7" x14ac:dyDescent="0.25">
      <c r="A335" s="89" t="s">
        <v>2502</v>
      </c>
      <c r="B335" s="198" t="s">
        <v>3201</v>
      </c>
      <c r="C335" s="177">
        <v>21.559397270000002</v>
      </c>
      <c r="D335" s="223">
        <v>7</v>
      </c>
      <c r="E335" s="81"/>
      <c r="F335" s="111">
        <f t="shared" si="9"/>
        <v>1.2714936435765249E-4</v>
      </c>
      <c r="G335" s="111">
        <f t="shared" si="10"/>
        <v>1.3792016392796626E-4</v>
      </c>
    </row>
    <row r="336" spans="1:7" x14ac:dyDescent="0.25">
      <c r="A336" s="89" t="s">
        <v>2503</v>
      </c>
      <c r="B336" s="198" t="s">
        <v>3202</v>
      </c>
      <c r="C336" s="177">
        <v>5.9416690000000001E-2</v>
      </c>
      <c r="D336" s="223">
        <v>1</v>
      </c>
      <c r="E336" s="81"/>
      <c r="F336" s="111">
        <f t="shared" si="9"/>
        <v>3.5041769819085886E-7</v>
      </c>
      <c r="G336" s="111">
        <f t="shared" si="10"/>
        <v>1.9702880561138039E-5</v>
      </c>
    </row>
    <row r="337" spans="1:7" x14ac:dyDescent="0.25">
      <c r="A337" s="89" t="s">
        <v>2504</v>
      </c>
      <c r="B337" s="198" t="s">
        <v>3203</v>
      </c>
      <c r="C337" s="177">
        <v>0</v>
      </c>
      <c r="D337" s="223">
        <v>0</v>
      </c>
      <c r="E337" s="81"/>
      <c r="F337" s="111">
        <f t="shared" si="9"/>
        <v>0</v>
      </c>
      <c r="G337" s="111">
        <f t="shared" si="10"/>
        <v>0</v>
      </c>
    </row>
    <row r="338" spans="1:7" x14ac:dyDescent="0.25">
      <c r="A338" s="89" t="s">
        <v>2505</v>
      </c>
      <c r="B338" s="198" t="s">
        <v>3204</v>
      </c>
      <c r="C338" s="177">
        <v>25591.733588469957</v>
      </c>
      <c r="D338" s="223">
        <v>5080</v>
      </c>
      <c r="E338" s="81"/>
      <c r="F338" s="111">
        <f t="shared" si="9"/>
        <v>0.15093059503626557</v>
      </c>
      <c r="G338" s="111">
        <f t="shared" si="10"/>
        <v>0.10009063325058123</v>
      </c>
    </row>
    <row r="339" spans="1:7" x14ac:dyDescent="0.25">
      <c r="A339" s="89" t="s">
        <v>2506</v>
      </c>
      <c r="B339" s="198" t="s">
        <v>3205</v>
      </c>
      <c r="C339" s="177">
        <v>11333.280371749972</v>
      </c>
      <c r="D339" s="223">
        <v>5933</v>
      </c>
      <c r="E339" s="81"/>
      <c r="F339" s="111">
        <f t="shared" si="9"/>
        <v>6.6839502853832264E-2</v>
      </c>
      <c r="G339" s="111">
        <f t="shared" si="10"/>
        <v>0.11689719036923198</v>
      </c>
    </row>
    <row r="340" spans="1:7" x14ac:dyDescent="0.25">
      <c r="A340" s="89" t="s">
        <v>2507</v>
      </c>
      <c r="B340" s="198" t="s">
        <v>3206</v>
      </c>
      <c r="C340" s="177">
        <v>194.30602122999997</v>
      </c>
      <c r="D340" s="223">
        <v>37</v>
      </c>
      <c r="E340" s="81"/>
      <c r="F340" s="111">
        <f t="shared" si="9"/>
        <v>1.1459451663167494E-3</v>
      </c>
      <c r="G340" s="111">
        <f t="shared" si="10"/>
        <v>7.2900658076210738E-4</v>
      </c>
    </row>
    <row r="341" spans="1:7" x14ac:dyDescent="0.25">
      <c r="A341" s="89" t="s">
        <v>2508</v>
      </c>
      <c r="B341" s="198" t="s">
        <v>3207</v>
      </c>
      <c r="C341" s="177">
        <v>305.20683732000003</v>
      </c>
      <c r="D341" s="223">
        <v>21</v>
      </c>
      <c r="E341" s="81"/>
      <c r="F341" s="111">
        <f t="shared" si="9"/>
        <v>1.7999972298319939E-3</v>
      </c>
      <c r="G341" s="111">
        <f t="shared" si="10"/>
        <v>4.1376049178389881E-4</v>
      </c>
    </row>
    <row r="342" spans="1:7" x14ac:dyDescent="0.25">
      <c r="A342" s="89" t="s">
        <v>2509</v>
      </c>
      <c r="B342" s="198" t="s">
        <v>3208</v>
      </c>
      <c r="C342" s="177">
        <v>107.23061449000001</v>
      </c>
      <c r="D342" s="223">
        <v>11</v>
      </c>
      <c r="E342" s="81"/>
      <c r="F342" s="111">
        <f t="shared" si="9"/>
        <v>6.3240656968904124E-4</v>
      </c>
      <c r="G342" s="111">
        <f>IF($D$349=0,"",IF(D342="[for completion]","",IF(D342="","",D342/$D$349)))</f>
        <v>2.1673168617251842E-4</v>
      </c>
    </row>
    <row r="343" spans="1:7" x14ac:dyDescent="0.25">
      <c r="A343" s="89" t="s">
        <v>2510</v>
      </c>
      <c r="B343" s="198" t="s">
        <v>3209</v>
      </c>
      <c r="C343" s="177">
        <v>2.4490233400000001</v>
      </c>
      <c r="D343" s="223">
        <v>1</v>
      </c>
      <c r="E343" s="81"/>
      <c r="F343" s="111">
        <f t="shared" si="9"/>
        <v>1.4443435365020994E-5</v>
      </c>
      <c r="G343" s="111">
        <f t="shared" si="10"/>
        <v>1.9702880561138039E-5</v>
      </c>
    </row>
    <row r="344" spans="1:7" x14ac:dyDescent="0.25">
      <c r="A344" s="89" t="s">
        <v>2511</v>
      </c>
      <c r="B344" s="198" t="s">
        <v>3210</v>
      </c>
      <c r="C344" s="177">
        <v>0</v>
      </c>
      <c r="D344" s="223">
        <v>0</v>
      </c>
      <c r="E344" s="81"/>
      <c r="F344" s="111">
        <f t="shared" si="9"/>
        <v>0</v>
      </c>
      <c r="G344" s="111">
        <f t="shared" si="10"/>
        <v>0</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413.46930063999997</v>
      </c>
      <c r="D348" s="223">
        <v>22</v>
      </c>
      <c r="E348" s="81"/>
      <c r="F348" s="111">
        <f t="shared" si="9"/>
        <v>2.4384892629133836E-3</v>
      </c>
      <c r="G348" s="111">
        <f t="shared" si="10"/>
        <v>4.3346337234503684E-4</v>
      </c>
    </row>
    <row r="349" spans="1:7" x14ac:dyDescent="0.25">
      <c r="A349" s="89" t="s">
        <v>2516</v>
      </c>
      <c r="B349" s="102" t="s">
        <v>354</v>
      </c>
      <c r="C349" s="129">
        <f>SUM(C331:C348)</f>
        <v>169559.61501590037</v>
      </c>
      <c r="D349" s="158">
        <f>SUM(D331:D348)</f>
        <v>50754</v>
      </c>
      <c r="E349" s="81"/>
      <c r="F349" s="174">
        <f>SUM(F331:F348)</f>
        <v>0.99999999999999989</v>
      </c>
      <c r="G349" s="174">
        <f>SUM(G331:G348)</f>
        <v>1</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85928.567064229777</v>
      </c>
      <c r="D378" s="223">
        <v>34333</v>
      </c>
      <c r="E378" s="81"/>
      <c r="F378" s="111">
        <f t="shared" ref="F378:F384" si="13">IF($C$385=0,"",IF(C378="[for completion]","",IF(C378="","",C378/$C$385)))</f>
        <v>0.50677495968702313</v>
      </c>
      <c r="G378" s="111">
        <f>IF($D$385=0,"",IF(D378="[for completion]","",IF(D378="","",D378/$D$385)))</f>
        <v>0.67595290596944402</v>
      </c>
    </row>
    <row r="379" spans="1:7" x14ac:dyDescent="0.25">
      <c r="A379" s="89" t="s">
        <v>2547</v>
      </c>
      <c r="B379" s="176" t="s">
        <v>1249</v>
      </c>
      <c r="C379" s="177">
        <v>20562.870111939959</v>
      </c>
      <c r="D379" s="223">
        <v>8139</v>
      </c>
      <c r="E379" s="81"/>
      <c r="F379" s="111">
        <f t="shared" si="13"/>
        <v>0.12127221514398789</v>
      </c>
      <c r="G379" s="111">
        <f t="shared" ref="G379:G384" si="14">IF($D$385=0,"",IF(D379="[for completion]","",IF(D379="","",D379/$D$385)))</f>
        <v>0.16024177035753662</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11567.676573059996</v>
      </c>
      <c r="D381" s="223">
        <v>5472</v>
      </c>
      <c r="E381" s="81"/>
      <c r="F381" s="111">
        <f t="shared" si="13"/>
        <v>6.8221885099086138E-2</v>
      </c>
      <c r="G381" s="111">
        <f t="shared" si="14"/>
        <v>0.10773350133879352</v>
      </c>
    </row>
    <row r="382" spans="1:7" x14ac:dyDescent="0.25">
      <c r="A382" s="89" t="s">
        <v>2550</v>
      </c>
      <c r="B382" s="102" t="s">
        <v>1255</v>
      </c>
      <c r="C382" s="177">
        <v>51459.000559800057</v>
      </c>
      <c r="D382" s="223">
        <v>2803</v>
      </c>
      <c r="E382" s="81"/>
      <c r="F382" s="111">
        <f t="shared" si="13"/>
        <v>0.30348618422479134</v>
      </c>
      <c r="G382" s="111">
        <f t="shared" si="14"/>
        <v>5.5185856040321307E-2</v>
      </c>
    </row>
    <row r="383" spans="1:7" x14ac:dyDescent="0.25">
      <c r="A383" s="89" t="s">
        <v>2551</v>
      </c>
      <c r="B383" s="102" t="s">
        <v>1257</v>
      </c>
      <c r="C383" s="177">
        <v>41.500706869999995</v>
      </c>
      <c r="D383" s="223">
        <v>45</v>
      </c>
      <c r="E383" s="81"/>
      <c r="F383" s="111">
        <f t="shared" si="13"/>
        <v>2.4475584511151683E-4</v>
      </c>
      <c r="G383" s="111">
        <f t="shared" si="14"/>
        <v>8.8596629390455192E-4</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169559.61501589979</v>
      </c>
      <c r="D385" s="158">
        <f>SUM(D378:D384)</f>
        <v>50792</v>
      </c>
      <c r="E385" s="81"/>
      <c r="F385" s="174">
        <f>SUM(F378:F384)</f>
        <v>1</v>
      </c>
      <c r="G385" s="174">
        <f>SUM(G378:G384)</f>
        <v>1</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46640.753305149898</v>
      </c>
      <c r="D388" s="223">
        <v>9409</v>
      </c>
      <c r="E388" s="81"/>
      <c r="F388" s="111">
        <f>IF($C$392=0,"",IF(C388="[for completion]","",IF(C388="","",C388/$C$392)))</f>
        <v>0.27506994103977167</v>
      </c>
      <c r="G388" s="111">
        <f>IF($D$392=0,"",IF(D388="[for completion]","",IF(D388="","",D388/$D$392)))</f>
        <v>0.18541362866038702</v>
      </c>
    </row>
    <row r="389" spans="1:7" x14ac:dyDescent="0.25">
      <c r="A389" s="89" t="s">
        <v>2557</v>
      </c>
      <c r="B389" s="176" t="s">
        <v>1508</v>
      </c>
      <c r="C389" s="177">
        <v>122918.86171074976</v>
      </c>
      <c r="D389" s="223">
        <v>41337</v>
      </c>
      <c r="E389" s="81"/>
      <c r="F389" s="111">
        <f>IF($C$392=0,"",IF(C389="[for completion]","",IF(C389="","",C389/$C$392)))</f>
        <v>0.72493005896022833</v>
      </c>
      <c r="G389" s="111">
        <f>IF($D$392=0,"",IF(D389="[for completion]","",IF(D389="","",D389/$D$392)))</f>
        <v>0.81458637133961298</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169559.61501589965</v>
      </c>
      <c r="D392" s="158">
        <f>SUM(D388:D391)</f>
        <v>50746</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16669.863285031061</v>
      </c>
      <c r="E395" s="179"/>
      <c r="F395" s="177"/>
      <c r="G395" s="177"/>
    </row>
    <row r="396" spans="1:7" x14ac:dyDescent="0.25">
      <c r="A396" s="89" t="s">
        <v>2563</v>
      </c>
      <c r="B396" s="176" t="s">
        <v>1249</v>
      </c>
      <c r="C396" s="177"/>
      <c r="D396" s="177">
        <v>1513.2030191537954</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1541.131207311802</v>
      </c>
      <c r="E398" s="179"/>
      <c r="F398" s="177"/>
      <c r="G398" s="177"/>
    </row>
    <row r="399" spans="1:7" x14ac:dyDescent="0.25">
      <c r="A399" s="89" t="s">
        <v>2566</v>
      </c>
      <c r="B399" s="102" t="s">
        <v>1255</v>
      </c>
      <c r="C399" s="177"/>
      <c r="D399" s="177">
        <v>5749.9644402579852</v>
      </c>
      <c r="E399" s="179"/>
      <c r="F399" s="177"/>
      <c r="G399" s="177"/>
    </row>
    <row r="400" spans="1:7" x14ac:dyDescent="0.25">
      <c r="A400" s="89" t="s">
        <v>2567</v>
      </c>
      <c r="B400" s="102" t="s">
        <v>1257</v>
      </c>
      <c r="C400" s="177"/>
      <c r="D400" s="177">
        <v>2.0954884188</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25476.257440173442</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14969.021244183901</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578.60675706999973</v>
      </c>
      <c r="D448" s="177">
        <v>537</v>
      </c>
      <c r="E448" s="119"/>
      <c r="F448" s="111">
        <f>IF($C$472=0,"",IF(C448="[for completion]","",IF(C448="","",C448/$C$472)))</f>
        <v>2.1030257450654916E-2</v>
      </c>
      <c r="G448" s="111">
        <f>IF($D$472=0,"",IF(D448="[for completion]","",IF(D448="","",D448/$D$472)))</f>
        <v>0.29216539717083789</v>
      </c>
    </row>
    <row r="449" spans="1:7" x14ac:dyDescent="0.25">
      <c r="A449" s="89" t="s">
        <v>2613</v>
      </c>
      <c r="B449" s="198" t="s">
        <v>3179</v>
      </c>
      <c r="C449" s="177">
        <v>1581.8422812099986</v>
      </c>
      <c r="D449" s="177">
        <v>469</v>
      </c>
      <c r="E449" s="119"/>
      <c r="F449" s="111">
        <f t="shared" ref="F449:F471" si="15">IF($C$472=0,"",IF(C449="[for completion]","",IF(C449="","",C449/$C$472)))</f>
        <v>5.7494230777109578E-2</v>
      </c>
      <c r="G449" s="111">
        <f t="shared" ref="G449:G471" si="16">IF($D$472=0,"",IF(D449="[for completion]","",IF(D449="","",D449/$D$472)))</f>
        <v>0.25516866158868334</v>
      </c>
    </row>
    <row r="450" spans="1:7" x14ac:dyDescent="0.25">
      <c r="A450" s="89" t="s">
        <v>2614</v>
      </c>
      <c r="B450" s="198" t="s">
        <v>3180</v>
      </c>
      <c r="C450" s="177">
        <v>5601.6553539100132</v>
      </c>
      <c r="D450" s="177">
        <v>590</v>
      </c>
      <c r="E450" s="119"/>
      <c r="F450" s="111">
        <f t="shared" si="15"/>
        <v>0.20359985914978715</v>
      </c>
      <c r="G450" s="111">
        <f t="shared" si="16"/>
        <v>0.32100108813928185</v>
      </c>
    </row>
    <row r="451" spans="1:7" x14ac:dyDescent="0.25">
      <c r="A451" s="89" t="s">
        <v>2615</v>
      </c>
      <c r="B451" s="198" t="s">
        <v>3181</v>
      </c>
      <c r="C451" s="177">
        <v>4294.7589535999996</v>
      </c>
      <c r="D451" s="177">
        <v>141</v>
      </c>
      <c r="E451" s="119"/>
      <c r="F451" s="111">
        <f t="shared" si="15"/>
        <v>0.15609891412275093</v>
      </c>
      <c r="G451" s="111">
        <f t="shared" si="16"/>
        <v>7.6713819368879221E-2</v>
      </c>
    </row>
    <row r="452" spans="1:7" x14ac:dyDescent="0.25">
      <c r="A452" s="89" t="s">
        <v>2616</v>
      </c>
      <c r="B452" s="198" t="s">
        <v>3181</v>
      </c>
      <c r="C452" s="177">
        <v>2822.1894431600008</v>
      </c>
      <c r="D452" s="177">
        <v>43</v>
      </c>
      <c r="E452" s="119"/>
      <c r="F452" s="111">
        <f t="shared" si="15"/>
        <v>0.10257635231348489</v>
      </c>
      <c r="G452" s="111">
        <f t="shared" si="16"/>
        <v>2.3394994559303592E-2</v>
      </c>
    </row>
    <row r="453" spans="1:7" x14ac:dyDescent="0.25">
      <c r="A453" s="89" t="s">
        <v>2617</v>
      </c>
      <c r="B453" s="198" t="s">
        <v>3183</v>
      </c>
      <c r="C453" s="177">
        <v>12634.008257859998</v>
      </c>
      <c r="D453" s="177">
        <v>58</v>
      </c>
      <c r="E453" s="119"/>
      <c r="F453" s="111">
        <f t="shared" si="15"/>
        <v>0.45920038618621256</v>
      </c>
      <c r="G453" s="111">
        <f t="shared" si="16"/>
        <v>3.1556039173014146E-2</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27513.061046810009</v>
      </c>
      <c r="D472" s="89">
        <f>SUM(D448:D471)</f>
        <v>1838</v>
      </c>
      <c r="E472" s="172"/>
      <c r="F472" s="174">
        <f>SUM(F448:F471)</f>
        <v>1</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0.44489307619735913</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23399.558690217738</v>
      </c>
      <c r="D499" s="177" t="s">
        <v>2040</v>
      </c>
      <c r="E499" s="76"/>
      <c r="F499" s="111">
        <f>IF($C$507=0,"",IF(C499="[for completion]","",IF(C499="","",C499/$C$507)))</f>
        <v>0.85048910589796978</v>
      </c>
      <c r="G499" s="111" t="str">
        <f>IF($D$507=0,"",IF(D499="[for completion]","",IF(D499="","",D499/$D$507)))</f>
        <v/>
      </c>
    </row>
    <row r="500" spans="1:7" x14ac:dyDescent="0.25">
      <c r="A500" s="89" t="s">
        <v>2658</v>
      </c>
      <c r="B500" s="89" t="s">
        <v>1072</v>
      </c>
      <c r="C500" s="177">
        <v>2710.4027751910107</v>
      </c>
      <c r="D500" s="177" t="s">
        <v>2040</v>
      </c>
      <c r="E500" s="76"/>
      <c r="F500" s="111">
        <f t="shared" ref="F500:F506" si="19">IF($C$507=0,"",IF(C500="[for completion]","",IF(C500="","",C500/$C$507)))</f>
        <v>9.8513312298460637E-2</v>
      </c>
      <c r="G500" s="111" t="str">
        <f t="shared" ref="G500:G506" si="20">IF($D$507=0,"",IF(D500="[for completion]","",IF(D500="","",D500/$D$507)))</f>
        <v/>
      </c>
    </row>
    <row r="501" spans="1:7" x14ac:dyDescent="0.25">
      <c r="A501" s="89" t="s">
        <v>2659</v>
      </c>
      <c r="B501" s="89" t="s">
        <v>1074</v>
      </c>
      <c r="C501" s="177">
        <v>978.10247116423022</v>
      </c>
      <c r="D501" s="177" t="s">
        <v>2040</v>
      </c>
      <c r="E501" s="76"/>
      <c r="F501" s="111">
        <f t="shared" si="19"/>
        <v>3.5550477989348787E-2</v>
      </c>
      <c r="G501" s="111" t="str">
        <f t="shared" si="20"/>
        <v/>
      </c>
    </row>
    <row r="502" spans="1:7" x14ac:dyDescent="0.25">
      <c r="A502" s="89" t="s">
        <v>2660</v>
      </c>
      <c r="B502" s="89" t="s">
        <v>1076</v>
      </c>
      <c r="C502" s="177">
        <v>307.26207634272731</v>
      </c>
      <c r="D502" s="177" t="s">
        <v>2040</v>
      </c>
      <c r="E502" s="76"/>
      <c r="F502" s="111">
        <f t="shared" si="19"/>
        <v>1.1167862268031868E-2</v>
      </c>
      <c r="G502" s="111" t="str">
        <f t="shared" si="20"/>
        <v/>
      </c>
    </row>
    <row r="503" spans="1:7" x14ac:dyDescent="0.25">
      <c r="A503" s="89" t="s">
        <v>2661</v>
      </c>
      <c r="B503" s="89" t="s">
        <v>1078</v>
      </c>
      <c r="C503" s="177">
        <v>97.494006530990632</v>
      </c>
      <c r="D503" s="177" t="s">
        <v>2040</v>
      </c>
      <c r="E503" s="76"/>
      <c r="F503" s="111">
        <f t="shared" si="19"/>
        <v>3.5435536004196958E-3</v>
      </c>
      <c r="G503" s="111" t="str">
        <f t="shared" si="20"/>
        <v/>
      </c>
    </row>
    <row r="504" spans="1:7" x14ac:dyDescent="0.25">
      <c r="A504" s="89" t="s">
        <v>2662</v>
      </c>
      <c r="B504" s="89" t="s">
        <v>1080</v>
      </c>
      <c r="C504" s="177">
        <v>7.784359984085099</v>
      </c>
      <c r="D504" s="177" t="s">
        <v>2040</v>
      </c>
      <c r="E504" s="76"/>
      <c r="F504" s="111">
        <f t="shared" si="19"/>
        <v>2.8293325743874808E-4</v>
      </c>
      <c r="G504" s="111" t="str">
        <f t="shared" si="20"/>
        <v/>
      </c>
    </row>
    <row r="505" spans="1:7" x14ac:dyDescent="0.25">
      <c r="A505" s="89" t="s">
        <v>2663</v>
      </c>
      <c r="B505" s="89" t="s">
        <v>1082</v>
      </c>
      <c r="C505" s="177">
        <v>4.8650535448657983</v>
      </c>
      <c r="D505" s="177" t="s">
        <v>2040</v>
      </c>
      <c r="E505" s="76"/>
      <c r="F505" s="111">
        <f t="shared" si="19"/>
        <v>1.7682705448835792E-4</v>
      </c>
      <c r="G505" s="111" t="str">
        <f t="shared" si="20"/>
        <v/>
      </c>
    </row>
    <row r="506" spans="1:7" x14ac:dyDescent="0.25">
      <c r="A506" s="89" t="s">
        <v>2664</v>
      </c>
      <c r="B506" s="89" t="s">
        <v>1084</v>
      </c>
      <c r="C506" s="177">
        <v>7.5916138344029065</v>
      </c>
      <c r="D506" s="177" t="s">
        <v>2040</v>
      </c>
      <c r="E506" s="76"/>
      <c r="F506" s="111">
        <f t="shared" si="19"/>
        <v>2.7592763384222207E-4</v>
      </c>
      <c r="G506" s="111" t="str">
        <f t="shared" si="20"/>
        <v/>
      </c>
    </row>
    <row r="507" spans="1:7" x14ac:dyDescent="0.25">
      <c r="A507" s="89" t="s">
        <v>2665</v>
      </c>
      <c r="B507" s="113" t="s">
        <v>354</v>
      </c>
      <c r="C507" s="129">
        <f>SUM(C499:C506)</f>
        <v>27513.061046810049</v>
      </c>
      <c r="D507" s="173">
        <f>SUM(D499:D506)</f>
        <v>0</v>
      </c>
      <c r="E507" s="76"/>
      <c r="F507" s="154">
        <f>SUM(F499:F506)</f>
        <v>1.0000000000000002</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0.14625027132509999</v>
      </c>
      <c r="D518" s="165"/>
      <c r="E518" s="76"/>
      <c r="F518" s="76"/>
      <c r="G518" s="76"/>
    </row>
    <row r="519" spans="1:7" x14ac:dyDescent="0.25">
      <c r="A519" s="89" t="s">
        <v>2676</v>
      </c>
      <c r="B519" s="102" t="s">
        <v>1395</v>
      </c>
      <c r="C519" s="165">
        <v>0.61446235671149085</v>
      </c>
      <c r="D519" s="165"/>
      <c r="E519" s="76"/>
      <c r="F519" s="76"/>
      <c r="G519" s="76"/>
    </row>
    <row r="520" spans="1:7" x14ac:dyDescent="0.25">
      <c r="A520" s="89" t="s">
        <v>2677</v>
      </c>
      <c r="B520" s="102" t="s">
        <v>1397</v>
      </c>
      <c r="C520" s="165">
        <v>2.8479359419036714E-2</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0.10484791726780503</v>
      </c>
      <c r="D522" s="165"/>
      <c r="E522" s="76"/>
      <c r="F522" s="76"/>
      <c r="G522" s="76"/>
    </row>
    <row r="523" spans="1:7" x14ac:dyDescent="0.25">
      <c r="A523" s="89" t="s">
        <v>2680</v>
      </c>
      <c r="B523" s="102" t="s">
        <v>1403</v>
      </c>
      <c r="C523" s="165">
        <v>7.2658095603716222E-2</v>
      </c>
      <c r="D523" s="165"/>
      <c r="E523" s="76"/>
      <c r="F523" s="76"/>
      <c r="G523" s="76"/>
    </row>
    <row r="524" spans="1:7" x14ac:dyDescent="0.25">
      <c r="A524" s="89" t="s">
        <v>2681</v>
      </c>
      <c r="B524" s="102" t="s">
        <v>1405</v>
      </c>
      <c r="C524" s="165">
        <v>6.613711487442719E-4</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1.6029391646740599E-2</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5.1579278542855525E-3</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1.1453309023080741E-2</v>
      </c>
      <c r="D530" s="165"/>
      <c r="E530" s="76"/>
      <c r="F530" s="76"/>
      <c r="G530" s="76"/>
    </row>
    <row r="531" spans="1:7" x14ac:dyDescent="0.25">
      <c r="A531" s="89" t="s">
        <v>2688</v>
      </c>
      <c r="B531" s="155" t="s">
        <v>1418</v>
      </c>
      <c r="C531" s="165">
        <v>1.1453309023080741E-2</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13195.355044110003</v>
      </c>
      <c r="D546" s="95">
        <v>418</v>
      </c>
      <c r="E546" s="81"/>
      <c r="F546" s="111">
        <f>IF($C$564=0,"",IF(C546="[for completion]","",IF(C546="","",C546/$C$564)))</f>
        <v>0.4796033062864134</v>
      </c>
      <c r="G546" s="111">
        <f>IF($D$564=0,"",IF(D546="[for completion]","",IF(D546="","",D546/$D$564)))</f>
        <v>0.31428571428571428</v>
      </c>
    </row>
    <row r="547" spans="1:7" x14ac:dyDescent="0.25">
      <c r="A547" s="89" t="s">
        <v>2704</v>
      </c>
      <c r="B547" s="198" t="s">
        <v>3186</v>
      </c>
      <c r="C547" s="95">
        <v>7511.3263052899947</v>
      </c>
      <c r="D547" s="95">
        <v>321</v>
      </c>
      <c r="E547" s="81"/>
      <c r="F547" s="111">
        <f t="shared" ref="F547:F563" si="21">IF($C$564=0,"",IF(C547="[for completion]","",IF(C547="","",C547/$C$564)))</f>
        <v>0.27300947330107772</v>
      </c>
      <c r="G547" s="111">
        <f t="shared" ref="G547:G563" si="22">IF($D$564=0,"",IF(D547="[for completion]","",IF(D547="","",D547/$D$564)))</f>
        <v>0.24135338345864663</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3551.82523416</v>
      </c>
      <c r="D553" s="95">
        <v>281</v>
      </c>
      <c r="E553" s="81"/>
      <c r="F553" s="111">
        <f t="shared" si="21"/>
        <v>0.12909596747948252</v>
      </c>
      <c r="G553" s="111">
        <f t="shared" si="22"/>
        <v>0.21127819548872181</v>
      </c>
    </row>
    <row r="554" spans="1:7" x14ac:dyDescent="0.25">
      <c r="A554" s="89" t="s">
        <v>2711</v>
      </c>
      <c r="B554" s="198" t="s">
        <v>3191</v>
      </c>
      <c r="C554" s="95">
        <v>3254.5544632499987</v>
      </c>
      <c r="D554" s="95">
        <v>310</v>
      </c>
      <c r="E554" s="81"/>
      <c r="F554" s="111">
        <f t="shared" si="21"/>
        <v>0.11829125293302645</v>
      </c>
      <c r="G554" s="111">
        <f t="shared" si="22"/>
        <v>0.23308270676691728</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27513.061046809995</v>
      </c>
      <c r="D564" s="158">
        <f>SUM(D546:D563)</f>
        <v>1330</v>
      </c>
      <c r="E564" s="81"/>
      <c r="F564" s="154">
        <f>SUM(F546:F563)</f>
        <v>1</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13195.355044110003</v>
      </c>
      <c r="D569" s="223">
        <v>418</v>
      </c>
      <c r="E569" s="81"/>
      <c r="F569" s="111">
        <f>IF($C$587=0,"",IF(C569="[for completion]","",IF(C569="","",C569/$C$587)))</f>
        <v>0.4796033062864134</v>
      </c>
      <c r="G569" s="111">
        <f>IF($D$587=0,"",IF(D569="[for completion]","",IF(D569="","",D569/$D$587)))</f>
        <v>0.31428571428571428</v>
      </c>
    </row>
    <row r="570" spans="1:7" x14ac:dyDescent="0.25">
      <c r="A570" s="89" t="s">
        <v>2728</v>
      </c>
      <c r="B570" s="198" t="s">
        <v>3198</v>
      </c>
      <c r="C570" s="177">
        <v>7511.3263052899947</v>
      </c>
      <c r="D570" s="223">
        <v>321</v>
      </c>
      <c r="E570" s="81"/>
      <c r="F570" s="111">
        <f t="shared" ref="F570:F586" si="23">IF($C$587=0,"",IF(C570="[for completion]","",IF(C570="","",C570/$C$587)))</f>
        <v>0.27300947330107772</v>
      </c>
      <c r="G570" s="111">
        <f t="shared" ref="G570:G586" si="24">IF($D$587=0,"",IF(D570="[for completion]","",IF(D570="","",D570/$D$587)))</f>
        <v>0.24135338345864663</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3551.82523416</v>
      </c>
      <c r="D576" s="223">
        <v>281</v>
      </c>
      <c r="E576" s="81"/>
      <c r="F576" s="111">
        <f t="shared" si="23"/>
        <v>0.12909596747948252</v>
      </c>
      <c r="G576" s="111">
        <f t="shared" si="24"/>
        <v>0.21127819548872181</v>
      </c>
    </row>
    <row r="577" spans="1:7" x14ac:dyDescent="0.25">
      <c r="A577" s="89" t="s">
        <v>2735</v>
      </c>
      <c r="B577" s="198" t="s">
        <v>3205</v>
      </c>
      <c r="C577" s="177">
        <v>3254.5544632499987</v>
      </c>
      <c r="D577" s="223">
        <v>310</v>
      </c>
      <c r="E577" s="81"/>
      <c r="F577" s="111">
        <f t="shared" si="23"/>
        <v>0.11829125293302645</v>
      </c>
      <c r="G577" s="111">
        <f t="shared" si="24"/>
        <v>0.23308270676691728</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27513.061046809995</v>
      </c>
      <c r="D587" s="158">
        <f>SUM(D569:D586)</f>
        <v>1330</v>
      </c>
      <c r="E587" s="81"/>
      <c r="F587" s="154">
        <f>SUM(F569:F586)</f>
        <v>1</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2706.3551274200004</v>
      </c>
      <c r="D589" s="95">
        <v>65</v>
      </c>
      <c r="E589" s="81"/>
      <c r="F589" s="111">
        <f t="shared" ref="F589:F596" si="25">IF($C$602=0,"",IF(C589="[for completion]","",IF(C589="","",C589/$C$602)))</f>
        <v>9.8366194979739918E-2</v>
      </c>
      <c r="G589" s="111">
        <f t="shared" ref="G589:G596" si="26">IF($D$602=0,"",IF(D589="[for completion]","",IF(D589="","",D589/$D$602)))</f>
        <v>4.9056603773584909E-2</v>
      </c>
    </row>
    <row r="590" spans="1:7" x14ac:dyDescent="0.25">
      <c r="A590" s="89" t="s">
        <v>2748</v>
      </c>
      <c r="B590" s="102" t="s">
        <v>1212</v>
      </c>
      <c r="C590" s="95">
        <v>375.61191362</v>
      </c>
      <c r="D590" s="95">
        <v>32</v>
      </c>
      <c r="E590" s="81"/>
      <c r="F590" s="111">
        <f t="shared" si="25"/>
        <v>1.3652130999925587E-2</v>
      </c>
      <c r="G590" s="111">
        <f t="shared" si="26"/>
        <v>2.4150943396226414E-2</v>
      </c>
    </row>
    <row r="591" spans="1:7" x14ac:dyDescent="0.25">
      <c r="A591" s="89" t="s">
        <v>2749</v>
      </c>
      <c r="B591" s="102" t="s">
        <v>1214</v>
      </c>
      <c r="C591" s="95">
        <v>415.59615446000004</v>
      </c>
      <c r="D591" s="95">
        <v>20</v>
      </c>
      <c r="E591" s="81"/>
      <c r="F591" s="111">
        <f t="shared" si="25"/>
        <v>1.5105413161876665E-2</v>
      </c>
      <c r="G591" s="111">
        <f t="shared" si="26"/>
        <v>1.509433962264151E-2</v>
      </c>
    </row>
    <row r="592" spans="1:7" x14ac:dyDescent="0.25">
      <c r="A592" s="89" t="s">
        <v>2750</v>
      </c>
      <c r="B592" s="102" t="s">
        <v>1216</v>
      </c>
      <c r="C592" s="95">
        <v>1012.2153850600002</v>
      </c>
      <c r="D592" s="95">
        <v>49</v>
      </c>
      <c r="E592" s="81"/>
      <c r="F592" s="111">
        <f t="shared" si="25"/>
        <v>3.6790358707736788E-2</v>
      </c>
      <c r="G592" s="111">
        <f t="shared" si="26"/>
        <v>3.6981132075471698E-2</v>
      </c>
    </row>
    <row r="593" spans="1:7" x14ac:dyDescent="0.25">
      <c r="A593" s="89" t="s">
        <v>2751</v>
      </c>
      <c r="B593" s="102" t="s">
        <v>1218</v>
      </c>
      <c r="C593" s="95">
        <v>668.01307981000002</v>
      </c>
      <c r="D593" s="95">
        <v>74</v>
      </c>
      <c r="E593" s="81"/>
      <c r="F593" s="111">
        <f t="shared" si="25"/>
        <v>2.4279853073180768E-2</v>
      </c>
      <c r="G593" s="111">
        <f t="shared" si="26"/>
        <v>5.5849056603773588E-2</v>
      </c>
    </row>
    <row r="594" spans="1:7" x14ac:dyDescent="0.25">
      <c r="A594" s="89" t="s">
        <v>2752</v>
      </c>
      <c r="B594" s="102" t="s">
        <v>1220</v>
      </c>
      <c r="C594" s="95">
        <v>420.1085223799999</v>
      </c>
      <c r="D594" s="95">
        <v>68</v>
      </c>
      <c r="E594" s="81"/>
      <c r="F594" s="111">
        <f t="shared" si="25"/>
        <v>1.5269421372825009E-2</v>
      </c>
      <c r="G594" s="111">
        <f t="shared" si="26"/>
        <v>5.132075471698113E-2</v>
      </c>
    </row>
    <row r="595" spans="1:7" x14ac:dyDescent="0.25">
      <c r="A595" s="89" t="s">
        <v>2753</v>
      </c>
      <c r="B595" s="102" t="s">
        <v>1222</v>
      </c>
      <c r="C595" s="95">
        <v>1019.47945082</v>
      </c>
      <c r="D595" s="95">
        <v>67</v>
      </c>
      <c r="E595" s="81"/>
      <c r="F595" s="111">
        <f t="shared" si="25"/>
        <v>3.7054381156843445E-2</v>
      </c>
      <c r="G595" s="111">
        <f t="shared" si="26"/>
        <v>5.0566037735849056E-2</v>
      </c>
    </row>
    <row r="596" spans="1:7" x14ac:dyDescent="0.25">
      <c r="A596" s="89" t="s">
        <v>2754</v>
      </c>
      <c r="B596" s="102" t="s">
        <v>1224</v>
      </c>
      <c r="C596" s="95">
        <v>2263.8777889599987</v>
      </c>
      <c r="D596" s="95">
        <v>102</v>
      </c>
      <c r="E596" s="81"/>
      <c r="F596" s="111">
        <f t="shared" si="25"/>
        <v>8.2283748257174869E-2</v>
      </c>
      <c r="G596" s="111">
        <f t="shared" si="26"/>
        <v>7.6981132075471692E-2</v>
      </c>
    </row>
    <row r="597" spans="1:7" x14ac:dyDescent="0.25">
      <c r="A597" s="89" t="s">
        <v>2755</v>
      </c>
      <c r="B597" s="102" t="s">
        <v>1226</v>
      </c>
      <c r="C597" s="177">
        <v>6298.4892839500008</v>
      </c>
      <c r="D597" s="95">
        <v>299</v>
      </c>
      <c r="E597" s="81"/>
      <c r="F597" s="111">
        <f>IF($C$602=0,"",IF(C597="[for completion]","",IF(C597="","",C597/$C$602)))</f>
        <v>0.22892724561741476</v>
      </c>
      <c r="G597" s="111">
        <f>IF($D$602=0,"",IF(D597="[for completion]","",IF(D597="","",D597/$D$602)))</f>
        <v>0.22566037735849057</v>
      </c>
    </row>
    <row r="598" spans="1:7" x14ac:dyDescent="0.25">
      <c r="A598" s="89" t="s">
        <v>2756</v>
      </c>
      <c r="B598" s="89" t="s">
        <v>1228</v>
      </c>
      <c r="C598" s="177">
        <v>3405.5219948400004</v>
      </c>
      <c r="D598" s="95">
        <v>212</v>
      </c>
      <c r="F598" s="111">
        <f>IF($C$602=0,"",IF(C598="[for completion]","",IF(C598="","",C598/$C$602)))</f>
        <v>0.12377837526133256</v>
      </c>
      <c r="G598" s="111">
        <f>IF($D$602=0,"",IF(D598="[for completion]","",IF(D598="","",D598/$D$602)))</f>
        <v>0.16</v>
      </c>
    </row>
    <row r="599" spans="1:7" x14ac:dyDescent="0.25">
      <c r="A599" s="89" t="s">
        <v>2757</v>
      </c>
      <c r="B599" s="89" t="s">
        <v>1230</v>
      </c>
      <c r="C599" s="177">
        <v>3128.7591223300001</v>
      </c>
      <c r="D599" s="95">
        <v>164</v>
      </c>
      <c r="F599" s="111">
        <f>IF($C$602=0,"",IF(C599="[for completion]","",IF(C599="","",C599/$C$602)))</f>
        <v>0.11371904845508869</v>
      </c>
      <c r="G599" s="111">
        <f>IF($D$602=0,"",IF(D599="[for completion]","",IF(D599="","",D599/$D$602)))</f>
        <v>0.12377358490566037</v>
      </c>
    </row>
    <row r="600" spans="1:7" x14ac:dyDescent="0.25">
      <c r="A600" s="89" t="s">
        <v>2758</v>
      </c>
      <c r="B600" s="102" t="s">
        <v>1232</v>
      </c>
      <c r="C600" s="177">
        <v>4880.9444936300015</v>
      </c>
      <c r="D600" s="95">
        <v>154</v>
      </c>
      <c r="E600" s="81"/>
      <c r="F600" s="111">
        <f>IF($C$602=0,"",IF(C600="[for completion]","",IF(C600="","",C600/$C$602)))</f>
        <v>0.17740463285149149</v>
      </c>
      <c r="G600" s="111">
        <f>IF($D$602=0,"",IF(D600="[for completion]","",IF(D600="","",D600/$D$602)))</f>
        <v>0.11622641509433962</v>
      </c>
    </row>
    <row r="601" spans="1:7" x14ac:dyDescent="0.25">
      <c r="A601" s="89" t="s">
        <v>2759</v>
      </c>
      <c r="B601" s="102" t="s">
        <v>1180</v>
      </c>
      <c r="C601" s="95">
        <v>918.08872952999991</v>
      </c>
      <c r="D601" s="95">
        <v>19</v>
      </c>
      <c r="E601" s="81"/>
      <c r="F601" s="111">
        <f>IF($C$602=0,"",IF(C601="[for completion]","",IF(C601="","",C601/$C$602)))</f>
        <v>3.3369196105369286E-2</v>
      </c>
      <c r="G601" s="111">
        <f>IF($D$602=0,"",IF(D601="[for completion]","",IF(D601="","",D601/$D$602)))</f>
        <v>1.4339622641509434E-2</v>
      </c>
    </row>
    <row r="602" spans="1:7" x14ac:dyDescent="0.25">
      <c r="A602" s="89" t="s">
        <v>2760</v>
      </c>
      <c r="B602" s="102" t="s">
        <v>354</v>
      </c>
      <c r="C602" s="129">
        <f>SUM(C589:C601)</f>
        <v>27513.061046810006</v>
      </c>
      <c r="D602" s="158">
        <f>SUM(D589:D601)</f>
        <v>1325</v>
      </c>
      <c r="E602" s="81"/>
      <c r="F602" s="154">
        <f>SUM(F589:F601)</f>
        <v>1</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4880.9444936300015</v>
      </c>
      <c r="D614" s="95">
        <v>154</v>
      </c>
      <c r="E614" s="81"/>
      <c r="F614" s="111">
        <f>IF($C$618=0,"",IF(C614="[for completion]","",IF(C614="","",C614/$C$618)))</f>
        <v>0.17740463285149149</v>
      </c>
      <c r="G614" s="111">
        <f>IF($D$618=0,"",IF(D614="[for completion]","",IF(D614="","",D614/$D$618)))</f>
        <v>0.11622641509433962</v>
      </c>
    </row>
    <row r="615" spans="1:7" x14ac:dyDescent="0.25">
      <c r="A615" s="89" t="s">
        <v>2773</v>
      </c>
      <c r="B615" s="176" t="s">
        <v>1265</v>
      </c>
      <c r="C615" s="95">
        <v>22632.116553180003</v>
      </c>
      <c r="D615" s="95">
        <v>1171</v>
      </c>
      <c r="E615" s="81"/>
      <c r="F615" s="227"/>
      <c r="G615" s="111">
        <f>IF($D$618=0,"",IF(D615="[for completion]","",IF(D615="","",D615/$D$618)))</f>
        <v>0.88377358490566038</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27513.061046810006</v>
      </c>
      <c r="D618" s="158">
        <f>SUM(D614:D617)</f>
        <v>1325</v>
      </c>
      <c r="E618" s="81"/>
      <c r="F618" s="154">
        <f>SUM(F614:F617)</f>
        <v>0.17740463285149149</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1023.8022816384994</v>
      </c>
      <c r="E621" s="179"/>
      <c r="F621" s="177"/>
      <c r="G621" s="177"/>
    </row>
    <row r="622" spans="1:7" x14ac:dyDescent="0.25">
      <c r="A622" s="89" t="s">
        <v>2778</v>
      </c>
      <c r="B622" s="102" t="s">
        <v>1395</v>
      </c>
      <c r="C622" s="177"/>
      <c r="D622" s="177">
        <v>3656.0223823966985</v>
      </c>
      <c r="E622" s="179"/>
      <c r="F622" s="177"/>
      <c r="G622" s="177"/>
    </row>
    <row r="623" spans="1:7" x14ac:dyDescent="0.25">
      <c r="A623" s="89" t="s">
        <v>2779</v>
      </c>
      <c r="B623" s="102" t="s">
        <v>1397</v>
      </c>
      <c r="C623" s="177"/>
      <c r="D623" s="177">
        <v>49.005752714299994</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3079.0378921588003</v>
      </c>
      <c r="E625" s="179"/>
      <c r="F625" s="177"/>
      <c r="G625" s="177"/>
    </row>
    <row r="626" spans="1:7" x14ac:dyDescent="0.25">
      <c r="A626" s="89" t="s">
        <v>2782</v>
      </c>
      <c r="B626" s="102" t="s">
        <v>1403</v>
      </c>
      <c r="C626" s="177"/>
      <c r="D626" s="177">
        <v>37134.192799500437</v>
      </c>
      <c r="E626" s="179"/>
      <c r="F626" s="177"/>
      <c r="G626" s="177"/>
    </row>
    <row r="627" spans="1:7" x14ac:dyDescent="0.25">
      <c r="A627" s="89" t="s">
        <v>2783</v>
      </c>
      <c r="B627" s="102" t="s">
        <v>1405</v>
      </c>
      <c r="C627" s="177"/>
      <c r="D627" s="177">
        <v>17.4398520377</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94.358495475000012</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26.006421435700005</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38.307865557000007</v>
      </c>
      <c r="E633" s="179"/>
      <c r="F633" s="177"/>
      <c r="G633" s="177"/>
    </row>
    <row r="634" spans="1:7" x14ac:dyDescent="0.25">
      <c r="A634" s="89" t="s">
        <v>2790</v>
      </c>
      <c r="B634" s="102" t="s">
        <v>354</v>
      </c>
      <c r="C634" s="129">
        <f>SUM(C621:C633)</f>
        <v>0</v>
      </c>
      <c r="D634" s="129">
        <f>SUM(D621:D633)</f>
        <v>45118.173742914129</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83"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H</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915273.27111422736</v>
      </c>
      <c r="F38" s="93"/>
      <c r="H38" s="73"/>
      <c r="L38" s="73"/>
      <c r="M38" s="73"/>
    </row>
    <row r="39" spans="1:14" x14ac:dyDescent="0.25">
      <c r="A39" s="89" t="s">
        <v>317</v>
      </c>
      <c r="B39" s="102" t="s">
        <v>318</v>
      </c>
      <c r="C39" s="177">
        <f>C77</f>
        <v>885815.87870927469</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1.3254531910034357E-2</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29457.392404952669</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885815.87870927469</v>
      </c>
      <c r="E53" s="110"/>
      <c r="F53" s="111">
        <f>IF($C$58=0,"",IF(C53="[for completion]","",C53/$C$58))</f>
        <v>0.96781574057211128</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29457.392404952672</v>
      </c>
      <c r="E56" s="110"/>
      <c r="F56" s="111">
        <f>IF($C$58=0,"",IF(C56="[for completion]","",C56/$C$58))</f>
        <v>3.218425942788878E-2</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915273.27111422736</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27.299794842470511</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49.07755117</v>
      </c>
      <c r="D71" s="177" t="s">
        <v>2040</v>
      </c>
      <c r="E71" s="122"/>
      <c r="F71" s="111">
        <f t="shared" si="1"/>
        <v>5.5403783505790241E-5</v>
      </c>
      <c r="G71" s="111" t="str">
        <f t="shared" ref="G71:G76" si="2">IF($D$77=0,"",IF(D71="[Mark as ND1 if not relevant]","",D71/$D$77))</f>
        <v/>
      </c>
      <c r="H71" s="73"/>
      <c r="L71" s="73"/>
      <c r="M71" s="73"/>
      <c r="N71" s="74"/>
    </row>
    <row r="72" spans="1:14" x14ac:dyDescent="0.25">
      <c r="A72" s="89" t="s">
        <v>375</v>
      </c>
      <c r="B72" s="121" t="s">
        <v>376</v>
      </c>
      <c r="C72" s="177">
        <v>427.41843302999996</v>
      </c>
      <c r="D72" s="177" t="s">
        <v>2040</v>
      </c>
      <c r="E72" s="122"/>
      <c r="F72" s="111">
        <f t="shared" si="1"/>
        <v>4.825138533899311E-4</v>
      </c>
      <c r="G72" s="111" t="str">
        <f t="shared" si="2"/>
        <v/>
      </c>
      <c r="H72" s="73"/>
      <c r="L72" s="73"/>
      <c r="M72" s="73"/>
      <c r="N72" s="74"/>
    </row>
    <row r="73" spans="1:14" x14ac:dyDescent="0.25">
      <c r="A73" s="89" t="s">
        <v>377</v>
      </c>
      <c r="B73" s="121" t="s">
        <v>378</v>
      </c>
      <c r="C73" s="177">
        <v>831.18211872000006</v>
      </c>
      <c r="D73" s="177" t="s">
        <v>2040</v>
      </c>
      <c r="E73" s="122"/>
      <c r="F73" s="111">
        <f t="shared" si="1"/>
        <v>9.383237969623194E-4</v>
      </c>
      <c r="G73" s="111" t="str">
        <f t="shared" si="2"/>
        <v/>
      </c>
      <c r="H73" s="73"/>
      <c r="L73" s="73"/>
      <c r="M73" s="73"/>
      <c r="N73" s="74"/>
    </row>
    <row r="74" spans="1:14" x14ac:dyDescent="0.25">
      <c r="A74" s="89" t="s">
        <v>379</v>
      </c>
      <c r="B74" s="121" t="s">
        <v>380</v>
      </c>
      <c r="C74" s="177">
        <v>105.64764439999999</v>
      </c>
      <c r="D74" s="177" t="s">
        <v>2040</v>
      </c>
      <c r="E74" s="122"/>
      <c r="F74" s="111">
        <f t="shared" si="1"/>
        <v>1.192659185043505E-4</v>
      </c>
      <c r="G74" s="111" t="str">
        <f t="shared" si="2"/>
        <v/>
      </c>
      <c r="H74" s="73"/>
      <c r="L74" s="73"/>
      <c r="M74" s="73"/>
      <c r="N74" s="74"/>
    </row>
    <row r="75" spans="1:14" x14ac:dyDescent="0.25">
      <c r="A75" s="89" t="s">
        <v>381</v>
      </c>
      <c r="B75" s="121" t="s">
        <v>382</v>
      </c>
      <c r="C75" s="177">
        <v>14507.966867709982</v>
      </c>
      <c r="D75" s="177" t="s">
        <v>2040</v>
      </c>
      <c r="E75" s="122"/>
      <c r="F75" s="111">
        <f t="shared" si="1"/>
        <v>1.6378083997376055E-2</v>
      </c>
      <c r="G75" s="111" t="str">
        <f t="shared" si="2"/>
        <v/>
      </c>
      <c r="H75" s="73"/>
      <c r="L75" s="73"/>
      <c r="M75" s="73"/>
      <c r="N75" s="74"/>
    </row>
    <row r="76" spans="1:14" x14ac:dyDescent="0.25">
      <c r="A76" s="89" t="s">
        <v>383</v>
      </c>
      <c r="B76" s="121" t="s">
        <v>384</v>
      </c>
      <c r="C76" s="177">
        <v>869894.58609424473</v>
      </c>
      <c r="D76" s="177" t="s">
        <v>2040</v>
      </c>
      <c r="E76" s="122"/>
      <c r="F76" s="111">
        <f t="shared" si="1"/>
        <v>0.98202640865026158</v>
      </c>
      <c r="G76" s="111" t="str">
        <f t="shared" si="2"/>
        <v/>
      </c>
      <c r="H76" s="73"/>
      <c r="L76" s="73"/>
      <c r="M76" s="73"/>
      <c r="N76" s="74"/>
    </row>
    <row r="77" spans="1:14" x14ac:dyDescent="0.25">
      <c r="A77" s="89" t="s">
        <v>385</v>
      </c>
      <c r="B77" s="123" t="s">
        <v>354</v>
      </c>
      <c r="C77" s="114">
        <f>SUM(C70:C76)</f>
        <v>885815.87870927469</v>
      </c>
      <c r="D77" s="114">
        <f>SUM(D70:D76)</f>
        <v>0</v>
      </c>
      <c r="E77" s="93"/>
      <c r="F77" s="115">
        <f>SUM(F70:F76)</f>
        <v>1</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4.1118937101536703</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14.070709550000005</v>
      </c>
      <c r="D93" s="177" t="s">
        <v>2040</v>
      </c>
      <c r="E93" s="122"/>
      <c r="F93" s="111">
        <f>IF($C$100=0,"",IF(C93="[for completion]","",IF(C93="","",C93/$C$100)))</f>
        <v>1.5884462999808021E-5</v>
      </c>
      <c r="G93" s="111" t="str">
        <f>IF($D$100=0,"",IF(D93="[Mark as ND1 if not relevant]","",IF(D93="","",D93/$D$100)))</f>
        <v/>
      </c>
      <c r="H93" s="73"/>
      <c r="L93" s="73"/>
      <c r="M93" s="73"/>
      <c r="N93" s="74"/>
    </row>
    <row r="94" spans="1:14" x14ac:dyDescent="0.25">
      <c r="A94" s="89" t="s">
        <v>411</v>
      </c>
      <c r="B94" s="121" t="s">
        <v>374</v>
      </c>
      <c r="C94" s="177">
        <v>29737.502548629644</v>
      </c>
      <c r="D94" s="177" t="s">
        <v>2040</v>
      </c>
      <c r="E94" s="122"/>
      <c r="F94" s="111">
        <f t="shared" ref="F94:F99" si="5">IF($C$100=0,"",IF(C94="[for completion]","",IF(C94="","",C94/$C$100)))</f>
        <v>3.3570749027393862E-2</v>
      </c>
      <c r="G94" s="111" t="str">
        <f t="shared" ref="G94:G99" si="6">IF($D$100=0,"",IF(D94="[Mark as ND1 if not relevant]","",IF(D94="","",D94/$D$100)))</f>
        <v/>
      </c>
      <c r="H94" s="73"/>
      <c r="L94" s="73"/>
      <c r="M94" s="73"/>
      <c r="N94" s="74"/>
    </row>
    <row r="95" spans="1:14" x14ac:dyDescent="0.25">
      <c r="A95" s="89" t="s">
        <v>412</v>
      </c>
      <c r="B95" s="121" t="s">
        <v>376</v>
      </c>
      <c r="C95" s="177">
        <v>115599.34899763006</v>
      </c>
      <c r="D95" s="177" t="s">
        <v>2040</v>
      </c>
      <c r="E95" s="122"/>
      <c r="F95" s="111">
        <f t="shared" si="5"/>
        <v>0.13050042539999329</v>
      </c>
      <c r="G95" s="111" t="str">
        <f t="shared" si="6"/>
        <v/>
      </c>
      <c r="H95" s="73"/>
      <c r="L95" s="73"/>
      <c r="M95" s="73"/>
      <c r="N95" s="74"/>
    </row>
    <row r="96" spans="1:14" x14ac:dyDescent="0.25">
      <c r="A96" s="89" t="s">
        <v>413</v>
      </c>
      <c r="B96" s="121" t="s">
        <v>378</v>
      </c>
      <c r="C96" s="177">
        <v>393793.84424850333</v>
      </c>
      <c r="D96" s="177" t="s">
        <v>2040</v>
      </c>
      <c r="E96" s="122"/>
      <c r="F96" s="111">
        <f t="shared" si="5"/>
        <v>0.44455496194344446</v>
      </c>
      <c r="G96" s="111" t="str">
        <f t="shared" si="6"/>
        <v/>
      </c>
      <c r="H96" s="73"/>
      <c r="L96" s="73"/>
      <c r="M96" s="73"/>
      <c r="N96" s="74"/>
    </row>
    <row r="97" spans="1:14" x14ac:dyDescent="0.25">
      <c r="A97" s="89" t="s">
        <v>414</v>
      </c>
      <c r="B97" s="121" t="s">
        <v>380</v>
      </c>
      <c r="C97" s="177">
        <v>125066.39589972129</v>
      </c>
      <c r="D97" s="177" t="s">
        <v>2040</v>
      </c>
      <c r="E97" s="122"/>
      <c r="F97" s="111">
        <f t="shared" si="5"/>
        <v>0.14118780088019536</v>
      </c>
      <c r="G97" s="111" t="str">
        <f t="shared" si="6"/>
        <v/>
      </c>
      <c r="H97" s="73"/>
      <c r="L97" s="73"/>
      <c r="M97" s="73"/>
    </row>
    <row r="98" spans="1:14" x14ac:dyDescent="0.25">
      <c r="A98" s="89" t="s">
        <v>415</v>
      </c>
      <c r="B98" s="121" t="s">
        <v>382</v>
      </c>
      <c r="C98" s="177">
        <v>191710.66818396712</v>
      </c>
      <c r="D98" s="177" t="s">
        <v>2040</v>
      </c>
      <c r="E98" s="122"/>
      <c r="F98" s="111">
        <f t="shared" si="5"/>
        <v>0.21642270452783932</v>
      </c>
      <c r="G98" s="111" t="str">
        <f t="shared" si="6"/>
        <v/>
      </c>
      <c r="H98" s="73"/>
      <c r="L98" s="73"/>
      <c r="M98" s="73"/>
    </row>
    <row r="99" spans="1:14" x14ac:dyDescent="0.25">
      <c r="A99" s="89" t="s">
        <v>416</v>
      </c>
      <c r="B99" s="121" t="s">
        <v>384</v>
      </c>
      <c r="C99" s="177">
        <v>29894.048121279644</v>
      </c>
      <c r="D99" s="177" t="s">
        <v>2040</v>
      </c>
      <c r="E99" s="122"/>
      <c r="F99" s="111">
        <f t="shared" si="5"/>
        <v>3.3747473758133736E-2</v>
      </c>
      <c r="G99" s="111" t="str">
        <f t="shared" si="6"/>
        <v/>
      </c>
      <c r="H99" s="73"/>
      <c r="L99" s="73"/>
      <c r="M99" s="73"/>
    </row>
    <row r="100" spans="1:14" x14ac:dyDescent="0.25">
      <c r="A100" s="89" t="s">
        <v>417</v>
      </c>
      <c r="B100" s="123" t="s">
        <v>354</v>
      </c>
      <c r="C100" s="114">
        <f>SUM(C93:C99)</f>
        <v>885815.87870928121</v>
      </c>
      <c r="D100" s="114">
        <f>SUM(D93:D99)</f>
        <v>0</v>
      </c>
      <c r="E100" s="93"/>
      <c r="F100" s="115">
        <f>SUM(F93:F99)</f>
        <v>0.99999999999999978</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29042.080584139985</v>
      </c>
      <c r="D112" s="177">
        <f>C112</f>
        <v>29042.080584139985</v>
      </c>
      <c r="E112" s="112"/>
      <c r="F112" s="111">
        <f t="shared" ref="F112:F136" si="7">IF($C$131=0,"",IF(C112="[for completion]","",IF(C112="","",C112/$C$131)))</f>
        <v>3.2785685244722786E-2</v>
      </c>
      <c r="G112" s="111">
        <f t="shared" ref="G112:G136" si="8">IF($D$131=0,"",IF(D112="[for completion]","",IF(D112="","",D112/$D$131)))</f>
        <v>3.2785685244722786E-2</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824588.69743505982</v>
      </c>
      <c r="D118" s="177">
        <f t="shared" si="9"/>
        <v>824588.69743505982</v>
      </c>
      <c r="E118" s="93"/>
      <c r="F118" s="111">
        <f t="shared" si="7"/>
        <v>0.9308804654039009</v>
      </c>
      <c r="G118" s="111">
        <f t="shared" si="8"/>
        <v>0.9308804654039009</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32185.100690080002</v>
      </c>
      <c r="D126" s="177">
        <f t="shared" si="9"/>
        <v>32185.100690080002</v>
      </c>
      <c r="E126" s="93"/>
      <c r="F126" s="111">
        <f t="shared" si="7"/>
        <v>3.6333849351376311E-2</v>
      </c>
      <c r="G126" s="111">
        <f t="shared" si="8"/>
        <v>3.6333849351376311E-2</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885815.87870927982</v>
      </c>
      <c r="D131" s="129">
        <f>SUM(D112:D130)</f>
        <v>885815.87870927982</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29042.080584139985</v>
      </c>
      <c r="D138" s="177">
        <f>D112</f>
        <v>29042.080584139985</v>
      </c>
      <c r="E138" s="112"/>
      <c r="F138" s="111">
        <f t="shared" ref="F138:F162" si="10">IF($C$157=0,"",IF(C138="[for completion]","",IF(C138="","",C138/$C$157)))</f>
        <v>3.2785685244722786E-2</v>
      </c>
      <c r="G138" s="111">
        <f t="shared" ref="G138:G162" si="11">IF($D$157=0,"",IF(D138="[for completion]","",IF(D138="","",D138/$D$157)))</f>
        <v>3.2785685244722786E-2</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824588.69743505982</v>
      </c>
      <c r="D144" s="177">
        <f t="shared" si="12"/>
        <v>824588.69743505982</v>
      </c>
      <c r="E144" s="93"/>
      <c r="F144" s="111">
        <f t="shared" si="10"/>
        <v>0.9308804654039009</v>
      </c>
      <c r="G144" s="111">
        <f t="shared" si="11"/>
        <v>0.9308804654039009</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32185.100690080002</v>
      </c>
      <c r="D152" s="177">
        <f t="shared" si="12"/>
        <v>32185.100690080002</v>
      </c>
      <c r="E152" s="93"/>
      <c r="F152" s="111">
        <f t="shared" si="10"/>
        <v>3.6333849351376311E-2</v>
      </c>
      <c r="G152" s="111">
        <f t="shared" si="11"/>
        <v>3.6333849351376311E-2</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885815.87870927982</v>
      </c>
      <c r="D157" s="129">
        <f>IF(COUNT(D138:D156)=0,0,IF(SUM(D138:D156)=C157,SUM(D138:D156),IF(SUM(D138:D156)&lt;&gt;C157,"The total should equal the Nominal Before Hedging")))</f>
        <v>885815.87870927982</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0</v>
      </c>
      <c r="D164" s="177">
        <f>C164</f>
        <v>0</v>
      </c>
      <c r="E164" s="130"/>
      <c r="F164" s="111">
        <f>IF($C$167=0,"",IF(C164="[for completion]","",IF(C164="","",C164/$C$167)))</f>
        <v>0</v>
      </c>
      <c r="G164" s="111">
        <f>IF($D$167=0,"",IF(D164="[for completion]","",IF(D164="","",D164/$D$167)))</f>
        <v>0</v>
      </c>
      <c r="H164" s="73"/>
      <c r="L164" s="73"/>
      <c r="M164" s="73"/>
      <c r="N164" s="74"/>
    </row>
    <row r="165" spans="1:14" x14ac:dyDescent="0.25">
      <c r="A165" s="89" t="s">
        <v>506</v>
      </c>
      <c r="B165" s="105" t="s">
        <v>507</v>
      </c>
      <c r="C165" s="177">
        <v>861568.19036107045</v>
      </c>
      <c r="D165" s="177">
        <f>C165</f>
        <v>861568.19036107045</v>
      </c>
      <c r="E165" s="130"/>
      <c r="F165" s="111">
        <f>IF($C$167=0,"",IF(C165="[for completion]","",IF(C165="","",C165/$C$167)))</f>
        <v>0.97262671743529694</v>
      </c>
      <c r="G165" s="111">
        <f>IF($D$167=0,"",IF(D165="[for completion]","",IF(D165="","",D165/$D$167)))</f>
        <v>0.97262671743529694</v>
      </c>
      <c r="H165" s="73"/>
      <c r="L165" s="73"/>
      <c r="M165" s="73"/>
      <c r="N165" s="74"/>
    </row>
    <row r="166" spans="1:14" x14ac:dyDescent="0.25">
      <c r="A166" s="89" t="s">
        <v>508</v>
      </c>
      <c r="B166" s="105" t="s">
        <v>352</v>
      </c>
      <c r="C166" s="177">
        <v>24247.688348209849</v>
      </c>
      <c r="D166" s="177">
        <f>C166</f>
        <v>24247.688348209849</v>
      </c>
      <c r="E166" s="130"/>
      <c r="F166" s="111">
        <f>IF($C$167=0,"",IF(C166="[for completion]","",IF(C166="","",C166/$C$167)))</f>
        <v>2.7373282564703044E-2</v>
      </c>
      <c r="G166" s="111">
        <f>IF($D$167=0,"",IF(D166="[for completion]","",IF(D166="","",D166/$D$167)))</f>
        <v>2.7373282564703044E-2</v>
      </c>
      <c r="H166" s="73"/>
      <c r="L166" s="73"/>
      <c r="M166" s="73"/>
      <c r="N166" s="74"/>
    </row>
    <row r="167" spans="1:14" x14ac:dyDescent="0.25">
      <c r="A167" s="89" t="s">
        <v>509</v>
      </c>
      <c r="B167" s="131" t="s">
        <v>354</v>
      </c>
      <c r="C167" s="132">
        <f>SUM(C164:C166)</f>
        <v>885815.87870928028</v>
      </c>
      <c r="D167" s="132">
        <f>SUM(D164:D166)</f>
        <v>885815.87870928028</v>
      </c>
      <c r="E167" s="130"/>
      <c r="F167" s="133">
        <f>SUM(F164:F166)</f>
        <v>1</v>
      </c>
      <c r="G167" s="133">
        <f>SUM(G164:G166)</f>
        <v>1</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2541.5835787330884</v>
      </c>
      <c r="D174" s="238"/>
      <c r="E174" s="81"/>
      <c r="F174" s="111">
        <f>IF($C$179=0,"",IF(C174="[for completion]","",C174/$C$179))</f>
        <v>8.6279991921680482E-2</v>
      </c>
      <c r="G174" s="236"/>
      <c r="H174" s="73"/>
      <c r="L174" s="73"/>
      <c r="M174" s="73"/>
      <c r="N174" s="74"/>
    </row>
    <row r="175" spans="1:14" ht="30.75" customHeight="1" x14ac:dyDescent="0.25">
      <c r="A175" s="89" t="s">
        <v>519</v>
      </c>
      <c r="B175" s="102" t="s">
        <v>520</v>
      </c>
      <c r="C175" s="177">
        <v>1098.2521599600068</v>
      </c>
      <c r="D175" s="95"/>
      <c r="E175" s="117"/>
      <c r="F175" s="111">
        <f>IF($C$179=0,"",IF(C175="[for completion]","",C175/$C$179))</f>
        <v>3.7282735174324448E-2</v>
      </c>
      <c r="G175" s="236"/>
      <c r="H175" s="73"/>
      <c r="L175" s="73"/>
      <c r="M175" s="73"/>
      <c r="N175" s="74"/>
    </row>
    <row r="176" spans="1:14" x14ac:dyDescent="0.25">
      <c r="A176" s="89" t="s">
        <v>521</v>
      </c>
      <c r="B176" s="102" t="s">
        <v>522</v>
      </c>
      <c r="C176" s="177">
        <v>273.48628331254707</v>
      </c>
      <c r="D176" s="95"/>
      <c r="E176" s="117"/>
      <c r="F176" s="111">
        <f>IF($C$179=0,"",IF(C176="[for completion]","",C176/$C$179))</f>
        <v>9.2841307727755916E-3</v>
      </c>
      <c r="G176" s="236"/>
      <c r="H176" s="73"/>
      <c r="L176" s="73"/>
      <c r="M176" s="73"/>
      <c r="N176" s="74"/>
    </row>
    <row r="177" spans="1:14" x14ac:dyDescent="0.25">
      <c r="A177" s="89" t="s">
        <v>523</v>
      </c>
      <c r="B177" s="102" t="s">
        <v>524</v>
      </c>
      <c r="C177" s="177">
        <v>25544.070382947029</v>
      </c>
      <c r="D177" s="95"/>
      <c r="E177" s="117"/>
      <c r="F177" s="111">
        <f>IF($C$179=0,"",IF(C177="[for completion]","",C177/$C$179))</f>
        <v>0.86715314213121952</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29457.392404952672</v>
      </c>
      <c r="E179" s="117"/>
      <c r="F179" s="115">
        <f>SUM(F174:F178)</f>
        <v>1</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24948.354982062541</v>
      </c>
      <c r="D193" s="95"/>
      <c r="E193" s="110"/>
      <c r="F193" s="111">
        <f t="shared" ref="F193:F207" si="15">IF($C$209=0,"",IF(C193="[for completion]","",C193/$C$209))</f>
        <v>0.84693019120959179</v>
      </c>
      <c r="G193" s="236"/>
      <c r="H193" s="73"/>
      <c r="L193" s="73"/>
      <c r="M193" s="73"/>
      <c r="N193" s="74"/>
    </row>
    <row r="194" spans="1:14" x14ac:dyDescent="0.25">
      <c r="A194" s="89" t="s">
        <v>550</v>
      </c>
      <c r="B194" s="102" t="s">
        <v>551</v>
      </c>
      <c r="C194" s="177">
        <v>3829.6880346498278</v>
      </c>
      <c r="D194" s="95"/>
      <c r="E194" s="117"/>
      <c r="F194" s="111">
        <f t="shared" si="15"/>
        <v>0.1300077067923345</v>
      </c>
      <c r="G194" s="237"/>
      <c r="H194" s="73"/>
      <c r="L194" s="73"/>
      <c r="M194" s="73"/>
      <c r="N194" s="74"/>
    </row>
    <row r="195" spans="1:14" x14ac:dyDescent="0.25">
      <c r="A195" s="89" t="s">
        <v>552</v>
      </c>
      <c r="B195" s="102" t="s">
        <v>553</v>
      </c>
      <c r="C195" s="177">
        <v>85.365486968819653</v>
      </c>
      <c r="D195" s="95"/>
      <c r="E195" s="117"/>
      <c r="F195" s="111">
        <f t="shared" si="15"/>
        <v>2.8979308757304386E-3</v>
      </c>
      <c r="G195" s="237"/>
      <c r="H195" s="73"/>
      <c r="L195" s="73"/>
      <c r="M195" s="73"/>
      <c r="N195" s="74"/>
    </row>
    <row r="196" spans="1:14" x14ac:dyDescent="0.25">
      <c r="A196" s="89" t="s">
        <v>554</v>
      </c>
      <c r="B196" s="102" t="s">
        <v>555</v>
      </c>
      <c r="C196" s="177">
        <v>485.77787508692359</v>
      </c>
      <c r="D196" s="95"/>
      <c r="E196" s="117"/>
      <c r="F196" s="111">
        <f t="shared" si="15"/>
        <v>1.649086478561659E-2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64.561455281280118</v>
      </c>
      <c r="D201" s="95"/>
      <c r="E201" s="117"/>
      <c r="F201" s="111">
        <f t="shared" si="15"/>
        <v>2.1916894202225925E-3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0.98769687881092216</v>
      </c>
      <c r="D206" s="95"/>
      <c r="E206" s="117"/>
      <c r="F206" s="111">
        <f>IF($C$209=0,"",IF(C206="[for completion]","",C206/$C$209))</f>
        <v>3.3529677889780249E-5</v>
      </c>
      <c r="G206" s="237"/>
      <c r="H206" s="73"/>
      <c r="L206" s="73"/>
      <c r="M206" s="73"/>
      <c r="N206" s="74"/>
    </row>
    <row r="207" spans="1:14" x14ac:dyDescent="0.25">
      <c r="A207" s="89" t="s">
        <v>576</v>
      </c>
      <c r="B207" s="102" t="s">
        <v>352</v>
      </c>
      <c r="C207" s="177">
        <v>42.656874024466852</v>
      </c>
      <c r="D207" s="95"/>
      <c r="E207" s="117"/>
      <c r="F207" s="111">
        <f t="shared" si="15"/>
        <v>1.4480872386143369E-3</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29457.392404952669</v>
      </c>
      <c r="E209" s="117"/>
      <c r="F209" s="115">
        <f>SUM(F193:F207)</f>
        <v>1</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29457.392404952669</v>
      </c>
      <c r="D218" s="95"/>
      <c r="E218" s="130"/>
      <c r="F218" s="111">
        <f>IF($C$38=0,"",IF(C218="[for completion]","",IF(C218="","",C218/$C$38)))</f>
        <v>3.2184259427888773E-2</v>
      </c>
      <c r="G218" s="111">
        <f>IF($C$39=0,"",IF(C218="[for completion]","",IF(C218="","",C218/$C$39)))</f>
        <v>3.3254531910034323E-2</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29457.392404952669</v>
      </c>
      <c r="E220" s="130"/>
      <c r="F220" s="107">
        <f>SUM(F217:F219)</f>
        <v>3.2184259427888773E-2</v>
      </c>
      <c r="G220" s="107">
        <f>SUM(G217:G219)</f>
        <v>3.3254531910034323E-2</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695670.54602570774</v>
      </c>
      <c r="D12" s="95"/>
      <c r="F12" s="111">
        <f>IF($C$15=0,"",IF(C12="[for completion]","",C12/$C$15))</f>
        <v>0.78534440705596764</v>
      </c>
    </row>
    <row r="13" spans="1:7" x14ac:dyDescent="0.25">
      <c r="A13" s="89" t="s">
        <v>806</v>
      </c>
      <c r="B13" s="89" t="s">
        <v>807</v>
      </c>
      <c r="C13" s="177">
        <v>190145.33268358145</v>
      </c>
      <c r="D13" s="95"/>
      <c r="F13" s="111">
        <f>IF($C$15=0,"",IF(C13="[for completion]","",C13/$C$15))</f>
        <v>0.21465559294403228</v>
      </c>
    </row>
    <row r="14" spans="1:7" x14ac:dyDescent="0.25">
      <c r="A14" s="89" t="s">
        <v>808</v>
      </c>
      <c r="B14" s="89" t="s">
        <v>352</v>
      </c>
      <c r="C14" s="177">
        <v>0</v>
      </c>
      <c r="D14" s="95"/>
      <c r="F14" s="111">
        <f>IF($C$15=0,"",IF(C14="[for completion]","",C14/$C$15))</f>
        <v>0</v>
      </c>
    </row>
    <row r="15" spans="1:7" x14ac:dyDescent="0.25">
      <c r="A15" s="89" t="s">
        <v>809</v>
      </c>
      <c r="B15" s="153" t="s">
        <v>354</v>
      </c>
      <c r="C15" s="129">
        <f>SUM(C12:C14)</f>
        <v>885815.87870928925</v>
      </c>
      <c r="F15" s="154">
        <f>SUM(F12:F14)</f>
        <v>0.99999999999999989</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342887</v>
      </c>
      <c r="D28" s="223">
        <v>20836</v>
      </c>
      <c r="E28" s="95"/>
      <c r="F28" s="216">
        <f>IF(AND(C28="[For completion]",D28="[For completion]"),"[For completion]",SUM(C28:D28))</f>
        <v>363723</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1.4675112530310773E-2</v>
      </c>
      <c r="D36" s="165">
        <v>5.7655009088669627E-2</v>
      </c>
      <c r="E36" s="250"/>
      <c r="F36" s="165">
        <v>1.4415999043251387E-2</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1</v>
      </c>
      <c r="D44" s="163">
        <f>SUM(D45:D71)</f>
        <v>0.98326572307191451</v>
      </c>
      <c r="E44" s="163"/>
      <c r="F44" s="163">
        <f>SUM(F45:F71)</f>
        <v>0.99640789386351225</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0.95167207632532425</v>
      </c>
      <c r="D51" s="165">
        <v>0.83055964361452839</v>
      </c>
      <c r="E51" s="165"/>
      <c r="F51" s="165">
        <v>0.92567461526889394</v>
      </c>
      <c r="G51" s="76"/>
    </row>
    <row r="52" spans="1:7" x14ac:dyDescent="0.25">
      <c r="A52" s="89" t="s">
        <v>865</v>
      </c>
      <c r="B52" s="89" t="s">
        <v>866</v>
      </c>
      <c r="C52" s="165">
        <v>0</v>
      </c>
      <c r="D52" s="165">
        <v>0</v>
      </c>
      <c r="E52" s="165"/>
      <c r="F52" s="165">
        <v>0</v>
      </c>
      <c r="G52" s="76"/>
    </row>
    <row r="53" spans="1:7" x14ac:dyDescent="0.25">
      <c r="A53" s="89" t="s">
        <v>867</v>
      </c>
      <c r="B53" s="89" t="s">
        <v>868</v>
      </c>
      <c r="C53" s="165">
        <v>1.4921758789276857E-3</v>
      </c>
      <c r="D53" s="165">
        <v>1.7276327115935908E-2</v>
      </c>
      <c r="E53" s="165"/>
      <c r="F53" s="165">
        <v>4.8803322218259901E-3</v>
      </c>
      <c r="G53" s="76"/>
    </row>
    <row r="54" spans="1:7" x14ac:dyDescent="0.25">
      <c r="A54" s="89" t="s">
        <v>869</v>
      </c>
      <c r="B54" s="89" t="s">
        <v>870</v>
      </c>
      <c r="C54" s="165">
        <v>3.9217677091495165E-3</v>
      </c>
      <c r="D54" s="165">
        <v>0</v>
      </c>
      <c r="E54" s="165"/>
      <c r="F54" s="165">
        <v>3.0799383361532619E-3</v>
      </c>
      <c r="G54" s="76"/>
    </row>
    <row r="55" spans="1:7" x14ac:dyDescent="0.25">
      <c r="A55" s="89" t="s">
        <v>871</v>
      </c>
      <c r="B55" s="89" t="s">
        <v>872</v>
      </c>
      <c r="C55" s="165">
        <v>1.9155913955048641E-2</v>
      </c>
      <c r="D55" s="165">
        <v>1.2203735029938894E-2</v>
      </c>
      <c r="E55" s="165"/>
      <c r="F55" s="165">
        <v>1.7663589865626193E-2</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5.7616508920616755E-3</v>
      </c>
      <c r="D70" s="165">
        <v>0</v>
      </c>
      <c r="E70" s="165"/>
      <c r="F70" s="165">
        <v>4.5248803034896546E-3</v>
      </c>
      <c r="G70" s="76"/>
    </row>
    <row r="71" spans="1:7" x14ac:dyDescent="0.25">
      <c r="A71" s="89" t="s">
        <v>903</v>
      </c>
      <c r="B71" s="89" t="s">
        <v>904</v>
      </c>
      <c r="C71" s="165">
        <v>1.799641523948825E-2</v>
      </c>
      <c r="D71" s="165">
        <v>0.12322601731151132</v>
      </c>
      <c r="E71" s="165"/>
      <c r="F71" s="165">
        <v>4.0584537867523092E-2</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1.6734276928085566E-2</v>
      </c>
      <c r="E76" s="163"/>
      <c r="F76" s="163">
        <f>SUM(F77:F87)</f>
        <v>3.5921061364878721E-3</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1.6734276928085566E-2</v>
      </c>
      <c r="E78" s="165"/>
      <c r="F78" s="165">
        <v>3.5921061364878721E-3</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0.37004132496734121</v>
      </c>
      <c r="D99" s="163">
        <v>0.30321815918323386</v>
      </c>
      <c r="E99" s="163"/>
      <c r="F99" s="163">
        <v>0.35717123074647633</v>
      </c>
      <c r="G99" s="76"/>
    </row>
    <row r="100" spans="1:7" x14ac:dyDescent="0.25">
      <c r="A100" s="89" t="s">
        <v>936</v>
      </c>
      <c r="B100" s="198" t="s">
        <v>3054</v>
      </c>
      <c r="C100" s="165">
        <v>0.11008055502243121</v>
      </c>
      <c r="D100" s="165">
        <v>0.12694027668825922</v>
      </c>
      <c r="E100" s="165"/>
      <c r="F100" s="165">
        <v>0.11332772542854162</v>
      </c>
      <c r="G100" s="76"/>
    </row>
    <row r="101" spans="1:7" x14ac:dyDescent="0.25">
      <c r="A101" s="89" t="s">
        <v>938</v>
      </c>
      <c r="B101" s="198" t="s">
        <v>3053</v>
      </c>
      <c r="C101" s="165">
        <v>0.11023771842733174</v>
      </c>
      <c r="D101" s="165">
        <v>0.14794720517023546</v>
      </c>
      <c r="E101" s="165"/>
      <c r="F101" s="165">
        <v>0.1175005387637644</v>
      </c>
      <c r="G101" s="76"/>
    </row>
    <row r="102" spans="1:7" x14ac:dyDescent="0.25">
      <c r="A102" s="89" t="s">
        <v>939</v>
      </c>
      <c r="B102" s="198" t="s">
        <v>3051</v>
      </c>
      <c r="C102" s="165">
        <v>0.23816206720359778</v>
      </c>
      <c r="D102" s="165">
        <v>0.24070652055850567</v>
      </c>
      <c r="E102" s="165"/>
      <c r="F102" s="165">
        <v>0.23865212711072728</v>
      </c>
      <c r="G102" s="76"/>
    </row>
    <row r="103" spans="1:7" x14ac:dyDescent="0.25">
      <c r="A103" s="89" t="s">
        <v>940</v>
      </c>
      <c r="B103" s="198" t="s">
        <v>3055</v>
      </c>
      <c r="C103" s="165">
        <v>0.17147833437929802</v>
      </c>
      <c r="D103" s="165">
        <v>0.18118783839976574</v>
      </c>
      <c r="E103" s="165"/>
      <c r="F103" s="165">
        <v>0.17334837795049032</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0</v>
      </c>
      <c r="D150" s="165">
        <v>0</v>
      </c>
      <c r="E150" s="251"/>
      <c r="F150" s="165">
        <v>0</v>
      </c>
    </row>
    <row r="151" spans="1:7" x14ac:dyDescent="0.25">
      <c r="A151" s="89" t="s">
        <v>989</v>
      </c>
      <c r="B151" s="89" t="s">
        <v>990</v>
      </c>
      <c r="C151" s="165">
        <f>C153+C154+C155+C156</f>
        <v>1</v>
      </c>
      <c r="D151" s="165">
        <f>D153+D154+D155+D156</f>
        <v>1</v>
      </c>
      <c r="E151" s="251"/>
      <c r="F151" s="165">
        <f>F153+F154+F155+F156</f>
        <v>1</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0.50884517870827695</v>
      </c>
      <c r="D154" s="165">
        <v>0.20400253998593007</v>
      </c>
      <c r="E154" s="251"/>
      <c r="F154" s="165">
        <v>0.44340900133870936</v>
      </c>
    </row>
    <row r="155" spans="1:7" outlineLevel="1" x14ac:dyDescent="0.25">
      <c r="A155" s="89" t="s">
        <v>994</v>
      </c>
      <c r="B155" s="95" t="s">
        <v>3176</v>
      </c>
      <c r="C155" s="165">
        <v>3.440813390312035E-2</v>
      </c>
      <c r="D155" s="165">
        <v>1.6353966921579426E-3</v>
      </c>
      <c r="E155" s="251"/>
      <c r="F155" s="165">
        <v>2.7373282564702388E-2</v>
      </c>
    </row>
    <row r="156" spans="1:7" outlineLevel="1" x14ac:dyDescent="0.25">
      <c r="A156" s="89" t="s">
        <v>995</v>
      </c>
      <c r="B156" s="95" t="s">
        <v>3177</v>
      </c>
      <c r="C156" s="165">
        <v>0.45674668738860269</v>
      </c>
      <c r="D156" s="165">
        <v>0.79436206332191195</v>
      </c>
      <c r="E156" s="251"/>
      <c r="F156" s="165">
        <v>0.5292177160965883</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0.60161253178772012</v>
      </c>
      <c r="D160" s="165">
        <v>0.70481094450320503</v>
      </c>
      <c r="E160" s="251"/>
      <c r="F160" s="165">
        <v>0.62376464826004541</v>
      </c>
    </row>
    <row r="161" spans="1:7" x14ac:dyDescent="0.25">
      <c r="A161" s="89" t="s">
        <v>1001</v>
      </c>
      <c r="B161" s="89" t="s">
        <v>1002</v>
      </c>
      <c r="C161" s="165">
        <v>0.39838746821227994</v>
      </c>
      <c r="D161" s="165">
        <v>0.29518905549679492</v>
      </c>
      <c r="E161" s="251"/>
      <c r="F161" s="165">
        <v>0.37623535173995459</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1.0784651561233064E-3</v>
      </c>
      <c r="D180" s="165">
        <v>1.0168251417548195E-3</v>
      </c>
      <c r="E180" s="251"/>
      <c r="F180" s="165">
        <v>1.0652337822899601E-3</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2028.862412473261</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233509.55110266243</v>
      </c>
      <c r="D190" s="223">
        <v>236981</v>
      </c>
      <c r="E190" s="119"/>
      <c r="F190" s="111">
        <f>IF($C$214=0,"",IF(C190="[for completion]","",IF(C190="","",C190/$C$214)))</f>
        <v>0.33566111492957984</v>
      </c>
      <c r="G190" s="111">
        <f>IF($D$214=0,"",IF(D190="[for completion]","",IF(D190="","",D190/$D$214)))</f>
        <v>0.69113439704625723</v>
      </c>
    </row>
    <row r="191" spans="1:7" x14ac:dyDescent="0.25">
      <c r="A191" s="89" t="s">
        <v>1041</v>
      </c>
      <c r="B191" s="198" t="s">
        <v>3179</v>
      </c>
      <c r="C191" s="177">
        <v>270555.96180720645</v>
      </c>
      <c r="D191" s="223">
        <v>92701</v>
      </c>
      <c r="E191" s="119"/>
      <c r="F191" s="111">
        <f t="shared" ref="F191:F213" si="1">IF($C$214=0,"",IF(C191="[for completion]","",IF(C191="","",C191/$C$214)))</f>
        <v>0.38891392391536433</v>
      </c>
      <c r="G191" s="111">
        <f t="shared" ref="G191:G213" si="2">IF($D$214=0,"",IF(D191="[for completion]","",IF(D191="","",D191/$D$214)))</f>
        <v>0.2703543733066579</v>
      </c>
    </row>
    <row r="192" spans="1:7" x14ac:dyDescent="0.25">
      <c r="A192" s="89" t="s">
        <v>1042</v>
      </c>
      <c r="B192" s="198" t="s">
        <v>3180</v>
      </c>
      <c r="C192" s="177">
        <v>90406.711418980165</v>
      </c>
      <c r="D192" s="223">
        <v>11826</v>
      </c>
      <c r="E192" s="119"/>
      <c r="F192" s="111">
        <f t="shared" si="1"/>
        <v>0.12995621553257167</v>
      </c>
      <c r="G192" s="111">
        <f t="shared" si="2"/>
        <v>3.448949653967634E-2</v>
      </c>
    </row>
    <row r="193" spans="1:7" x14ac:dyDescent="0.25">
      <c r="A193" s="89" t="s">
        <v>1043</v>
      </c>
      <c r="B193" s="198" t="s">
        <v>3181</v>
      </c>
      <c r="C193" s="177">
        <v>26631.581655289989</v>
      </c>
      <c r="D193" s="223">
        <v>875</v>
      </c>
      <c r="E193" s="119"/>
      <c r="F193" s="111">
        <f t="shared" si="1"/>
        <v>3.8281887608197541E-2</v>
      </c>
      <c r="G193" s="111">
        <f t="shared" si="2"/>
        <v>2.5518611087617785E-3</v>
      </c>
    </row>
    <row r="194" spans="1:7" x14ac:dyDescent="0.25">
      <c r="A194" s="89" t="s">
        <v>1044</v>
      </c>
      <c r="B194" s="198" t="s">
        <v>3182</v>
      </c>
      <c r="C194" s="177">
        <v>19425.669024239993</v>
      </c>
      <c r="D194" s="223">
        <v>273</v>
      </c>
      <c r="E194" s="119"/>
      <c r="F194" s="111">
        <f t="shared" si="1"/>
        <v>2.7923661760895974E-2</v>
      </c>
      <c r="G194" s="111">
        <f t="shared" si="2"/>
        <v>7.9618066593367491E-4</v>
      </c>
    </row>
    <row r="195" spans="1:7" x14ac:dyDescent="0.25">
      <c r="A195" s="89" t="s">
        <v>1045</v>
      </c>
      <c r="B195" s="198" t="s">
        <v>3183</v>
      </c>
      <c r="C195" s="177">
        <v>55141.071017340029</v>
      </c>
      <c r="D195" s="223">
        <v>231</v>
      </c>
      <c r="E195" s="119"/>
      <c r="F195" s="111">
        <f t="shared" si="1"/>
        <v>7.9263196253390691E-2</v>
      </c>
      <c r="G195" s="111">
        <f t="shared" si="2"/>
        <v>6.7369133271310958E-4</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695670.54602571903</v>
      </c>
      <c r="D214" s="173">
        <f>SUM(D190:D213)</f>
        <v>342887</v>
      </c>
      <c r="E214" s="172"/>
      <c r="F214" s="174">
        <f>SUM(F190:F213)</f>
        <v>1</v>
      </c>
      <c r="G214" s="174">
        <f>SUM(G190:G213)</f>
        <v>1</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0.56693799655974064</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453462.07041475328</v>
      </c>
      <c r="D241" s="223" t="s">
        <v>2040</v>
      </c>
      <c r="F241" s="111">
        <f>IF($C$249=0,"",IF(C241="[Mark as ND1 if not relevant]","",C241/$C$249))</f>
        <v>0.65194200899923826</v>
      </c>
      <c r="G241" s="111" t="str">
        <f>IF($D$249=0,"",IF(D241="[Mark as ND1 if not relevant]","",D241/$D$249))</f>
        <v/>
      </c>
    </row>
    <row r="242" spans="1:7" x14ac:dyDescent="0.25">
      <c r="A242" s="89" t="s">
        <v>1104</v>
      </c>
      <c r="B242" s="89" t="s">
        <v>1072</v>
      </c>
      <c r="C242" s="223">
        <v>93150.949670676055</v>
      </c>
      <c r="D242" s="223" t="s">
        <v>2040</v>
      </c>
      <c r="F242" s="111">
        <f t="shared" ref="F242:F248" si="5">IF($C$249=0,"",IF(C242="[Mark as ND1 if not relevant]","",C242/$C$249))</f>
        <v>0.13392303619339641</v>
      </c>
      <c r="G242" s="111" t="str">
        <f t="shared" ref="G242:G248" si="6">IF($D$249=0,"",IF(D242="[Mark as ND1 if not relevant]","",D242/$D$249))</f>
        <v/>
      </c>
    </row>
    <row r="243" spans="1:7" x14ac:dyDescent="0.25">
      <c r="A243" s="89" t="s">
        <v>1105</v>
      </c>
      <c r="B243" s="89" t="s">
        <v>1074</v>
      </c>
      <c r="C243" s="223">
        <v>72782.962172962725</v>
      </c>
      <c r="D243" s="223" t="s">
        <v>2040</v>
      </c>
      <c r="F243" s="111">
        <f t="shared" si="5"/>
        <v>0.10463999896740447</v>
      </c>
      <c r="G243" s="111" t="str">
        <f t="shared" si="6"/>
        <v/>
      </c>
    </row>
    <row r="244" spans="1:7" x14ac:dyDescent="0.25">
      <c r="A244" s="89" t="s">
        <v>1106</v>
      </c>
      <c r="B244" s="89" t="s">
        <v>1076</v>
      </c>
      <c r="C244" s="223">
        <v>40811.038725178958</v>
      </c>
      <c r="D244" s="223" t="s">
        <v>2040</v>
      </c>
      <c r="F244" s="111">
        <f t="shared" si="5"/>
        <v>5.8673993508439742E-2</v>
      </c>
      <c r="G244" s="111" t="str">
        <f t="shared" si="6"/>
        <v/>
      </c>
    </row>
    <row r="245" spans="1:7" x14ac:dyDescent="0.25">
      <c r="A245" s="89" t="s">
        <v>1107</v>
      </c>
      <c r="B245" s="89" t="s">
        <v>1078</v>
      </c>
      <c r="C245" s="223">
        <v>22215.468129324836</v>
      </c>
      <c r="D245" s="223" t="s">
        <v>2040</v>
      </c>
      <c r="F245" s="111">
        <f t="shared" si="5"/>
        <v>3.1939158461133724E-2</v>
      </c>
      <c r="G245" s="111" t="str">
        <f t="shared" si="6"/>
        <v/>
      </c>
    </row>
    <row r="246" spans="1:7" x14ac:dyDescent="0.25">
      <c r="A246" s="89" t="s">
        <v>1108</v>
      </c>
      <c r="B246" s="89" t="s">
        <v>1080</v>
      </c>
      <c r="C246" s="223">
        <v>3548.952998482448</v>
      </c>
      <c r="D246" s="223" t="s">
        <v>2040</v>
      </c>
      <c r="F246" s="111">
        <f t="shared" si="5"/>
        <v>5.102326519962984E-3</v>
      </c>
      <c r="G246" s="111" t="str">
        <f t="shared" si="6"/>
        <v/>
      </c>
    </row>
    <row r="247" spans="1:7" x14ac:dyDescent="0.25">
      <c r="A247" s="89" t="s">
        <v>1109</v>
      </c>
      <c r="B247" s="89" t="s">
        <v>1082</v>
      </c>
      <c r="C247" s="223">
        <v>2154.5427461706759</v>
      </c>
      <c r="D247" s="223" t="s">
        <v>2040</v>
      </c>
      <c r="F247" s="111">
        <f t="shared" si="5"/>
        <v>3.0975841598582061E-3</v>
      </c>
      <c r="G247" s="111" t="str">
        <f t="shared" si="6"/>
        <v/>
      </c>
    </row>
    <row r="248" spans="1:7" x14ac:dyDescent="0.25">
      <c r="A248" s="89" t="s">
        <v>1110</v>
      </c>
      <c r="B248" s="89" t="s">
        <v>1084</v>
      </c>
      <c r="C248" s="223">
        <v>7429.8531698838124</v>
      </c>
      <c r="D248" s="223" t="s">
        <v>2040</v>
      </c>
      <c r="F248" s="111">
        <f t="shared" si="5"/>
        <v>1.0681893190566217E-2</v>
      </c>
      <c r="G248" s="111" t="str">
        <f t="shared" si="6"/>
        <v/>
      </c>
    </row>
    <row r="249" spans="1:7" x14ac:dyDescent="0.25">
      <c r="A249" s="89" t="s">
        <v>1111</v>
      </c>
      <c r="B249" s="113" t="s">
        <v>354</v>
      </c>
      <c r="C249" s="129">
        <f>SUM(C241:C248)</f>
        <v>695555.83802743279</v>
      </c>
      <c r="D249" s="158">
        <f>SUM(D241:D248)</f>
        <v>0</v>
      </c>
      <c r="E249" s="89"/>
      <c r="F249" s="154">
        <f>SUM(F241:F248)</f>
        <v>1</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0.73966957533125366</v>
      </c>
      <c r="E260" s="172"/>
      <c r="F260" s="172"/>
      <c r="G260" s="172"/>
    </row>
    <row r="261" spans="1:14" x14ac:dyDescent="0.25">
      <c r="A261" s="89" t="s">
        <v>1124</v>
      </c>
      <c r="B261" s="89" t="s">
        <v>1125</v>
      </c>
      <c r="C261" s="165">
        <v>4.7713279537327936E-2</v>
      </c>
      <c r="E261" s="172"/>
      <c r="F261" s="172"/>
    </row>
    <row r="262" spans="1:14" x14ac:dyDescent="0.25">
      <c r="A262" s="89" t="s">
        <v>1126</v>
      </c>
      <c r="B262" s="89" t="s">
        <v>1127</v>
      </c>
      <c r="C262" s="165">
        <v>0</v>
      </c>
      <c r="E262" s="172"/>
      <c r="F262" s="172"/>
    </row>
    <row r="263" spans="1:14" x14ac:dyDescent="0.25">
      <c r="A263" s="89" t="s">
        <v>1128</v>
      </c>
      <c r="B263" s="89" t="s">
        <v>1129</v>
      </c>
      <c r="C263" s="165">
        <v>3.2722905406805734E-3</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0.20934485459073779</v>
      </c>
      <c r="E265" s="172"/>
      <c r="F265" s="172"/>
    </row>
    <row r="266" spans="1:14" outlineLevel="1" x14ac:dyDescent="0.25">
      <c r="A266" s="89" t="s">
        <v>1133</v>
      </c>
      <c r="B266" s="155" t="s">
        <v>1134</v>
      </c>
      <c r="C266" s="224">
        <v>0.19498607142954741</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1.4358783161190374E-2</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96622.587540140434</v>
      </c>
      <c r="D287" s="177">
        <v>26298</v>
      </c>
      <c r="E287" s="81"/>
      <c r="F287" s="111">
        <f>IF($C$305=0,"",IF(C287="[For completion]","",C287/$C$305))</f>
        <v>0.13889130148190784</v>
      </c>
      <c r="G287" s="111">
        <f>IF($D$305=0,"",IF(D287="[For completion]","",D287/$D$305))</f>
        <v>8.3792421147884155E-2</v>
      </c>
    </row>
    <row r="288" spans="1:7" s="2" customFormat="1" x14ac:dyDescent="0.25">
      <c r="A288" s="89" t="s">
        <v>1163</v>
      </c>
      <c r="B288" s="198" t="s">
        <v>3186</v>
      </c>
      <c r="C288" s="177">
        <v>34468.199586680013</v>
      </c>
      <c r="D288" s="177">
        <v>13257</v>
      </c>
      <c r="E288" s="81"/>
      <c r="F288" s="111">
        <f t="shared" ref="F288:F304" si="9">IF($C$305=0,"",IF(C288="[For completion]","",C288/$C$305))</f>
        <v>4.9546728381118108E-2</v>
      </c>
      <c r="G288" s="111">
        <f t="shared" ref="G288:G304" si="10">IF($D$305=0,"",IF(D288="[For completion]","",D288/$D$305))</f>
        <v>4.2240327293235236E-2</v>
      </c>
    </row>
    <row r="289" spans="1:7" s="2" customFormat="1" x14ac:dyDescent="0.25">
      <c r="A289" s="89" t="s">
        <v>1164</v>
      </c>
      <c r="B289" s="198" t="s">
        <v>3187</v>
      </c>
      <c r="C289" s="177">
        <v>126431.21805779044</v>
      </c>
      <c r="D289" s="177">
        <v>52401</v>
      </c>
      <c r="E289" s="81"/>
      <c r="F289" s="111">
        <f t="shared" si="9"/>
        <v>0.18174007621866137</v>
      </c>
      <c r="G289" s="111">
        <f t="shared" si="10"/>
        <v>0.16696352044148902</v>
      </c>
    </row>
    <row r="290" spans="1:7" s="2" customFormat="1" x14ac:dyDescent="0.25">
      <c r="A290" s="89" t="s">
        <v>1165</v>
      </c>
      <c r="B290" s="198" t="s">
        <v>3040</v>
      </c>
      <c r="C290" s="177">
        <v>94208.328787459628</v>
      </c>
      <c r="D290" s="177">
        <v>43301</v>
      </c>
      <c r="E290" s="81"/>
      <c r="F290" s="111">
        <f t="shared" si="9"/>
        <v>0.13542089617802772</v>
      </c>
      <c r="G290" s="111">
        <f t="shared" si="10"/>
        <v>0.137968500575121</v>
      </c>
    </row>
    <row r="291" spans="1:7" s="2" customFormat="1" x14ac:dyDescent="0.25">
      <c r="A291" s="89" t="s">
        <v>1166</v>
      </c>
      <c r="B291" s="198" t="s">
        <v>3041</v>
      </c>
      <c r="C291" s="177">
        <v>32370.330256410038</v>
      </c>
      <c r="D291" s="177">
        <v>15141</v>
      </c>
      <c r="E291" s="81"/>
      <c r="F291" s="111">
        <f t="shared" si="9"/>
        <v>4.6531120860784134E-2</v>
      </c>
      <c r="G291" s="111">
        <f t="shared" si="10"/>
        <v>4.8243252285349231E-2</v>
      </c>
    </row>
    <row r="292" spans="1:7" s="2" customFormat="1" x14ac:dyDescent="0.25">
      <c r="A292" s="89" t="s">
        <v>1167</v>
      </c>
      <c r="B292" s="198" t="s">
        <v>3188</v>
      </c>
      <c r="C292" s="177">
        <v>11597.568701440023</v>
      </c>
      <c r="D292" s="177">
        <v>5737</v>
      </c>
      <c r="E292" s="81"/>
      <c r="F292" s="111">
        <f t="shared" si="9"/>
        <v>1.6671064726968329E-2</v>
      </c>
      <c r="G292" s="111">
        <f t="shared" si="10"/>
        <v>1.8279607579489369E-2</v>
      </c>
    </row>
    <row r="293" spans="1:7" s="2" customFormat="1" x14ac:dyDescent="0.25">
      <c r="A293" s="89" t="s">
        <v>1168</v>
      </c>
      <c r="B293" s="198" t="s">
        <v>3189</v>
      </c>
      <c r="C293" s="177">
        <v>4538.4905845399926</v>
      </c>
      <c r="D293" s="177">
        <v>2455</v>
      </c>
      <c r="E293" s="81"/>
      <c r="F293" s="111">
        <f t="shared" si="9"/>
        <v>6.5239079194424569E-3</v>
      </c>
      <c r="G293" s="111">
        <f t="shared" si="10"/>
        <v>7.8222828320806004E-3</v>
      </c>
    </row>
    <row r="294" spans="1:7" s="2" customFormat="1" x14ac:dyDescent="0.25">
      <c r="A294" s="89" t="s">
        <v>1169</v>
      </c>
      <c r="B294" s="198" t="s">
        <v>3190</v>
      </c>
      <c r="C294" s="177">
        <v>25591.733588469957</v>
      </c>
      <c r="D294" s="177">
        <v>5080</v>
      </c>
      <c r="E294" s="81"/>
      <c r="F294" s="111">
        <f t="shared" si="9"/>
        <v>3.6787145488151991E-2</v>
      </c>
      <c r="G294" s="111">
        <f t="shared" si="10"/>
        <v>1.6186230870455988E-2</v>
      </c>
    </row>
    <row r="295" spans="1:7" s="2" customFormat="1" x14ac:dyDescent="0.25">
      <c r="A295" s="89" t="s">
        <v>1170</v>
      </c>
      <c r="B295" s="198" t="s">
        <v>3191</v>
      </c>
      <c r="C295" s="177">
        <v>11333.280371749972</v>
      </c>
      <c r="D295" s="177">
        <v>5933</v>
      </c>
      <c r="E295" s="81"/>
      <c r="F295" s="111">
        <f t="shared" si="9"/>
        <v>1.6291160286281709E-2</v>
      </c>
      <c r="G295" s="111">
        <f t="shared" si="10"/>
        <v>1.8904115699688064E-2</v>
      </c>
    </row>
    <row r="296" spans="1:7" s="2" customFormat="1" x14ac:dyDescent="0.25">
      <c r="A296" s="89" t="s">
        <v>1171</v>
      </c>
      <c r="B296" s="198" t="s">
        <v>3192</v>
      </c>
      <c r="C296" s="177">
        <v>54777.456686749472</v>
      </c>
      <c r="D296" s="177">
        <v>34022</v>
      </c>
      <c r="E296" s="81"/>
      <c r="F296" s="111">
        <f t="shared" si="9"/>
        <v>7.8740514457147928E-2</v>
      </c>
      <c r="G296" s="111">
        <f t="shared" si="10"/>
        <v>0.10840313910918377</v>
      </c>
    </row>
    <row r="297" spans="1:7" s="2" customFormat="1" x14ac:dyDescent="0.25">
      <c r="A297" s="89" t="s">
        <v>1172</v>
      </c>
      <c r="B297" s="198" t="s">
        <v>3193</v>
      </c>
      <c r="C297" s="177">
        <v>98050.548133900855</v>
      </c>
      <c r="D297" s="177">
        <v>64529</v>
      </c>
      <c r="E297" s="81"/>
      <c r="F297" s="111">
        <f t="shared" si="9"/>
        <v>0.14094394062541937</v>
      </c>
      <c r="G297" s="111">
        <f t="shared" si="10"/>
        <v>0.20560655351174298</v>
      </c>
    </row>
    <row r="298" spans="1:7" s="2" customFormat="1" x14ac:dyDescent="0.25">
      <c r="A298" s="89" t="s">
        <v>1173</v>
      </c>
      <c r="B298" s="198" t="s">
        <v>3194</v>
      </c>
      <c r="C298" s="177">
        <v>14138.527093030019</v>
      </c>
      <c r="D298" s="177">
        <v>11481</v>
      </c>
      <c r="E298" s="81"/>
      <c r="F298" s="111">
        <f t="shared" si="9"/>
        <v>2.0323595951850869E-2</v>
      </c>
      <c r="G298" s="111">
        <f t="shared" si="10"/>
        <v>3.6581519020414406E-2</v>
      </c>
    </row>
    <row r="299" spans="1:7" s="2" customFormat="1" x14ac:dyDescent="0.25">
      <c r="A299" s="89" t="s">
        <v>1174</v>
      </c>
      <c r="B299" s="198" t="s">
        <v>3195</v>
      </c>
      <c r="C299" s="177">
        <v>960.56550518999973</v>
      </c>
      <c r="D299" s="177">
        <v>542</v>
      </c>
      <c r="E299" s="81"/>
      <c r="F299" s="111">
        <f t="shared" si="9"/>
        <v>1.3807764475262101E-3</v>
      </c>
      <c r="G299" s="111">
        <f t="shared" si="10"/>
        <v>1.726956128304556E-3</v>
      </c>
    </row>
    <row r="300" spans="1:7" s="2" customFormat="1" x14ac:dyDescent="0.25">
      <c r="A300" s="89" t="s">
        <v>1175</v>
      </c>
      <c r="B300" s="198" t="s">
        <v>3196</v>
      </c>
      <c r="C300" s="177">
        <v>223.32569128999998</v>
      </c>
      <c r="D300" s="177">
        <v>66</v>
      </c>
      <c r="E300" s="81"/>
      <c r="F300" s="111">
        <f t="shared" si="9"/>
        <v>3.2102220306125517E-4</v>
      </c>
      <c r="G300" s="111">
        <f t="shared" si="10"/>
        <v>2.1029355067915257E-4</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90358.385440869883</v>
      </c>
      <c r="D304" s="95">
        <v>33604</v>
      </c>
      <c r="E304" s="81"/>
      <c r="F304" s="111">
        <f t="shared" si="9"/>
        <v>0.12988674877365067</v>
      </c>
      <c r="G304" s="111">
        <f t="shared" si="10"/>
        <v>0.10707127995488247</v>
      </c>
    </row>
    <row r="305" spans="1:7" s="2" customFormat="1" x14ac:dyDescent="0.25">
      <c r="A305" s="89" t="s">
        <v>1181</v>
      </c>
      <c r="B305" s="102" t="s">
        <v>354</v>
      </c>
      <c r="C305" s="129">
        <f>SUM(C287:C304)</f>
        <v>695670.54602571076</v>
      </c>
      <c r="D305" s="89">
        <f>SUM(D287:D304)</f>
        <v>313847</v>
      </c>
      <c r="E305" s="81"/>
      <c r="F305" s="175">
        <f>SUM(F287:F304)</f>
        <v>1</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96622.587540140434</v>
      </c>
      <c r="D310" s="95">
        <v>26298</v>
      </c>
      <c r="E310" s="81"/>
      <c r="F310" s="111">
        <f>IF($C$328=0,"",IF(C310="[For completion]","",C310/$C$328))</f>
        <v>0.13889130148190784</v>
      </c>
      <c r="G310" s="111">
        <f>IF($D$328=0,"",IF(D310="[For completion]","",D310/$D$328))</f>
        <v>8.3792421147884155E-2</v>
      </c>
    </row>
    <row r="311" spans="1:7" s="2" customFormat="1" x14ac:dyDescent="0.25">
      <c r="A311" s="89" t="s">
        <v>1187</v>
      </c>
      <c r="B311" s="198" t="s">
        <v>3198</v>
      </c>
      <c r="C311" s="177">
        <v>34468.199586680013</v>
      </c>
      <c r="D311" s="95">
        <v>13257</v>
      </c>
      <c r="E311" s="81"/>
      <c r="F311" s="111">
        <f t="shared" ref="F311:F327" si="11">IF($C$328=0,"",IF(C311="[For completion]","",C311/$C$328))</f>
        <v>4.9546728381118108E-2</v>
      </c>
      <c r="G311" s="111">
        <f t="shared" ref="G311:G327" si="12">IF($D$328=0,"",IF(D311="[For completion]","",D311/$D$328))</f>
        <v>4.2240327293235236E-2</v>
      </c>
    </row>
    <row r="312" spans="1:7" s="2" customFormat="1" x14ac:dyDescent="0.25">
      <c r="A312" s="89" t="s">
        <v>1188</v>
      </c>
      <c r="B312" s="198" t="s">
        <v>3199</v>
      </c>
      <c r="C312" s="177">
        <v>126431.21805779044</v>
      </c>
      <c r="D312" s="95">
        <v>52401</v>
      </c>
      <c r="E312" s="81"/>
      <c r="F312" s="111">
        <f t="shared" si="11"/>
        <v>0.18174007621866137</v>
      </c>
      <c r="G312" s="111">
        <f t="shared" si="12"/>
        <v>0.16696352044148902</v>
      </c>
    </row>
    <row r="313" spans="1:7" s="2" customFormat="1" x14ac:dyDescent="0.25">
      <c r="A313" s="89" t="s">
        <v>1189</v>
      </c>
      <c r="B313" s="198" t="s">
        <v>3200</v>
      </c>
      <c r="C313" s="177">
        <v>94208.328787459628</v>
      </c>
      <c r="D313" s="95">
        <v>43301</v>
      </c>
      <c r="E313" s="81"/>
      <c r="F313" s="111">
        <f t="shared" si="11"/>
        <v>0.13542089617802772</v>
      </c>
      <c r="G313" s="111">
        <f t="shared" si="12"/>
        <v>0.137968500575121</v>
      </c>
    </row>
    <row r="314" spans="1:7" s="2" customFormat="1" x14ac:dyDescent="0.25">
      <c r="A314" s="89" t="s">
        <v>1190</v>
      </c>
      <c r="B314" s="198" t="s">
        <v>3201</v>
      </c>
      <c r="C314" s="177">
        <v>32370.330256410038</v>
      </c>
      <c r="D314" s="95">
        <v>15141</v>
      </c>
      <c r="E314" s="81"/>
      <c r="F314" s="111">
        <f t="shared" si="11"/>
        <v>4.6531120860784134E-2</v>
      </c>
      <c r="G314" s="111">
        <f t="shared" si="12"/>
        <v>4.8243252285349231E-2</v>
      </c>
    </row>
    <row r="315" spans="1:7" s="2" customFormat="1" x14ac:dyDescent="0.25">
      <c r="A315" s="89" t="s">
        <v>1191</v>
      </c>
      <c r="B315" s="198" t="s">
        <v>3202</v>
      </c>
      <c r="C315" s="177">
        <v>11597.568701440023</v>
      </c>
      <c r="D315" s="95">
        <v>5737</v>
      </c>
      <c r="E315" s="81"/>
      <c r="F315" s="111">
        <f t="shared" si="11"/>
        <v>1.6671064726968329E-2</v>
      </c>
      <c r="G315" s="111">
        <f t="shared" si="12"/>
        <v>1.8279607579489369E-2</v>
      </c>
    </row>
    <row r="316" spans="1:7" s="2" customFormat="1" x14ac:dyDescent="0.25">
      <c r="A316" s="89" t="s">
        <v>1192</v>
      </c>
      <c r="B316" s="198" t="s">
        <v>3203</v>
      </c>
      <c r="C316" s="177">
        <v>4538.4905845399926</v>
      </c>
      <c r="D316" s="95">
        <v>2455</v>
      </c>
      <c r="E316" s="81"/>
      <c r="F316" s="111">
        <f t="shared" si="11"/>
        <v>6.5239079194424569E-3</v>
      </c>
      <c r="G316" s="111">
        <f t="shared" si="12"/>
        <v>7.8222828320806004E-3</v>
      </c>
    </row>
    <row r="317" spans="1:7" s="2" customFormat="1" x14ac:dyDescent="0.25">
      <c r="A317" s="89" t="s">
        <v>1193</v>
      </c>
      <c r="B317" s="198" t="s">
        <v>3204</v>
      </c>
      <c r="C317" s="177">
        <v>25591.733588469957</v>
      </c>
      <c r="D317" s="95">
        <v>5080</v>
      </c>
      <c r="E317" s="81"/>
      <c r="F317" s="111">
        <f t="shared" si="11"/>
        <v>3.6787145488151991E-2</v>
      </c>
      <c r="G317" s="111">
        <f t="shared" si="12"/>
        <v>1.6186230870455988E-2</v>
      </c>
    </row>
    <row r="318" spans="1:7" s="2" customFormat="1" x14ac:dyDescent="0.25">
      <c r="A318" s="89" t="s">
        <v>1194</v>
      </c>
      <c r="B318" s="198" t="s">
        <v>3205</v>
      </c>
      <c r="C318" s="177">
        <v>11333.280371749972</v>
      </c>
      <c r="D318" s="95">
        <v>5933</v>
      </c>
      <c r="E318" s="81"/>
      <c r="F318" s="111">
        <f t="shared" si="11"/>
        <v>1.6291160286281709E-2</v>
      </c>
      <c r="G318" s="111">
        <f t="shared" si="12"/>
        <v>1.8904115699688064E-2</v>
      </c>
    </row>
    <row r="319" spans="1:7" s="2" customFormat="1" x14ac:dyDescent="0.25">
      <c r="A319" s="89" t="s">
        <v>1195</v>
      </c>
      <c r="B319" s="198" t="s">
        <v>3206</v>
      </c>
      <c r="C319" s="177">
        <v>54777.456686749472</v>
      </c>
      <c r="D319" s="95">
        <v>34022</v>
      </c>
      <c r="E319" s="81"/>
      <c r="F319" s="111">
        <f t="shared" si="11"/>
        <v>7.8740514457147928E-2</v>
      </c>
      <c r="G319" s="111">
        <f t="shared" si="12"/>
        <v>0.10840313910918377</v>
      </c>
    </row>
    <row r="320" spans="1:7" s="2" customFormat="1" x14ac:dyDescent="0.25">
      <c r="A320" s="89" t="s">
        <v>1196</v>
      </c>
      <c r="B320" s="198" t="s">
        <v>3207</v>
      </c>
      <c r="C320" s="177">
        <v>98050.548133900855</v>
      </c>
      <c r="D320" s="95">
        <v>64529</v>
      </c>
      <c r="E320" s="81"/>
      <c r="F320" s="111">
        <f t="shared" si="11"/>
        <v>0.14094394062541937</v>
      </c>
      <c r="G320" s="111">
        <f t="shared" si="12"/>
        <v>0.20560655351174298</v>
      </c>
    </row>
    <row r="321" spans="1:7" s="2" customFormat="1" x14ac:dyDescent="0.25">
      <c r="A321" s="89" t="s">
        <v>1197</v>
      </c>
      <c r="B321" s="198" t="s">
        <v>3208</v>
      </c>
      <c r="C321" s="177">
        <v>14138.527093030019</v>
      </c>
      <c r="D321" s="95">
        <v>11481</v>
      </c>
      <c r="E321" s="81"/>
      <c r="F321" s="111">
        <f>IF($C$328=0,"",IF(C321="[For completion]","",C321/$C$328))</f>
        <v>2.0323595951850869E-2</v>
      </c>
      <c r="G321" s="111">
        <f t="shared" si="12"/>
        <v>3.6581519020414406E-2</v>
      </c>
    </row>
    <row r="322" spans="1:7" s="2" customFormat="1" x14ac:dyDescent="0.25">
      <c r="A322" s="89" t="s">
        <v>1198</v>
      </c>
      <c r="B322" s="198" t="s">
        <v>3209</v>
      </c>
      <c r="C322" s="177">
        <v>960.56550518999973</v>
      </c>
      <c r="D322" s="95">
        <v>542</v>
      </c>
      <c r="E322" s="81"/>
      <c r="F322" s="111">
        <f t="shared" si="11"/>
        <v>1.3807764475262101E-3</v>
      </c>
      <c r="G322" s="111">
        <f t="shared" si="12"/>
        <v>1.726956128304556E-3</v>
      </c>
    </row>
    <row r="323" spans="1:7" s="2" customFormat="1" x14ac:dyDescent="0.25">
      <c r="A323" s="89" t="s">
        <v>1199</v>
      </c>
      <c r="B323" s="198" t="s">
        <v>3210</v>
      </c>
      <c r="C323" s="177">
        <v>223.32569128999998</v>
      </c>
      <c r="D323" s="95">
        <v>66</v>
      </c>
      <c r="E323" s="81"/>
      <c r="F323" s="111">
        <f t="shared" si="11"/>
        <v>3.2102220306125517E-4</v>
      </c>
      <c r="G323" s="111">
        <f t="shared" si="12"/>
        <v>2.1029355067915257E-4</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90358.385440869883</v>
      </c>
      <c r="D327" s="95">
        <v>33604</v>
      </c>
      <c r="E327" s="81"/>
      <c r="F327" s="111">
        <f t="shared" si="11"/>
        <v>0.12988674877365067</v>
      </c>
      <c r="G327" s="111">
        <f t="shared" si="12"/>
        <v>0.10707127995488247</v>
      </c>
    </row>
    <row r="328" spans="1:7" s="2" customFormat="1" x14ac:dyDescent="0.25">
      <c r="A328" s="89" t="s">
        <v>1204</v>
      </c>
      <c r="B328" s="102" t="s">
        <v>354</v>
      </c>
      <c r="C328" s="129">
        <f>SUM(C310:C327)</f>
        <v>695670.54602571076</v>
      </c>
      <c r="D328" s="89">
        <f>SUM(D310:D327)</f>
        <v>313847</v>
      </c>
      <c r="E328" s="81"/>
      <c r="F328" s="175">
        <f>SUM(F310:F327)</f>
        <v>1</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105104.68215056029</v>
      </c>
      <c r="D333" s="95">
        <v>47195</v>
      </c>
      <c r="E333" s="81"/>
      <c r="F333" s="111">
        <f>IF($C$346=0,"",IF(C333="[For completion]","",C333/$C$346))</f>
        <v>0.1510839904765435</v>
      </c>
      <c r="G333" s="111">
        <f>IF($D$346=0,"",IF(D333="[For completion]","",D333/$D$346))</f>
        <v>0.15044340879677151</v>
      </c>
    </row>
    <row r="334" spans="1:7" s="2" customFormat="1" x14ac:dyDescent="0.25">
      <c r="A334" s="89" t="s">
        <v>1211</v>
      </c>
      <c r="B334" s="102" t="s">
        <v>1212</v>
      </c>
      <c r="C334" s="177">
        <v>94054.139761579907</v>
      </c>
      <c r="D334" s="95">
        <v>43110</v>
      </c>
      <c r="E334" s="81"/>
      <c r="F334" s="111">
        <f t="shared" ref="F334:F345" si="13">IF($C$346=0,"",IF(C334="[For completion]","",C334/$C$346))</f>
        <v>0.13519925530684154</v>
      </c>
      <c r="G334" s="111">
        <f t="shared" ref="G334:G345" si="14">IF($D$346=0,"",IF(D334="[For completion]","",D334/$D$346))</f>
        <v>0.13742166232077169</v>
      </c>
    </row>
    <row r="335" spans="1:7" s="2" customFormat="1" x14ac:dyDescent="0.25">
      <c r="A335" s="89" t="s">
        <v>1213</v>
      </c>
      <c r="B335" s="102" t="s">
        <v>1214</v>
      </c>
      <c r="C335" s="177">
        <v>54797.222227300364</v>
      </c>
      <c r="D335" s="95">
        <v>29486</v>
      </c>
      <c r="E335" s="81"/>
      <c r="F335" s="111">
        <f t="shared" si="13"/>
        <v>7.8768926671325776E-2</v>
      </c>
      <c r="G335" s="111">
        <f t="shared" si="14"/>
        <v>9.3992464281843505E-2</v>
      </c>
    </row>
    <row r="336" spans="1:7" s="2" customFormat="1" x14ac:dyDescent="0.25">
      <c r="A336" s="89" t="s">
        <v>1215</v>
      </c>
      <c r="B336" s="102" t="s">
        <v>1216</v>
      </c>
      <c r="C336" s="177">
        <v>79450.627983050188</v>
      </c>
      <c r="D336" s="95">
        <v>46519</v>
      </c>
      <c r="E336" s="81"/>
      <c r="F336" s="111">
        <f t="shared" si="13"/>
        <v>0.11420726152191277</v>
      </c>
      <c r="G336" s="111">
        <f t="shared" si="14"/>
        <v>0.14828852492461095</v>
      </c>
    </row>
    <row r="337" spans="1:7" s="2" customFormat="1" x14ac:dyDescent="0.25">
      <c r="A337" s="89" t="s">
        <v>1217</v>
      </c>
      <c r="B337" s="102" t="s">
        <v>1218</v>
      </c>
      <c r="C337" s="177">
        <v>86267.414204359768</v>
      </c>
      <c r="D337" s="95">
        <v>53798</v>
      </c>
      <c r="E337" s="81"/>
      <c r="F337" s="111">
        <f t="shared" si="13"/>
        <v>0.12400613292771416</v>
      </c>
      <c r="G337" s="111">
        <f t="shared" si="14"/>
        <v>0.17149177892676581</v>
      </c>
    </row>
    <row r="338" spans="1:7" s="2" customFormat="1" x14ac:dyDescent="0.25">
      <c r="A338" s="89" t="s">
        <v>1219</v>
      </c>
      <c r="B338" s="102" t="s">
        <v>1220</v>
      </c>
      <c r="C338" s="177">
        <v>30447.487847980119</v>
      </c>
      <c r="D338" s="95">
        <v>18867</v>
      </c>
      <c r="E338" s="81"/>
      <c r="F338" s="111">
        <f t="shared" si="13"/>
        <v>4.3767107896005186E-2</v>
      </c>
      <c r="G338" s="111">
        <f t="shared" si="14"/>
        <v>6.0142298840315453E-2</v>
      </c>
    </row>
    <row r="339" spans="1:7" s="2" customFormat="1" x14ac:dyDescent="0.25">
      <c r="A339" s="89" t="s">
        <v>1221</v>
      </c>
      <c r="B339" s="102" t="s">
        <v>1222</v>
      </c>
      <c r="C339" s="177">
        <v>23896.249466369969</v>
      </c>
      <c r="D339" s="95">
        <v>11628</v>
      </c>
      <c r="E339" s="81"/>
      <c r="F339" s="111">
        <f t="shared" si="13"/>
        <v>3.4349951428713797E-2</v>
      </c>
      <c r="G339" s="111">
        <f t="shared" si="14"/>
        <v>3.7066552759590192E-2</v>
      </c>
    </row>
    <row r="340" spans="1:7" s="2" customFormat="1" x14ac:dyDescent="0.25">
      <c r="A340" s="89" t="s">
        <v>1223</v>
      </c>
      <c r="B340" s="102" t="s">
        <v>1224</v>
      </c>
      <c r="C340" s="177">
        <v>20903.129245090033</v>
      </c>
      <c r="D340" s="95">
        <v>10043</v>
      </c>
      <c r="E340" s="81"/>
      <c r="F340" s="111">
        <f t="shared" si="13"/>
        <v>3.0047454739182668E-2</v>
      </c>
      <c r="G340" s="111">
        <f t="shared" si="14"/>
        <v>3.2014051372941547E-2</v>
      </c>
    </row>
    <row r="341" spans="1:7" s="2" customFormat="1" x14ac:dyDescent="0.25">
      <c r="A341" s="89" t="s">
        <v>1225</v>
      </c>
      <c r="B341" s="102" t="s">
        <v>1226</v>
      </c>
      <c r="C341" s="177">
        <v>36692.366494669965</v>
      </c>
      <c r="D341" s="95">
        <v>16340</v>
      </c>
      <c r="E341" s="81"/>
      <c r="F341" s="111">
        <f t="shared" si="13"/>
        <v>5.2743883874758563E-2</v>
      </c>
      <c r="G341" s="111">
        <f t="shared" si="14"/>
        <v>5.2086985903999287E-2</v>
      </c>
    </row>
    <row r="342" spans="1:7" s="2" customFormat="1" x14ac:dyDescent="0.25">
      <c r="A342" s="89" t="s">
        <v>1227</v>
      </c>
      <c r="B342" s="89" t="s">
        <v>1228</v>
      </c>
      <c r="C342" s="177">
        <v>21033.114586939962</v>
      </c>
      <c r="D342" s="95">
        <v>8338</v>
      </c>
      <c r="F342" s="111">
        <f t="shared" si="13"/>
        <v>3.0234303733426452E-2</v>
      </c>
      <c r="G342" s="111">
        <f t="shared" si="14"/>
        <v>2.6579026222004042E-2</v>
      </c>
    </row>
    <row r="343" spans="1:7" s="2" customFormat="1" x14ac:dyDescent="0.25">
      <c r="A343" s="89" t="s">
        <v>1229</v>
      </c>
      <c r="B343" s="89" t="s">
        <v>1230</v>
      </c>
      <c r="C343" s="177">
        <v>46690.658378860222</v>
      </c>
      <c r="D343" s="95">
        <v>13394</v>
      </c>
      <c r="F343" s="111">
        <f t="shared" si="13"/>
        <v>6.7116048890669328E-2</v>
      </c>
      <c r="G343" s="111">
        <f t="shared" si="14"/>
        <v>4.2696027490707861E-2</v>
      </c>
    </row>
    <row r="344" spans="1:7" s="2" customFormat="1" x14ac:dyDescent="0.25">
      <c r="A344" s="89" t="s">
        <v>1231</v>
      </c>
      <c r="B344" s="102" t="s">
        <v>1232</v>
      </c>
      <c r="C344" s="177">
        <v>57780.144533339932</v>
      </c>
      <c r="D344" s="95">
        <v>12011</v>
      </c>
      <c r="E344" s="81"/>
      <c r="F344" s="111">
        <f t="shared" si="13"/>
        <v>8.3056764244844844E-2</v>
      </c>
      <c r="G344" s="111">
        <f t="shared" si="14"/>
        <v>3.8287441107278788E-2</v>
      </c>
    </row>
    <row r="345" spans="1:7" s="2" customFormat="1" x14ac:dyDescent="0.25">
      <c r="A345" s="89" t="s">
        <v>1233</v>
      </c>
      <c r="B345" s="89" t="s">
        <v>1180</v>
      </c>
      <c r="C345" s="177">
        <v>38553.309145610088</v>
      </c>
      <c r="D345" s="95">
        <v>2977</v>
      </c>
      <c r="F345" s="111">
        <f t="shared" si="13"/>
        <v>5.5418918288061648E-2</v>
      </c>
      <c r="G345" s="111">
        <f t="shared" si="14"/>
        <v>9.4897770523993796E-3</v>
      </c>
    </row>
    <row r="346" spans="1:7" s="2" customFormat="1" x14ac:dyDescent="0.25">
      <c r="A346" s="89" t="s">
        <v>1234</v>
      </c>
      <c r="B346" s="102" t="s">
        <v>354</v>
      </c>
      <c r="C346" s="129">
        <f>SUM(C333:C345)</f>
        <v>695670.54602571065</v>
      </c>
      <c r="D346" s="89">
        <f>SUM(D333:D345)</f>
        <v>313706</v>
      </c>
      <c r="E346" s="81"/>
      <c r="F346" s="175">
        <f>SUM(F333:F345)</f>
        <v>1.0000000000000004</v>
      </c>
      <c r="G346" s="175">
        <f>SUM(G333:G345)</f>
        <v>1</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440078.04025010217</v>
      </c>
      <c r="D358" s="95">
        <v>246983</v>
      </c>
      <c r="E358" s="81"/>
      <c r="F358" s="111">
        <f>IF($C$365=0,"",IF(C358="[For completion]","",C358/$C$365))</f>
        <v>0.6325954760686916</v>
      </c>
      <c r="G358" s="111">
        <f>IF($D$365=0,"",IF(D358="[For completion]","",D358/$D$365))</f>
        <v>0.78696103796790762</v>
      </c>
    </row>
    <row r="359" spans="1:7" s="2" customFormat="1" x14ac:dyDescent="0.25">
      <c r="A359" s="89" t="s">
        <v>1248</v>
      </c>
      <c r="B359" s="176" t="s">
        <v>1249</v>
      </c>
      <c r="C359" s="177">
        <v>77983.923579630253</v>
      </c>
      <c r="D359" s="95">
        <v>37528</v>
      </c>
      <c r="E359" s="81"/>
      <c r="F359" s="111">
        <f t="shared" ref="F359:F364" si="15">IF($C$365=0,"",IF(C359="[For completion]","",C359/$C$365))</f>
        <v>0.11209892962285617</v>
      </c>
      <c r="G359" s="111">
        <f t="shared" ref="G359:G364" si="16">IF($D$365=0,"",IF(D359="[For completion]","",D359/$D$365))</f>
        <v>0.11957533041893424</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29524.315139060029</v>
      </c>
      <c r="D361" s="95">
        <v>14700</v>
      </c>
      <c r="E361" s="81"/>
      <c r="F361" s="111">
        <f t="shared" si="15"/>
        <v>4.2440082173564944E-2</v>
      </c>
      <c r="G361" s="111">
        <f t="shared" si="16"/>
        <v>4.6838556735193278E-2</v>
      </c>
    </row>
    <row r="362" spans="1:7" s="2" customFormat="1" x14ac:dyDescent="0.25">
      <c r="A362" s="89" t="s">
        <v>1254</v>
      </c>
      <c r="B362" s="102" t="s">
        <v>1255</v>
      </c>
      <c r="C362" s="177">
        <v>147911.48544799985</v>
      </c>
      <c r="D362" s="95">
        <v>14433</v>
      </c>
      <c r="E362" s="81"/>
      <c r="F362" s="111">
        <f t="shared" si="15"/>
        <v>0.21261714513141533</v>
      </c>
      <c r="G362" s="111">
        <f t="shared" si="16"/>
        <v>4.59878156026561E-2</v>
      </c>
    </row>
    <row r="363" spans="1:7" s="2" customFormat="1" x14ac:dyDescent="0.25">
      <c r="A363" s="89" t="s">
        <v>1256</v>
      </c>
      <c r="B363" s="102" t="s">
        <v>1257</v>
      </c>
      <c r="C363" s="177">
        <v>172.78160891999994</v>
      </c>
      <c r="D363" s="95">
        <v>200</v>
      </c>
      <c r="E363" s="81"/>
      <c r="F363" s="111">
        <f t="shared" si="15"/>
        <v>2.4836700347180405E-4</v>
      </c>
      <c r="G363" s="111">
        <f t="shared" si="16"/>
        <v>6.3725927530875208E-4</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695670.54602571239</v>
      </c>
      <c r="D365" s="89">
        <f>SUM(D358:D364)</f>
        <v>313844</v>
      </c>
      <c r="E365" s="81"/>
      <c r="F365" s="175">
        <f>SUM(F358:F364)</f>
        <v>0.99999999999999989</v>
      </c>
      <c r="G365" s="175">
        <f>SUM(G358:G364)</f>
        <v>1</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57780.144533339932</v>
      </c>
      <c r="D368" s="95">
        <v>12011</v>
      </c>
      <c r="E368" s="81"/>
      <c r="F368" s="111">
        <f>IF($C$372=0,"",IF(C368="[For completion]","",C368/$C$372))</f>
        <v>8.3056764244846412E-2</v>
      </c>
      <c r="G368" s="111">
        <f>IF($D$372=0,"",IF(D368="[For completion]","",D368/$D$372))</f>
        <v>3.8287441107278788E-2</v>
      </c>
    </row>
    <row r="369" spans="1:7" s="2" customFormat="1" x14ac:dyDescent="0.25">
      <c r="A369" s="89" t="s">
        <v>1264</v>
      </c>
      <c r="B369" s="176" t="s">
        <v>1265</v>
      </c>
      <c r="C369" s="177">
        <v>637890.4014923576</v>
      </c>
      <c r="D369" s="95">
        <v>301695</v>
      </c>
      <c r="E369" s="81"/>
      <c r="F369" s="111">
        <f>IF($C$372=0,"",IF(C369="[For completion]","",C369/$C$372))</f>
        <v>0.91694323575515368</v>
      </c>
      <c r="G369" s="111">
        <f>IF($D$372=0,"",IF(D369="[For completion]","",D369/$D$372))</f>
        <v>0.96171255889272123</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695670.54602569749</v>
      </c>
      <c r="D372" s="89">
        <f>SUM(D368:D371)</f>
        <v>313706</v>
      </c>
      <c r="E372" s="81"/>
      <c r="F372" s="175">
        <f>SUM(F368:F371)</f>
        <v>1</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248262.50920184559</v>
      </c>
      <c r="E375" s="73"/>
      <c r="F375" s="177"/>
      <c r="G375" s="177"/>
    </row>
    <row r="376" spans="1:7" s="2" customFormat="1" x14ac:dyDescent="0.25">
      <c r="A376" s="89" t="s">
        <v>1275</v>
      </c>
      <c r="B376" s="102" t="s">
        <v>1249</v>
      </c>
      <c r="C376" s="177"/>
      <c r="D376" s="177">
        <v>12151.667693430511</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7278.0396983328046</v>
      </c>
      <c r="E378" s="73"/>
      <c r="F378" s="177"/>
      <c r="G378" s="177"/>
    </row>
    <row r="379" spans="1:7" s="2" customFormat="1" x14ac:dyDescent="0.25">
      <c r="A379" s="89" t="s">
        <v>1278</v>
      </c>
      <c r="B379" s="102" t="s">
        <v>1255</v>
      </c>
      <c r="C379" s="177"/>
      <c r="D379" s="177">
        <v>37754.144865233109</v>
      </c>
      <c r="E379" s="73"/>
      <c r="F379" s="177"/>
      <c r="G379" s="177"/>
    </row>
    <row r="380" spans="1:7" s="2" customFormat="1" x14ac:dyDescent="0.25">
      <c r="A380" s="89" t="s">
        <v>1279</v>
      </c>
      <c r="B380" s="102" t="s">
        <v>1257</v>
      </c>
      <c r="C380" s="177"/>
      <c r="D380" s="177">
        <v>26.796004195500004</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305473.15746303753</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9125.8078654050678</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7435.6698509500047</v>
      </c>
      <c r="D428" s="223">
        <v>7719</v>
      </c>
      <c r="E428" s="119"/>
      <c r="F428" s="111">
        <f t="shared" ref="F428:F451" si="18">IF($C$452=0,"",IF(C428="[for completion]","",C428/$C$452))</f>
        <v>3.9105192570378103E-2</v>
      </c>
      <c r="G428" s="111">
        <f t="shared" ref="G428:G451" si="19">IF($D$452=0,"",IF(D428="[for completion]","",D428/$D$452))</f>
        <v>0.37046458053369169</v>
      </c>
    </row>
    <row r="429" spans="1:7" x14ac:dyDescent="0.25">
      <c r="A429" s="89" t="s">
        <v>1326</v>
      </c>
      <c r="B429" s="198" t="s">
        <v>3179</v>
      </c>
      <c r="C429" s="177">
        <v>20910.393032050008</v>
      </c>
      <c r="D429" s="223">
        <v>6325</v>
      </c>
      <c r="E429" s="119"/>
      <c r="F429" s="111">
        <f t="shared" si="18"/>
        <v>0.10997058269553689</v>
      </c>
      <c r="G429" s="111">
        <f t="shared" si="19"/>
        <v>0.30356114417354579</v>
      </c>
    </row>
    <row r="430" spans="1:7" x14ac:dyDescent="0.25">
      <c r="A430" s="89" t="s">
        <v>1327</v>
      </c>
      <c r="B430" s="198" t="s">
        <v>3180</v>
      </c>
      <c r="C430" s="177">
        <v>50700.015603019958</v>
      </c>
      <c r="D430" s="223">
        <v>5682</v>
      </c>
      <c r="E430" s="119"/>
      <c r="F430" s="111">
        <f t="shared" si="18"/>
        <v>0.26663823343689236</v>
      </c>
      <c r="G430" s="111">
        <f t="shared" si="19"/>
        <v>0.27270109425993472</v>
      </c>
    </row>
    <row r="431" spans="1:7" x14ac:dyDescent="0.25">
      <c r="A431" s="89" t="s">
        <v>1328</v>
      </c>
      <c r="B431" s="198" t="s">
        <v>3181</v>
      </c>
      <c r="C431" s="177">
        <v>20344.923132280022</v>
      </c>
      <c r="D431" s="223">
        <v>676</v>
      </c>
      <c r="E431" s="119"/>
      <c r="F431" s="111">
        <f t="shared" si="18"/>
        <v>0.1069967000774924</v>
      </c>
      <c r="G431" s="111">
        <f t="shared" si="19"/>
        <v>3.2443847187559993E-2</v>
      </c>
    </row>
    <row r="432" spans="1:7" x14ac:dyDescent="0.25">
      <c r="A432" s="89" t="s">
        <v>1329</v>
      </c>
      <c r="B432" s="198" t="s">
        <v>3182</v>
      </c>
      <c r="C432" s="177">
        <v>12114.192064090001</v>
      </c>
      <c r="D432" s="223">
        <v>177</v>
      </c>
      <c r="E432" s="119"/>
      <c r="F432" s="111">
        <f t="shared" si="18"/>
        <v>6.3710173124518252E-2</v>
      </c>
      <c r="G432" s="111">
        <f t="shared" si="19"/>
        <v>8.4949126511806496E-3</v>
      </c>
    </row>
    <row r="433" spans="1:7" x14ac:dyDescent="0.25">
      <c r="A433" s="89" t="s">
        <v>1330</v>
      </c>
      <c r="B433" s="198" t="s">
        <v>3183</v>
      </c>
      <c r="C433" s="177">
        <v>78640.139001190008</v>
      </c>
      <c r="D433" s="223">
        <v>257</v>
      </c>
      <c r="E433" s="119"/>
      <c r="F433" s="111">
        <f t="shared" si="18"/>
        <v>0.41357911809518205</v>
      </c>
      <c r="G433" s="111">
        <f t="shared" si="19"/>
        <v>1.2334421194087156E-2</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190145.33268358</v>
      </c>
      <c r="D452" s="173">
        <f>SUM(D428:D451)</f>
        <v>20836</v>
      </c>
      <c r="E452" s="172"/>
      <c r="F452" s="174">
        <f>SUM(F428:F451)</f>
        <v>1</v>
      </c>
      <c r="G452" s="174">
        <f>SUM(G428:G451)</f>
        <v>0.99999999999999989</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0.43534595243495872</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148810.28044193835</v>
      </c>
      <c r="D479" s="177" t="s">
        <v>2040</v>
      </c>
      <c r="F479" s="111">
        <f>IF($C$487=0,"",IF(C479="[Mark as ND1 if not relevant]","",C479/$C$487))</f>
        <v>0.78275442722650435</v>
      </c>
      <c r="G479" s="111" t="str">
        <f>IF($D$487=0,"",IF(D479="[Mark as ND1 if not relevant]","",D479/$D$487))</f>
        <v/>
      </c>
    </row>
    <row r="480" spans="1:7" x14ac:dyDescent="0.25">
      <c r="A480" s="89" t="s">
        <v>1373</v>
      </c>
      <c r="B480" s="89" t="s">
        <v>1072</v>
      </c>
      <c r="C480" s="177">
        <v>17956.547633331687</v>
      </c>
      <c r="D480" s="177" t="s">
        <v>2040</v>
      </c>
      <c r="F480" s="111">
        <f t="shared" ref="F480:F486" si="22">IF($C$487=0,"",IF(C480="[Mark as ND1 if not relevant]","",C480/$C$487))</f>
        <v>9.4452931047180444E-2</v>
      </c>
      <c r="G480" s="111" t="str">
        <f t="shared" ref="G480:G486" si="23">IF($D$487=0,"",IF(D480="[Mark as ND1 if not relevant]","",D480/$D$487))</f>
        <v/>
      </c>
    </row>
    <row r="481" spans="1:7" x14ac:dyDescent="0.25">
      <c r="A481" s="89" t="s">
        <v>1374</v>
      </c>
      <c r="B481" s="89" t="s">
        <v>1074</v>
      </c>
      <c r="C481" s="177">
        <v>8266.4320730778581</v>
      </c>
      <c r="D481" s="177" t="s">
        <v>2040</v>
      </c>
      <c r="F481" s="111">
        <f t="shared" si="22"/>
        <v>4.3482118865393223E-2</v>
      </c>
      <c r="G481" s="111" t="str">
        <f t="shared" si="23"/>
        <v/>
      </c>
    </row>
    <row r="482" spans="1:7" x14ac:dyDescent="0.25">
      <c r="A482" s="89" t="s">
        <v>1375</v>
      </c>
      <c r="B482" s="89" t="s">
        <v>1076</v>
      </c>
      <c r="C482" s="177">
        <v>3665.8750246821323</v>
      </c>
      <c r="D482" s="177" t="s">
        <v>2040</v>
      </c>
      <c r="F482" s="111">
        <f t="shared" si="22"/>
        <v>1.9282806918360734E-2</v>
      </c>
      <c r="G482" s="111" t="str">
        <f t="shared" si="23"/>
        <v/>
      </c>
    </row>
    <row r="483" spans="1:7" x14ac:dyDescent="0.25">
      <c r="A483" s="89" t="s">
        <v>1376</v>
      </c>
      <c r="B483" s="89" t="s">
        <v>1078</v>
      </c>
      <c r="C483" s="177">
        <v>2006.884170833503</v>
      </c>
      <c r="D483" s="177" t="s">
        <v>2040</v>
      </c>
      <c r="F483" s="111">
        <f t="shared" si="22"/>
        <v>1.055637732141522E-2</v>
      </c>
      <c r="G483" s="111" t="str">
        <f t="shared" si="23"/>
        <v/>
      </c>
    </row>
    <row r="484" spans="1:7" x14ac:dyDescent="0.25">
      <c r="A484" s="89" t="s">
        <v>1377</v>
      </c>
      <c r="B484" s="89" t="s">
        <v>1080</v>
      </c>
      <c r="C484" s="177">
        <v>1749.9617835712788</v>
      </c>
      <c r="D484" s="177" t="s">
        <v>2040</v>
      </c>
      <c r="F484" s="111">
        <f t="shared" si="22"/>
        <v>9.2049442383926056E-3</v>
      </c>
      <c r="G484" s="111" t="str">
        <f t="shared" si="23"/>
        <v/>
      </c>
    </row>
    <row r="485" spans="1:7" x14ac:dyDescent="0.25">
      <c r="A485" s="89" t="s">
        <v>1378</v>
      </c>
      <c r="B485" s="89" t="s">
        <v>1082</v>
      </c>
      <c r="C485" s="177">
        <v>1552.4627138064141</v>
      </c>
      <c r="D485" s="177" t="s">
        <v>2040</v>
      </c>
      <c r="F485" s="111">
        <f t="shared" si="22"/>
        <v>8.1660827378803331E-3</v>
      </c>
      <c r="G485" s="111" t="str">
        <f t="shared" si="23"/>
        <v/>
      </c>
    </row>
    <row r="486" spans="1:7" x14ac:dyDescent="0.25">
      <c r="A486" s="89" t="s">
        <v>1379</v>
      </c>
      <c r="B486" s="89" t="s">
        <v>1084</v>
      </c>
      <c r="C486" s="177">
        <v>6102.6245422498423</v>
      </c>
      <c r="D486" s="177" t="s">
        <v>2040</v>
      </c>
      <c r="F486" s="111">
        <f t="shared" si="22"/>
        <v>3.2100311644873085E-2</v>
      </c>
      <c r="G486" s="111" t="str">
        <f t="shared" si="23"/>
        <v/>
      </c>
    </row>
    <row r="487" spans="1:7" x14ac:dyDescent="0.25">
      <c r="A487" s="89" t="s">
        <v>1380</v>
      </c>
      <c r="B487" s="113" t="s">
        <v>354</v>
      </c>
      <c r="C487" s="129">
        <f>SUM(C479:C486)</f>
        <v>190111.06838349107</v>
      </c>
      <c r="D487" s="158">
        <f>SUM(D479:D486)</f>
        <v>0</v>
      </c>
      <c r="F487" s="154">
        <f>SUM(F479:F486)</f>
        <v>0.99999999999999989</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7.0095204001191486E-2</v>
      </c>
      <c r="G498" s="76"/>
    </row>
    <row r="499" spans="1:7" x14ac:dyDescent="0.25">
      <c r="A499" s="89" t="s">
        <v>1394</v>
      </c>
      <c r="B499" s="102" t="s">
        <v>1395</v>
      </c>
      <c r="C499" s="165">
        <v>0.47667133739284728</v>
      </c>
      <c r="G499" s="76"/>
    </row>
    <row r="500" spans="1:7" x14ac:dyDescent="0.25">
      <c r="A500" s="89" t="s">
        <v>1396</v>
      </c>
      <c r="B500" s="102" t="s">
        <v>1397</v>
      </c>
      <c r="C500" s="165">
        <v>1.6646277285318405E-2</v>
      </c>
      <c r="G500" s="76"/>
    </row>
    <row r="501" spans="1:7" x14ac:dyDescent="0.25">
      <c r="A501" s="89" t="s">
        <v>1398</v>
      </c>
      <c r="B501" s="102" t="s">
        <v>1399</v>
      </c>
      <c r="C501" s="165">
        <v>0</v>
      </c>
      <c r="G501" s="76"/>
    </row>
    <row r="502" spans="1:7" x14ac:dyDescent="0.25">
      <c r="A502" s="89" t="s">
        <v>1400</v>
      </c>
      <c r="B502" s="102" t="s">
        <v>1401</v>
      </c>
      <c r="C502" s="165">
        <v>0.10214142103855657</v>
      </c>
      <c r="G502" s="76"/>
    </row>
    <row r="503" spans="1:7" x14ac:dyDescent="0.25">
      <c r="A503" s="89" t="s">
        <v>1402</v>
      </c>
      <c r="B503" s="102" t="s">
        <v>1403</v>
      </c>
      <c r="C503" s="165">
        <v>0.28258567930208395</v>
      </c>
      <c r="G503" s="76"/>
    </row>
    <row r="504" spans="1:7" x14ac:dyDescent="0.25">
      <c r="A504" s="89" t="s">
        <v>1404</v>
      </c>
      <c r="B504" s="102" t="s">
        <v>1405</v>
      </c>
      <c r="C504" s="165">
        <v>2.4781255556250083E-2</v>
      </c>
      <c r="G504" s="76"/>
    </row>
    <row r="505" spans="1:7" x14ac:dyDescent="0.25">
      <c r="A505" s="89" t="s">
        <v>1406</v>
      </c>
      <c r="B505" s="102" t="s">
        <v>1407</v>
      </c>
      <c r="C505" s="165">
        <v>0</v>
      </c>
      <c r="G505" s="76"/>
    </row>
    <row r="506" spans="1:7" x14ac:dyDescent="0.25">
      <c r="A506" s="89" t="s">
        <v>1408</v>
      </c>
      <c r="B506" s="102" t="s">
        <v>1409</v>
      </c>
      <c r="C506" s="165">
        <v>2.0643278658971542E-2</v>
      </c>
      <c r="G506" s="76"/>
    </row>
    <row r="507" spans="1:7" x14ac:dyDescent="0.25">
      <c r="A507" s="89" t="s">
        <v>1410</v>
      </c>
      <c r="B507" s="102" t="s">
        <v>1411</v>
      </c>
      <c r="C507" s="165">
        <v>0</v>
      </c>
      <c r="G507" s="76"/>
    </row>
    <row r="508" spans="1:7" x14ac:dyDescent="0.25">
      <c r="A508" s="89" t="s">
        <v>1412</v>
      </c>
      <c r="B508" s="102" t="s">
        <v>1413</v>
      </c>
      <c r="C508" s="165">
        <v>8.4331881922572677E-4</v>
      </c>
      <c r="G508" s="76"/>
    </row>
    <row r="509" spans="1:7" x14ac:dyDescent="0.25">
      <c r="A509" s="89" t="s">
        <v>1414</v>
      </c>
      <c r="B509" s="102" t="s">
        <v>1415</v>
      </c>
      <c r="C509" s="165">
        <v>0</v>
      </c>
      <c r="G509" s="76"/>
    </row>
    <row r="510" spans="1:7" x14ac:dyDescent="0.25">
      <c r="A510" s="89" t="s">
        <v>1416</v>
      </c>
      <c r="B510" s="102" t="s">
        <v>352</v>
      </c>
      <c r="C510" s="165">
        <f>SUM(C511:C524)</f>
        <v>5.5922279455551567E-3</v>
      </c>
      <c r="G510" s="76"/>
    </row>
    <row r="511" spans="1:7" outlineLevel="1" x14ac:dyDescent="0.25">
      <c r="A511" s="89" t="s">
        <v>1417</v>
      </c>
      <c r="B511" s="155" t="s">
        <v>1418</v>
      </c>
      <c r="C511" s="165">
        <v>5.5922279455551567E-3</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13195.355044110003</v>
      </c>
      <c r="D526" s="223">
        <v>418</v>
      </c>
      <c r="E526" s="81"/>
      <c r="F526" s="111">
        <f>IF($C$544=0,"",IF(C526="[for completion]","",IF(C526="","",C526/$C$544)))</f>
        <v>6.9396155340127857E-2</v>
      </c>
      <c r="G526" s="111">
        <f>IF($D$544=0,"",IF(D526="[for completion]","",IF(D526="","",D526/$D$544)))</f>
        <v>2.9353932584269663E-2</v>
      </c>
    </row>
    <row r="527" spans="1:7" s="2" customFormat="1" x14ac:dyDescent="0.25">
      <c r="A527" s="89" t="s">
        <v>1436</v>
      </c>
      <c r="B527" s="198" t="s">
        <v>3186</v>
      </c>
      <c r="C527" s="177">
        <v>7511.3263052899947</v>
      </c>
      <c r="D527" s="223">
        <v>321</v>
      </c>
      <c r="E527" s="81"/>
      <c r="F527" s="111">
        <f t="shared" ref="F527:F543" si="26">IF($C$544=0,"",IF(C527="[for completion]","",IF(C527="","",C527/$C$544)))</f>
        <v>3.9503080087637817E-2</v>
      </c>
      <c r="G527" s="111">
        <f t="shared" ref="G527:G543" si="27">IF($D$544=0,"",IF(D527="[for completion]","",IF(D527="","",D527/$D$544)))</f>
        <v>2.2542134831460673E-2</v>
      </c>
    </row>
    <row r="528" spans="1:7" s="2" customFormat="1" x14ac:dyDescent="0.25">
      <c r="A528" s="89" t="s">
        <v>1437</v>
      </c>
      <c r="B528" s="198" t="s">
        <v>3187</v>
      </c>
      <c r="C528" s="177">
        <v>9432.2586368199991</v>
      </c>
      <c r="D528" s="223">
        <v>898</v>
      </c>
      <c r="E528" s="81"/>
      <c r="F528" s="111">
        <f t="shared" si="26"/>
        <v>4.9605522805633004E-2</v>
      </c>
      <c r="G528" s="111">
        <f t="shared" si="27"/>
        <v>6.3061797752808985E-2</v>
      </c>
    </row>
    <row r="529" spans="1:7" s="2" customFormat="1" x14ac:dyDescent="0.25">
      <c r="A529" s="89" t="s">
        <v>1438</v>
      </c>
      <c r="B529" s="198" t="s">
        <v>3040</v>
      </c>
      <c r="C529" s="177">
        <v>4855.7964732899973</v>
      </c>
      <c r="D529" s="223">
        <v>659</v>
      </c>
      <c r="E529" s="81"/>
      <c r="F529" s="111">
        <f t="shared" si="26"/>
        <v>2.5537289844345053E-2</v>
      </c>
      <c r="G529" s="111">
        <f t="shared" si="27"/>
        <v>4.6278089887640449E-2</v>
      </c>
    </row>
    <row r="530" spans="1:7" s="2" customFormat="1" x14ac:dyDescent="0.25">
      <c r="A530" s="89" t="s">
        <v>1439</v>
      </c>
      <c r="B530" s="198" t="s">
        <v>3041</v>
      </c>
      <c r="C530" s="177">
        <v>1611.9580307800002</v>
      </c>
      <c r="D530" s="223">
        <v>311</v>
      </c>
      <c r="E530" s="81"/>
      <c r="F530" s="111">
        <f t="shared" si="26"/>
        <v>8.4775051169015698E-3</v>
      </c>
      <c r="G530" s="111">
        <f t="shared" si="27"/>
        <v>2.1839887640449439E-2</v>
      </c>
    </row>
    <row r="531" spans="1:7" s="2" customFormat="1" x14ac:dyDescent="0.25">
      <c r="A531" s="89" t="s">
        <v>1440</v>
      </c>
      <c r="B531" s="198" t="s">
        <v>3188</v>
      </c>
      <c r="C531" s="177">
        <v>1349.8510019199994</v>
      </c>
      <c r="D531" s="223">
        <v>189</v>
      </c>
      <c r="E531" s="81"/>
      <c r="F531" s="111">
        <f t="shared" si="26"/>
        <v>7.0990488321176987E-3</v>
      </c>
      <c r="G531" s="111">
        <f t="shared" si="27"/>
        <v>1.327247191011236E-2</v>
      </c>
    </row>
    <row r="532" spans="1:7" s="2" customFormat="1" x14ac:dyDescent="0.25">
      <c r="A532" s="89" t="s">
        <v>1441</v>
      </c>
      <c r="B532" s="198" t="s">
        <v>3189</v>
      </c>
      <c r="C532" s="177">
        <v>1163.2734746499996</v>
      </c>
      <c r="D532" s="223">
        <v>177</v>
      </c>
      <c r="E532" s="81"/>
      <c r="F532" s="111">
        <f t="shared" si="26"/>
        <v>6.1178124029254936E-3</v>
      </c>
      <c r="G532" s="111">
        <f t="shared" si="27"/>
        <v>1.2429775280898876E-2</v>
      </c>
    </row>
    <row r="533" spans="1:7" s="2" customFormat="1" x14ac:dyDescent="0.25">
      <c r="A533" s="89" t="s">
        <v>1442</v>
      </c>
      <c r="B533" s="198" t="s">
        <v>3190</v>
      </c>
      <c r="C533" s="177">
        <v>3551.82523416</v>
      </c>
      <c r="D533" s="223">
        <v>281</v>
      </c>
      <c r="E533" s="81"/>
      <c r="F533" s="111">
        <f t="shared" si="26"/>
        <v>1.8679528884732489E-2</v>
      </c>
      <c r="G533" s="111">
        <f t="shared" si="27"/>
        <v>1.9733146067415729E-2</v>
      </c>
    </row>
    <row r="534" spans="1:7" s="2" customFormat="1" x14ac:dyDescent="0.25">
      <c r="A534" s="89" t="s">
        <v>1443</v>
      </c>
      <c r="B534" s="198" t="s">
        <v>3191</v>
      </c>
      <c r="C534" s="177">
        <v>3254.5544632499987</v>
      </c>
      <c r="D534" s="223">
        <v>310</v>
      </c>
      <c r="E534" s="81"/>
      <c r="F534" s="111">
        <f t="shared" si="26"/>
        <v>1.7116141728631799E-2</v>
      </c>
      <c r="G534" s="111">
        <f t="shared" si="27"/>
        <v>2.1769662921348316E-2</v>
      </c>
    </row>
    <row r="535" spans="1:7" s="2" customFormat="1" x14ac:dyDescent="0.25">
      <c r="A535" s="89" t="s">
        <v>1444</v>
      </c>
      <c r="B535" s="198" t="s">
        <v>3192</v>
      </c>
      <c r="C535" s="177">
        <v>18384.69296272998</v>
      </c>
      <c r="D535" s="223">
        <v>1754</v>
      </c>
      <c r="E535" s="81"/>
      <c r="F535" s="111">
        <f t="shared" si="26"/>
        <v>9.6687584718810171E-2</v>
      </c>
      <c r="G535" s="111">
        <f t="shared" si="27"/>
        <v>0.12317415730337079</v>
      </c>
    </row>
    <row r="536" spans="1:7" s="2" customFormat="1" x14ac:dyDescent="0.25">
      <c r="A536" s="89" t="s">
        <v>1445</v>
      </c>
      <c r="B536" s="198" t="s">
        <v>3193</v>
      </c>
      <c r="C536" s="177">
        <v>25665.352106449984</v>
      </c>
      <c r="D536" s="223">
        <v>2845</v>
      </c>
      <c r="E536" s="81"/>
      <c r="F536" s="111">
        <f t="shared" si="26"/>
        <v>0.13497755503238984</v>
      </c>
      <c r="G536" s="111">
        <f t="shared" si="27"/>
        <v>0.19978932584269662</v>
      </c>
    </row>
    <row r="537" spans="1:7" s="2" customFormat="1" x14ac:dyDescent="0.25">
      <c r="A537" s="89" t="s">
        <v>1446</v>
      </c>
      <c r="B537" s="198" t="s">
        <v>3194</v>
      </c>
      <c r="C537" s="177">
        <v>22736.87620528003</v>
      </c>
      <c r="D537" s="223">
        <v>2620</v>
      </c>
      <c r="E537" s="81"/>
      <c r="F537" s="111">
        <f t="shared" si="26"/>
        <v>0.11957630452658216</v>
      </c>
      <c r="G537" s="111">
        <f t="shared" si="27"/>
        <v>0.18398876404494383</v>
      </c>
    </row>
    <row r="538" spans="1:7" s="2" customFormat="1" x14ac:dyDescent="0.25">
      <c r="A538" s="89" t="s">
        <v>1447</v>
      </c>
      <c r="B538" s="198" t="s">
        <v>3195</v>
      </c>
      <c r="C538" s="177">
        <v>4463.4297441500021</v>
      </c>
      <c r="D538" s="223">
        <v>454</v>
      </c>
      <c r="E538" s="81"/>
      <c r="F538" s="111">
        <f t="shared" si="26"/>
        <v>2.3473780193056733E-2</v>
      </c>
      <c r="G538" s="111">
        <f t="shared" si="27"/>
        <v>3.1882022471910111E-2</v>
      </c>
    </row>
    <row r="539" spans="1:7" s="2" customFormat="1" x14ac:dyDescent="0.25">
      <c r="A539" s="89" t="s">
        <v>1448</v>
      </c>
      <c r="B539" s="198" t="s">
        <v>3196</v>
      </c>
      <c r="C539" s="177">
        <v>535.56703216999995</v>
      </c>
      <c r="D539" s="223">
        <v>26</v>
      </c>
      <c r="E539" s="81"/>
      <c r="F539" s="111">
        <f t="shared" si="26"/>
        <v>2.8166193963920999E-3</v>
      </c>
      <c r="G539" s="111">
        <f t="shared" si="27"/>
        <v>1.8258426966292136E-3</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72433.215968529956</v>
      </c>
      <c r="D543" s="223">
        <v>2977</v>
      </c>
      <c r="E543" s="81"/>
      <c r="F543" s="111">
        <f t="shared" si="26"/>
        <v>0.38093607108971628</v>
      </c>
      <c r="G543" s="111">
        <f t="shared" si="27"/>
        <v>0.20905898876404494</v>
      </c>
    </row>
    <row r="544" spans="1:7" s="2" customFormat="1" x14ac:dyDescent="0.25">
      <c r="A544" s="89" t="s">
        <v>1453</v>
      </c>
      <c r="B544" s="102" t="s">
        <v>354</v>
      </c>
      <c r="C544" s="129">
        <f>SUM(C526:C543)</f>
        <v>190145.33268357994</v>
      </c>
      <c r="D544" s="158">
        <f>SUM(D526:D543)</f>
        <v>14240</v>
      </c>
      <c r="E544" s="81"/>
      <c r="F544" s="154">
        <f>SUM(F526:F543)</f>
        <v>1</v>
      </c>
      <c r="G544" s="154">
        <f>SUM(G526:G543)</f>
        <v>0.99999999999999989</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13195.355044110003</v>
      </c>
      <c r="D549" s="223">
        <v>418</v>
      </c>
      <c r="E549" s="81"/>
      <c r="F549" s="111">
        <f>IF($C$567=0,"",IF(C549="[for completion]","",IF(C549="","",C549/$C$567)))</f>
        <v>6.9396155340127857E-2</v>
      </c>
      <c r="G549" s="111">
        <f>IF($D$567=0,"",IF(D549="[for completion]","",IF(D549="","",D549/$D$567)))</f>
        <v>2.9353932584269663E-2</v>
      </c>
    </row>
    <row r="550" spans="1:7" s="2" customFormat="1" x14ac:dyDescent="0.25">
      <c r="A550" s="89" t="s">
        <v>1459</v>
      </c>
      <c r="B550" s="198" t="s">
        <v>3198</v>
      </c>
      <c r="C550" s="177">
        <v>7511.3263052899947</v>
      </c>
      <c r="D550" s="223">
        <v>321</v>
      </c>
      <c r="E550" s="81"/>
      <c r="F550" s="111">
        <f t="shared" ref="F550:F566" si="28">IF($C$567=0,"",IF(C550="[for completion]","",IF(C550="","",C550/$C$567)))</f>
        <v>3.9503080087637817E-2</v>
      </c>
      <c r="G550" s="111">
        <f t="shared" ref="G550:G566" si="29">IF($D$567=0,"",IF(D550="[for completion]","",IF(D550="","",D550/$D$567)))</f>
        <v>2.2542134831460673E-2</v>
      </c>
    </row>
    <row r="551" spans="1:7" s="2" customFormat="1" x14ac:dyDescent="0.25">
      <c r="A551" s="89" t="s">
        <v>1460</v>
      </c>
      <c r="B551" s="198" t="s">
        <v>3199</v>
      </c>
      <c r="C551" s="177">
        <v>9432.2586368199991</v>
      </c>
      <c r="D551" s="223">
        <v>898</v>
      </c>
      <c r="E551" s="81"/>
      <c r="F551" s="111">
        <f t="shared" si="28"/>
        <v>4.9605522805633004E-2</v>
      </c>
      <c r="G551" s="111">
        <f t="shared" si="29"/>
        <v>6.3061797752808985E-2</v>
      </c>
    </row>
    <row r="552" spans="1:7" s="2" customFormat="1" x14ac:dyDescent="0.25">
      <c r="A552" s="89" t="s">
        <v>1461</v>
      </c>
      <c r="B552" s="198" t="s">
        <v>3200</v>
      </c>
      <c r="C552" s="177">
        <v>4855.7964732899973</v>
      </c>
      <c r="D552" s="223">
        <v>659</v>
      </c>
      <c r="E552" s="81"/>
      <c r="F552" s="111">
        <f t="shared" si="28"/>
        <v>2.5537289844345053E-2</v>
      </c>
      <c r="G552" s="111">
        <f t="shared" si="29"/>
        <v>4.6278089887640449E-2</v>
      </c>
    </row>
    <row r="553" spans="1:7" s="2" customFormat="1" x14ac:dyDescent="0.25">
      <c r="A553" s="89" t="s">
        <v>1462</v>
      </c>
      <c r="B553" s="198" t="s">
        <v>3201</v>
      </c>
      <c r="C553" s="177">
        <v>1611.9580307800002</v>
      </c>
      <c r="D553" s="223">
        <v>311</v>
      </c>
      <c r="E553" s="81"/>
      <c r="F553" s="111">
        <f t="shared" si="28"/>
        <v>8.4775051169015698E-3</v>
      </c>
      <c r="G553" s="111">
        <f t="shared" si="29"/>
        <v>2.1839887640449439E-2</v>
      </c>
    </row>
    <row r="554" spans="1:7" s="2" customFormat="1" x14ac:dyDescent="0.25">
      <c r="A554" s="89" t="s">
        <v>1463</v>
      </c>
      <c r="B554" s="198" t="s">
        <v>3202</v>
      </c>
      <c r="C554" s="177">
        <v>1349.8510019199994</v>
      </c>
      <c r="D554" s="223">
        <v>189</v>
      </c>
      <c r="E554" s="81"/>
      <c r="F554" s="111">
        <f t="shared" si="28"/>
        <v>7.0990488321176987E-3</v>
      </c>
      <c r="G554" s="111">
        <f t="shared" si="29"/>
        <v>1.327247191011236E-2</v>
      </c>
    </row>
    <row r="555" spans="1:7" s="2" customFormat="1" x14ac:dyDescent="0.25">
      <c r="A555" s="89" t="s">
        <v>1464</v>
      </c>
      <c r="B555" s="198" t="s">
        <v>3203</v>
      </c>
      <c r="C555" s="177">
        <v>1163.2734746499996</v>
      </c>
      <c r="D555" s="223">
        <v>177</v>
      </c>
      <c r="E555" s="81"/>
      <c r="F555" s="111">
        <f t="shared" si="28"/>
        <v>6.1178124029254936E-3</v>
      </c>
      <c r="G555" s="111">
        <f t="shared" si="29"/>
        <v>1.2429775280898876E-2</v>
      </c>
    </row>
    <row r="556" spans="1:7" s="2" customFormat="1" x14ac:dyDescent="0.25">
      <c r="A556" s="89" t="s">
        <v>1465</v>
      </c>
      <c r="B556" s="198" t="s">
        <v>3204</v>
      </c>
      <c r="C556" s="177">
        <v>3551.82523416</v>
      </c>
      <c r="D556" s="223">
        <v>281</v>
      </c>
      <c r="E556" s="81"/>
      <c r="F556" s="111">
        <f t="shared" si="28"/>
        <v>1.8679528884732489E-2</v>
      </c>
      <c r="G556" s="111">
        <f t="shared" si="29"/>
        <v>1.9733146067415729E-2</v>
      </c>
    </row>
    <row r="557" spans="1:7" s="2" customFormat="1" x14ac:dyDescent="0.25">
      <c r="A557" s="89" t="s">
        <v>1466</v>
      </c>
      <c r="B557" s="198" t="s">
        <v>3205</v>
      </c>
      <c r="C557" s="177">
        <v>3254.5544632499987</v>
      </c>
      <c r="D557" s="223">
        <v>310</v>
      </c>
      <c r="E557" s="81"/>
      <c r="F557" s="111">
        <f t="shared" si="28"/>
        <v>1.7116141728631799E-2</v>
      </c>
      <c r="G557" s="111">
        <f t="shared" si="29"/>
        <v>2.1769662921348316E-2</v>
      </c>
    </row>
    <row r="558" spans="1:7" s="2" customFormat="1" x14ac:dyDescent="0.25">
      <c r="A558" s="89" t="s">
        <v>1467</v>
      </c>
      <c r="B558" s="198" t="s">
        <v>3206</v>
      </c>
      <c r="C558" s="177">
        <v>18384.69296272998</v>
      </c>
      <c r="D558" s="223">
        <v>1754</v>
      </c>
      <c r="E558" s="81"/>
      <c r="F558" s="111">
        <f t="shared" si="28"/>
        <v>9.6687584718810171E-2</v>
      </c>
      <c r="G558" s="111">
        <f t="shared" si="29"/>
        <v>0.12317415730337079</v>
      </c>
    </row>
    <row r="559" spans="1:7" s="2" customFormat="1" x14ac:dyDescent="0.25">
      <c r="A559" s="89" t="s">
        <v>1468</v>
      </c>
      <c r="B559" s="198" t="s">
        <v>3207</v>
      </c>
      <c r="C559" s="177">
        <v>25665.352106449984</v>
      </c>
      <c r="D559" s="223">
        <v>2845</v>
      </c>
      <c r="E559" s="81"/>
      <c r="F559" s="111">
        <f t="shared" si="28"/>
        <v>0.13497755503238984</v>
      </c>
      <c r="G559" s="111">
        <f t="shared" si="29"/>
        <v>0.19978932584269662</v>
      </c>
    </row>
    <row r="560" spans="1:7" s="2" customFormat="1" x14ac:dyDescent="0.25">
      <c r="A560" s="89" t="s">
        <v>1469</v>
      </c>
      <c r="B560" s="198" t="s">
        <v>3208</v>
      </c>
      <c r="C560" s="177">
        <v>22736.87620528003</v>
      </c>
      <c r="D560" s="223">
        <v>2620</v>
      </c>
      <c r="E560" s="81"/>
      <c r="F560" s="111">
        <f t="shared" si="28"/>
        <v>0.11957630452658216</v>
      </c>
      <c r="G560" s="111">
        <f t="shared" si="29"/>
        <v>0.18398876404494383</v>
      </c>
    </row>
    <row r="561" spans="1:7" s="2" customFormat="1" x14ac:dyDescent="0.25">
      <c r="A561" s="89" t="s">
        <v>1470</v>
      </c>
      <c r="B561" s="198" t="s">
        <v>3209</v>
      </c>
      <c r="C561" s="177">
        <v>4463.4297441500021</v>
      </c>
      <c r="D561" s="223">
        <v>454</v>
      </c>
      <c r="E561" s="81"/>
      <c r="F561" s="111">
        <f t="shared" si="28"/>
        <v>2.3473780193056733E-2</v>
      </c>
      <c r="G561" s="111">
        <f t="shared" si="29"/>
        <v>3.1882022471910111E-2</v>
      </c>
    </row>
    <row r="562" spans="1:7" s="2" customFormat="1" x14ac:dyDescent="0.25">
      <c r="A562" s="89" t="s">
        <v>1471</v>
      </c>
      <c r="B562" s="198" t="s">
        <v>3210</v>
      </c>
      <c r="C562" s="177">
        <v>535.56703216999995</v>
      </c>
      <c r="D562" s="223">
        <v>26</v>
      </c>
      <c r="E562" s="81"/>
      <c r="F562" s="111">
        <f t="shared" si="28"/>
        <v>2.8166193963920999E-3</v>
      </c>
      <c r="G562" s="111">
        <f t="shared" si="29"/>
        <v>1.8258426966292136E-3</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72433.215968529956</v>
      </c>
      <c r="D566" s="223">
        <v>2977</v>
      </c>
      <c r="E566" s="81"/>
      <c r="F566" s="111">
        <f t="shared" si="28"/>
        <v>0.38093607108971628</v>
      </c>
      <c r="G566" s="111">
        <f t="shared" si="29"/>
        <v>0.20905898876404494</v>
      </c>
    </row>
    <row r="567" spans="1:7" s="2" customFormat="1" x14ac:dyDescent="0.25">
      <c r="A567" s="89" t="s">
        <v>1476</v>
      </c>
      <c r="B567" s="102" t="s">
        <v>354</v>
      </c>
      <c r="C567" s="129">
        <f>SUM(C549:C566)</f>
        <v>190145.33268357994</v>
      </c>
      <c r="D567" s="158">
        <f>SUM(D549:D566)</f>
        <v>14240</v>
      </c>
      <c r="E567" s="81"/>
      <c r="F567" s="154">
        <f>SUM(F549:F566)</f>
        <v>1</v>
      </c>
      <c r="G567" s="154">
        <f>SUM(G549:G566)</f>
        <v>0.99999999999999989</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45539.965166899943</v>
      </c>
      <c r="D572" s="223">
        <v>4242</v>
      </c>
      <c r="E572" s="81"/>
      <c r="F572" s="111">
        <f>IF($C$585=0,"",IF(C572="[for completion]","",IF(C572="","",C572/$C$585)))</f>
        <v>0.23950083088646093</v>
      </c>
      <c r="G572" s="111">
        <f>IF($D$585=0,"",IF(D572="[for completion]","",IF(D572="","",D572/$D$585)))</f>
        <v>0.33281029342538837</v>
      </c>
    </row>
    <row r="573" spans="1:7" s="2" customFormat="1" x14ac:dyDescent="0.25">
      <c r="A573" s="89" t="s">
        <v>1482</v>
      </c>
      <c r="B573" s="102" t="s">
        <v>1212</v>
      </c>
      <c r="C573" s="177">
        <v>16579.200346670015</v>
      </c>
      <c r="D573" s="223">
        <v>1412</v>
      </c>
      <c r="E573" s="81"/>
      <c r="F573" s="111">
        <f>IF($C$585=0,"",IF(C573="[for completion]","",IF(C573="","",C573/$C$585)))</f>
        <v>8.7192255064495267E-2</v>
      </c>
      <c r="G573" s="111">
        <f>IF($D$585=0,"",IF(D573="[for completion]","",IF(D573="","",D573/$D$585)))</f>
        <v>0.11077985250274595</v>
      </c>
    </row>
    <row r="574" spans="1:7" s="2" customFormat="1" x14ac:dyDescent="0.25">
      <c r="A574" s="89" t="s">
        <v>1483</v>
      </c>
      <c r="B574" s="102" t="s">
        <v>1214</v>
      </c>
      <c r="C574" s="177">
        <v>9044.2985499099941</v>
      </c>
      <c r="D574" s="223">
        <v>662</v>
      </c>
      <c r="E574" s="81"/>
      <c r="F574" s="111">
        <f>IF($C$585=0,"",IF(C574="[for completion]","",IF(C574="","",C574/$C$585)))</f>
        <v>4.7565188281326741E-2</v>
      </c>
      <c r="G574" s="111">
        <f>IF($D$585=0,"",IF(D574="[for completion]","",IF(D574="","",D574/$D$585)))</f>
        <v>5.1937862858936139E-2</v>
      </c>
    </row>
    <row r="575" spans="1:7" s="2" customFormat="1" x14ac:dyDescent="0.25">
      <c r="A575" s="89" t="s">
        <v>1484</v>
      </c>
      <c r="B575" s="102" t="s">
        <v>1216</v>
      </c>
      <c r="C575" s="177">
        <v>12201.196045340008</v>
      </c>
      <c r="D575" s="223">
        <v>1086</v>
      </c>
      <c r="E575" s="81"/>
      <c r="F575" s="111">
        <f>IF($C$585=0,"",IF(C575="[for completion]","",IF(C575="","",C575/$C$585)))</f>
        <v>6.4167738819253403E-2</v>
      </c>
      <c r="G575" s="111">
        <f>IF($D$585=0,"",IF(D575="[for completion]","",IF(D575="","",D575/$D$585)))</f>
        <v>8.5203201004236617E-2</v>
      </c>
    </row>
    <row r="576" spans="1:7" s="2" customFormat="1" x14ac:dyDescent="0.25">
      <c r="A576" s="89" t="s">
        <v>1485</v>
      </c>
      <c r="B576" s="102" t="s">
        <v>1218</v>
      </c>
      <c r="C576" s="177">
        <v>12907.25970221</v>
      </c>
      <c r="D576" s="223">
        <v>1301</v>
      </c>
      <c r="E576" s="81"/>
      <c r="F576" s="111">
        <f>IF($C$585=0,"",IF(C576="[for completion]","",IF(C576="","",C576/$C$585)))</f>
        <v>6.7881023005118474E-2</v>
      </c>
      <c r="G576" s="111">
        <f>IF($D$585=0,"",IF(D576="[for completion]","",IF(D576="","",D576/$D$585)))</f>
        <v>0.1020712380354621</v>
      </c>
    </row>
    <row r="577" spans="1:7" s="2" customFormat="1" x14ac:dyDescent="0.25">
      <c r="A577" s="89" t="s">
        <v>1486</v>
      </c>
      <c r="B577" s="102" t="s">
        <v>1220</v>
      </c>
      <c r="C577" s="177">
        <v>9862.7527109000202</v>
      </c>
      <c r="D577" s="223">
        <v>983</v>
      </c>
      <c r="E577" s="81"/>
      <c r="F577" s="111">
        <f t="shared" ref="F577:F584" si="30">IF($C$585=0,"",IF(C577="[for completion]","",IF(C577="","",C577/$C$585)))</f>
        <v>5.1869549316325231E-2</v>
      </c>
      <c r="G577" s="111">
        <f t="shared" ref="G577:G584" si="31">IF($D$585=0,"",IF(D577="[for completion]","",IF(D577="","",D577/$D$585)))</f>
        <v>7.7122234426486747E-2</v>
      </c>
    </row>
    <row r="578" spans="1:7" s="2" customFormat="1" x14ac:dyDescent="0.25">
      <c r="A578" s="89" t="s">
        <v>1487</v>
      </c>
      <c r="B578" s="102" t="s">
        <v>1222</v>
      </c>
      <c r="C578" s="177">
        <v>7327.2693651800028</v>
      </c>
      <c r="D578" s="223">
        <v>607</v>
      </c>
      <c r="E578" s="81"/>
      <c r="F578" s="111">
        <f t="shared" si="30"/>
        <v>3.8535099766941319E-2</v>
      </c>
      <c r="G578" s="111">
        <f t="shared" si="31"/>
        <v>4.7622783618390084E-2</v>
      </c>
    </row>
    <row r="579" spans="1:7" s="2" customFormat="1" x14ac:dyDescent="0.25">
      <c r="A579" s="89" t="s">
        <v>1488</v>
      </c>
      <c r="B579" s="102" t="s">
        <v>1224</v>
      </c>
      <c r="C579" s="177">
        <v>8971.1642319699931</v>
      </c>
      <c r="D579" s="223">
        <v>462</v>
      </c>
      <c r="E579" s="81"/>
      <c r="F579" s="111">
        <f t="shared" si="30"/>
        <v>4.7180565020225176E-2</v>
      </c>
      <c r="G579" s="111">
        <f t="shared" si="31"/>
        <v>3.624666562058685E-2</v>
      </c>
    </row>
    <row r="580" spans="1:7" s="2" customFormat="1" x14ac:dyDescent="0.25">
      <c r="A580" s="89" t="s">
        <v>1489</v>
      </c>
      <c r="B580" s="102" t="s">
        <v>1226</v>
      </c>
      <c r="C580" s="177">
        <v>10379.31840111</v>
      </c>
      <c r="D580" s="95">
        <v>591</v>
      </c>
      <c r="E580" s="81"/>
      <c r="F580" s="111">
        <f t="shared" si="30"/>
        <v>5.4586238087590493E-2</v>
      </c>
      <c r="G580" s="111">
        <f t="shared" si="31"/>
        <v>4.6367487839322138E-2</v>
      </c>
    </row>
    <row r="581" spans="1:7" s="2" customFormat="1" x14ac:dyDescent="0.25">
      <c r="A581" s="89" t="s">
        <v>1490</v>
      </c>
      <c r="B581" s="89" t="s">
        <v>1228</v>
      </c>
      <c r="C581" s="177">
        <v>5403.8071946300042</v>
      </c>
      <c r="D581" s="95">
        <v>276</v>
      </c>
      <c r="F581" s="111">
        <f t="shared" si="30"/>
        <v>2.841935228366849E-2</v>
      </c>
      <c r="G581" s="111">
        <f t="shared" si="31"/>
        <v>2.1653852188922015E-2</v>
      </c>
    </row>
    <row r="582" spans="1:7" s="2" customFormat="1" x14ac:dyDescent="0.25">
      <c r="A582" s="89" t="s">
        <v>1491</v>
      </c>
      <c r="B582" s="89" t="s">
        <v>1230</v>
      </c>
      <c r="C582" s="177">
        <v>6132.2575808799984</v>
      </c>
      <c r="D582" s="95">
        <v>209</v>
      </c>
      <c r="F582" s="111">
        <f t="shared" si="30"/>
        <v>3.2250371304588688E-2</v>
      </c>
      <c r="G582" s="111">
        <f t="shared" si="31"/>
        <v>1.6397301114075002E-2</v>
      </c>
    </row>
    <row r="583" spans="1:7" s="2" customFormat="1" x14ac:dyDescent="0.25">
      <c r="A583" s="89" t="s">
        <v>1492</v>
      </c>
      <c r="B583" s="102" t="s">
        <v>1232</v>
      </c>
      <c r="C583" s="177">
        <v>6363.2859406399975</v>
      </c>
      <c r="D583" s="95">
        <v>223</v>
      </c>
      <c r="E583" s="81"/>
      <c r="F583" s="111">
        <f t="shared" si="30"/>
        <v>3.3465380668738859E-2</v>
      </c>
      <c r="G583" s="111">
        <f t="shared" si="31"/>
        <v>1.7495684920759452E-2</v>
      </c>
    </row>
    <row r="584" spans="1:7" s="2" customFormat="1" x14ac:dyDescent="0.25">
      <c r="A584" s="89" t="s">
        <v>1493</v>
      </c>
      <c r="B584" s="89" t="s">
        <v>1180</v>
      </c>
      <c r="C584" s="177">
        <v>39433.557447240033</v>
      </c>
      <c r="D584" s="223">
        <v>692</v>
      </c>
      <c r="E584" s="81"/>
      <c r="F584" s="111">
        <f t="shared" si="30"/>
        <v>0.20738640749526702</v>
      </c>
      <c r="G584" s="111">
        <f t="shared" si="31"/>
        <v>5.4291542444688527E-2</v>
      </c>
    </row>
    <row r="585" spans="1:7" s="2" customFormat="1" x14ac:dyDescent="0.25">
      <c r="A585" s="89" t="s">
        <v>1494</v>
      </c>
      <c r="B585" s="102" t="s">
        <v>354</v>
      </c>
      <c r="C585" s="129">
        <f>SUM(C572:C584)</f>
        <v>190145.33268358</v>
      </c>
      <c r="D585" s="158">
        <f>SUM(D572:D584)</f>
        <v>12746</v>
      </c>
      <c r="E585" s="81"/>
      <c r="F585" s="154">
        <f>SUM(F572:F584)</f>
        <v>1</v>
      </c>
      <c r="G585" s="154">
        <f>SUM(G572:G584)</f>
        <v>1</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6363.2859406399975</v>
      </c>
      <c r="D597" s="223">
        <v>223</v>
      </c>
      <c r="E597" s="81"/>
      <c r="F597" s="111">
        <f>IF($C$601=0,"",IF(C597="[for completion]","",IF(C597="","",C597/$C$601)))</f>
        <v>3.3465380668738942E-2</v>
      </c>
      <c r="G597" s="111">
        <f>IF($D$601=0,"",IF(D597="[for completion]","",IF(D597="","",D597/$D$601)))</f>
        <v>1.7495684920759452E-2</v>
      </c>
    </row>
    <row r="598" spans="1:7" x14ac:dyDescent="0.25">
      <c r="A598" s="89" t="s">
        <v>1507</v>
      </c>
      <c r="B598" s="176" t="s">
        <v>1508</v>
      </c>
      <c r="C598" s="177">
        <v>183782.04674293954</v>
      </c>
      <c r="D598" s="223">
        <v>12523</v>
      </c>
      <c r="E598" s="81"/>
      <c r="F598" s="111">
        <f>IF($C$601=0,"",IF(C598="[for completion]","",IF(C598="","",C598/$C$601)))</f>
        <v>0.96653461933126106</v>
      </c>
      <c r="G598" s="111">
        <f>IF($D$601=0,"",IF(D598="[for completion]","",IF(D598="","",D598/$D$601)))</f>
        <v>0.98250431507924052</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190145.33268357953</v>
      </c>
      <c r="D601" s="158">
        <f>SUM(D597:D600)</f>
        <v>12746</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6705.0946773218984</v>
      </c>
      <c r="E604" s="179"/>
      <c r="F604" s="177"/>
      <c r="G604" s="177"/>
    </row>
    <row r="605" spans="1:7" x14ac:dyDescent="0.25">
      <c r="A605" s="89" t="s">
        <v>1514</v>
      </c>
      <c r="B605" s="102" t="s">
        <v>1395</v>
      </c>
      <c r="C605" s="177"/>
      <c r="D605" s="177">
        <v>28081.191318089805</v>
      </c>
      <c r="E605" s="179"/>
      <c r="F605" s="177"/>
      <c r="G605" s="177"/>
    </row>
    <row r="606" spans="1:7" x14ac:dyDescent="0.25">
      <c r="A606" s="89" t="s">
        <v>1515</v>
      </c>
      <c r="B606" s="102" t="s">
        <v>1397</v>
      </c>
      <c r="C606" s="177"/>
      <c r="D606" s="177">
        <v>1544.5454808775003</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70805.827915390066</v>
      </c>
      <c r="E608" s="179"/>
      <c r="F608" s="177"/>
      <c r="G608" s="177"/>
    </row>
    <row r="609" spans="1:7" x14ac:dyDescent="0.25">
      <c r="A609" s="89" t="s">
        <v>1518</v>
      </c>
      <c r="B609" s="102" t="s">
        <v>1403</v>
      </c>
      <c r="C609" s="177"/>
      <c r="D609" s="177">
        <v>967092.83038796554</v>
      </c>
      <c r="E609" s="179"/>
      <c r="F609" s="177"/>
      <c r="G609" s="177"/>
    </row>
    <row r="610" spans="1:7" x14ac:dyDescent="0.25">
      <c r="A610" s="89" t="s">
        <v>1519</v>
      </c>
      <c r="B610" s="102" t="s">
        <v>1405</v>
      </c>
      <c r="C610" s="177"/>
      <c r="D610" s="177">
        <v>341.88215089260012</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1908.6298115792001</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104.28936300050002</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1053.4074392113998</v>
      </c>
      <c r="E616" s="179"/>
      <c r="F616" s="177"/>
      <c r="G616" s="177"/>
    </row>
    <row r="617" spans="1:7" x14ac:dyDescent="0.25">
      <c r="A617" s="89" t="s">
        <v>1526</v>
      </c>
      <c r="B617" s="102" t="s">
        <v>354</v>
      </c>
      <c r="C617" s="129">
        <f>SUM(C604:C616)</f>
        <v>0</v>
      </c>
      <c r="D617" s="129">
        <f>SUM(D604:D616)</f>
        <v>1077637.6985443286</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2026-05-08T08:30:02Z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