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DB09CE06-38ED-405C-804F-C02DDB98860E}" xr6:coauthVersionLast="47" xr6:coauthVersionMax="47" xr10:uidLastSave="{00000000-0000-0000-0000-000000000000}"/>
  <bookViews>
    <workbookView xWindow="-120" yWindow="-120" windowWidth="38640" windowHeight="211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l="1"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F83" i="24" l="1"/>
  <c r="F86" i="24" s="1"/>
  <c r="C138" i="5"/>
  <c r="C14" i="29"/>
  <c r="E22" i="27"/>
  <c r="I49" i="28"/>
  <c r="F11" i="28"/>
  <c r="D14" i="29"/>
  <c r="H29" i="29"/>
  <c r="F22" i="27"/>
  <c r="E16" i="28"/>
  <c r="E56" i="28" s="1"/>
  <c r="C141" i="5"/>
  <c r="F16" i="28"/>
  <c r="F20" i="28" s="1"/>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J20" i="28" s="1"/>
  <c r="D16" i="28"/>
  <c r="M25" i="29"/>
  <c r="M28" i="29"/>
  <c r="P57" i="26"/>
  <c r="G79" i="26" s="1"/>
  <c r="P62" i="26"/>
  <c r="H84" i="26" s="1"/>
  <c r="H22" i="27"/>
  <c r="D11" i="28"/>
  <c r="G11" i="28"/>
  <c r="G20" i="28" s="1"/>
  <c r="K54" i="28"/>
  <c r="K16" i="28"/>
  <c r="F58" i="28"/>
  <c r="J59" i="28"/>
  <c r="G52" i="28"/>
  <c r="K31" i="28"/>
  <c r="F36" i="28"/>
  <c r="C147" i="5"/>
  <c r="F151" i="6"/>
  <c r="M18" i="25"/>
  <c r="K19" i="25" s="1"/>
  <c r="N15" i="26"/>
  <c r="I37" i="26" s="1"/>
  <c r="L66" i="26"/>
  <c r="I12" i="27"/>
  <c r="I19" i="27"/>
  <c r="E44" i="27"/>
  <c r="E11" i="28"/>
  <c r="H11" i="28"/>
  <c r="L54" i="28"/>
  <c r="C57" i="28"/>
  <c r="G58" i="28"/>
  <c r="H31" i="28"/>
  <c r="G36" i="28"/>
  <c r="G56" i="28" s="1"/>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C142" i="5"/>
  <c r="C149" i="5"/>
  <c r="F22" i="26"/>
  <c r="N14" i="26"/>
  <c r="D36" i="26" s="1"/>
  <c r="K22" i="26"/>
  <c r="E78"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78" i="26"/>
  <c r="I11" i="27"/>
  <c r="I18" i="27"/>
  <c r="M12" i="28"/>
  <c r="F14" i="29"/>
  <c r="I29" i="29"/>
  <c r="C289" i="12"/>
  <c r="I26" i="25"/>
  <c r="G27" i="25" s="1"/>
  <c r="G66" i="26"/>
  <c r="P63" i="26"/>
  <c r="F85" i="26" s="1"/>
  <c r="D22" i="27"/>
  <c r="H49" i="28"/>
  <c r="C53" i="28"/>
  <c r="L16" i="28"/>
  <c r="F59" i="28"/>
  <c r="C31" i="28"/>
  <c r="J29" i="29"/>
  <c r="F172" i="12"/>
  <c r="G31" i="28"/>
  <c r="G51" i="28" s="1"/>
  <c r="M33" i="28"/>
  <c r="L22" i="26"/>
  <c r="I66" i="26"/>
  <c r="E52" i="28"/>
  <c r="H53" i="28"/>
  <c r="F57" i="28"/>
  <c r="I58" i="28"/>
  <c r="N12" i="26"/>
  <c r="H34" i="26" s="1"/>
  <c r="N16" i="26"/>
  <c r="D38" i="26" s="1"/>
  <c r="P60" i="26"/>
  <c r="I82" i="26" s="1"/>
  <c r="J66" i="26"/>
  <c r="C22" i="27"/>
  <c r="M15" i="28"/>
  <c r="M37" i="28"/>
  <c r="P61" i="26"/>
  <c r="I83" i="26" s="1"/>
  <c r="M32" i="28"/>
  <c r="N20" i="26"/>
  <c r="L42" i="26" s="1"/>
  <c r="P59" i="26"/>
  <c r="L81" i="26" s="1"/>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D56" i="28" l="1"/>
  <c r="H40" i="28"/>
  <c r="M55" i="28"/>
  <c r="E51" i="28"/>
  <c r="H20" i="28"/>
  <c r="C78" i="26"/>
  <c r="D78" i="26"/>
  <c r="H38" i="26"/>
  <c r="G12" i="25"/>
  <c r="K12" i="25"/>
  <c r="F56" i="28"/>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E60" i="28"/>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G60" i="28"/>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F60" i="28" l="1"/>
  <c r="K60" i="28"/>
  <c r="L60" i="28"/>
  <c r="I27" i="25"/>
  <c r="M12" i="25"/>
  <c r="M40" i="28"/>
  <c r="M56" i="28"/>
  <c r="H60" i="28"/>
  <c r="M19" i="25"/>
  <c r="L44" i="26"/>
  <c r="M51" i="28"/>
  <c r="C60" i="28"/>
  <c r="F88" i="26"/>
  <c r="L88" i="26"/>
  <c r="C88" i="26"/>
  <c r="H88" i="26"/>
  <c r="G88" i="26"/>
  <c r="M20" i="28"/>
  <c r="J88" i="26"/>
  <c r="D88" i="26"/>
  <c r="I88" i="26"/>
  <c r="G44" i="26"/>
  <c r="K44" i="26"/>
  <c r="C44" i="26"/>
  <c r="I44" i="26"/>
  <c r="H44" i="26"/>
  <c r="F44" i="26"/>
  <c r="E44" i="26"/>
  <c r="J44" i="26"/>
  <c r="E88" i="26"/>
  <c r="M60" i="28" l="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C291" i="5"/>
  <c r="D295" i="5"/>
  <c r="C307" i="5"/>
  <c r="C295" i="5"/>
  <c r="F293" i="5"/>
  <c r="F295" i="5"/>
  <c r="D293" i="5"/>
  <c r="D307" i="5"/>
  <c r="D291" i="5"/>
  <c r="G293" i="5"/>
  <c r="F307" i="5"/>
  <c r="C293" i="5"/>
  <c r="F583" i="6" l="1"/>
  <c r="F582" i="6"/>
  <c r="F364" i="6"/>
  <c r="F581" i="6"/>
  <c r="G581" i="6"/>
  <c r="F93" i="5"/>
  <c r="F303" i="6"/>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58" i="5" s="1"/>
  <c r="F63" i="5"/>
  <c r="F61" i="5"/>
  <c r="F220"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<sst xmlns="http://schemas.openxmlformats.org/spreadsheetml/2006/main" count="18694" uniqueCount="3597">
  <si>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</si>
  <si>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</si>
  <si>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</si>
  <si>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</si>
  <si>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</si>
  <si>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</si>
  <si>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</si>
  <si>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</si>
  <si>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</si>
  <si>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</si>
  <si>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</si>
  <si>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</si>
  <si>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</si>
  <si>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</si>
  <si>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</si>
  <si>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</si>
  <si>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</si>
  <si>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</si>
  <si>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</si>
  <si>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</si>
  <si>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</si>
  <si>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</si>
  <si>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</si>
  <si>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</si>
  <si>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</si>
  <si>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</si>
  <si>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</si>
  <si>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</si>
  <si>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</si>
  <si>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</si>
  <si>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</si>
  <si>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</si>
  <si>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</si>
  <si>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</si>
  <si>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</si>
  <si>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</si>
  <si>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</si>
  <si>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</si>
  <si>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</si>
  <si>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</si>
  <si>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</si>
  <si>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</si>
  <si>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</si>
  <si>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</si>
  <si>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</si>
  <si>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</si>
  <si>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</si>
  <si>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</si>
  <si>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</si>
  <si>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</si>
  <si>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</si>
  <si>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</si>
  <si>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</si>
  <si>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</si>
  <si>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</si>
  <si>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</si>
  <si>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</si>
  <si>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</si>
  <si>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</si>
  <si>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</si>
  <si>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</si>
  <si>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</si>
  <si>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</si>
  <si>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</si>
  <si>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</si>
  <si>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</si>
  <si>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</si>
  <si>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</si>
  <si>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</si>
  <si>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</si>
  <si>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</si>
  <si>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</si>
  <si>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</si>
  <si>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</si>
  <si>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</si>
  <si>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</si>
  <si>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</si>
  <si>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</si>
  <si>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</si>
  <si>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</si>
  <si>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</si>
  <si>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</si>
  <si>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</si>
  <si>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</si>
  <si>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</si>
  <si>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</si>
  <si>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</si>
  <si>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</si>
  <si>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</si>
  <si>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</si>
  <si>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</si>
  <si>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</si>
  <si>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</si>
  <si>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</si>
  <si>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</si>
  <si>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</si>
  <si>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</si>
  <si>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</si>
  <si>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</si>
  <si>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</si>
  <si>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</si>
  <si>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</si>
  <si>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</si>
  <si>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</si>
  <si>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</si>
  <si>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</si>
  <si>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</si>
  <si>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</si>
  <si>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</si>
  <si>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</si>
  <si>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</si>
  <si>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</si>
  <si>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</si>
  <si>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</si>
  <si>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</si>
  <si>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</si>
  <si>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</si>
  <si>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</si>
  <si>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</si>
  <si>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</si>
  <si>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</si>
  <si>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</si>
  <si>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</si>
  <si>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</si>
  <si>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</si>
  <si>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</si>
  <si>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</si>
  <si>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</si>
  <si>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</si>
  <si>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</si>
  <si>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</si>
  <si>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</si>
  <si>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</si>
  <si>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</si>
  <si>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</si>
  <si>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</si>
  <si>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</si>
  <si>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</si>
  <si>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</si>
  <si>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</si>
  <si>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</si>
  <si>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</si>
  <si>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</si>
  <si>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</si>
  <si>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</si>
  <si>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</si>
  <si>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</si>
  <si>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</si>
  <si>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</si>
  <si>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</si>
  <si>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</si>
  <si>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</si>
  <si>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</si>
  <si>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</si>
  <si>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</si>
  <si>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</si>
  <si>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</si>
  <si>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</si>
  <si>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</si>
  <si>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</si>
  <si>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</si>
  <si>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</si>
  <si>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</si>
  <si>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</si>
  <si>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</si>
  <si>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</si>
  <si>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</si>
  <si>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</si>
  <si>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</si>
  <si>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</si>
  <si>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</si>
  <si>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</si>
  <si>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</si>
  <si>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</si>
  <si>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</si>
  <si>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</si>
  <si>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</si>
  <si>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</si>
  <si>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</si>
  <si>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</si>
  <si>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</si>
  <si>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</si>
  <si>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</si>
  <si>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</si>
  <si>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</si>
  <si>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</si>
  <si>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</si>
  <si>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</si>
  <si>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</si>
  <si>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</si>
  <si>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</si>
  <si>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</si>
  <si>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</si>
  <si>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</si>
  <si>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</si>
  <si>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</si>
  <si>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</si>
  <si>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</si>
  <si>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</si>
  <si>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</si>
  <si>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</si>
  <si>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</si>
  <si>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</si>
  <si>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</si>
  <si>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</si>
  <si>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</si>
  <si>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</si>
  <si>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</si>
  <si>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</si>
  <si>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</si>
  <si>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</si>
  <si>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</si>
  <si>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</si>
  <si>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</si>
  <si>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</si>
  <si>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</si>
  <si>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</si>
  <si>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</si>
  <si>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</si>
  <si>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</si>
  <si>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</si>
  <si>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</si>
  <si>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</si>
  <si>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</si>
  <si>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</si>
  <si>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</si>
  <si>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</si>
  <si>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</si>
  <si>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</si>
  <si>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</si>
  <si>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</si>
  <si>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</si>
  <si>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</si>
  <si>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</si>
  <si>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</si>
  <si>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</si>
  <si>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</si>
  <si>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</si>
  <si>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</si>
  <si>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</si>
  <si>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</si>
  <si>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</si>
  <si>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</si>
  <si>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</si>
  <si>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</si>
  <si>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</si>
  <si>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</si>
  <si>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</si>
  <si>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</si>
  <si>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</si>
  <si>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</si>
  <si>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</si>
  <si>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</si>
  <si>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</si>
  <si>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</si>
  <si>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</si>
  <si>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</si>
  <si>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</si>
  <si>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</si>
  <si>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</si>
  <si>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</si>
  <si>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</si>
  <si>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</si>
  <si>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</si>
  <si>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</si>
  <si>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</si>
  <si>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</si>
  <si>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</si>
  <si>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</si>
  <si>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</si>
  <si>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</si>
  <si>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</si>
  <si>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</si>
  <si>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</si>
  <si>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</si>
  <si>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</si>
  <si>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</si>
  <si>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</si>
  <si>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</si>
  <si>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</si>
  <si>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</si>
  <si>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</si>
  <si>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</si>
  <si>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</si>
  <si>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</si>
  <si>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</si>
  <si>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</si>
  <si>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</si>
  <si>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</si>
  <si>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</si>
  <si>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</si>
  <si>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</si>
  <si>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</si>
  <si>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</si>
  <si>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</si>
  <si>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</si>
  <si>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</si>
  <si>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</si>
  <si>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</si>
  <si>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</si>
  <si>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</si>
  <si>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</si>
  <si>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</si>
  <si>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</si>
  <si>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</si>
  <si>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</si>
  <si>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</si>
  <si>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</si>
  <si>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</si>
  <si>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</si>
  <si>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</si>
  <si>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</si>
  <si>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</si>
  <si>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</si>
  <si>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</si>
  <si>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</si>
  <si>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</si>
  <si>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</si>
  <si>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</si>
  <si>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</si>
  <si>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</si>
  <si>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</si>
  <si>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</si>
  <si>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</si>
  <si>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</si>
  <si>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</si>
  <si>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</si>
  <si>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</si>
  <si>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</si>
  <si>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</si>
  <si>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</si>
  <si>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</si>
  <si>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</si>
  <si>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</si>
  <si>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</si>
  <si>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</si>
  <si>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</si>
  <si>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</si>
  <si>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</si>
  <si>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</si>
  <si>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</si>
  <si>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</si>
  <si>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</si>
  <si>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</si>
  <si>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</si>
  <si>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</si>
  <si>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</si>
  <si>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</si>
  <si>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</si>
  <si>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</si>
  <si>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</si>
  <si>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</si>
  <si>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</si>
  <si>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</si>
  <si>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</si>
  <si>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</si>
  <si>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</si>
  <si>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</si>
  <si>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</si>
  <si>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</si>
  <si>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</si>
  <si>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</si>
  <si>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</si>
  <si>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</si>
  <si>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</si>
  <si>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</si>
  <si>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</si>
  <si>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</si>
  <si>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</si>
  <si>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</si>
  <si>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</si>
  <si>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</si>
  <si>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</si>
  <si>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</si>
  <si>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</si>
  <si>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</si>
  <si>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</si>
  <si>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</si>
  <si>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</si>
  <si>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</si>
  <si>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</si>
  <si>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</si>
  <si>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</si>
  <si>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</si>
  <si>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</si>
  <si>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</si>
  <si>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</si>
  <si>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</si>
  <si>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</si>
  <si>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</si>
  <si>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</si>
  <si>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</si>
  <si>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</si>
  <si>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</si>
  <si>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</si>
  <si>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</si>
  <si>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</si>
  <si>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</si>
  <si>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</si>
  <si>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</si>
  <si>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</si>
  <si>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</si>
  <si>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</si>
  <si>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</si>
  <si>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</si>
  <si>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</si>
  <si>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</si>
  <si>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</si>
  <si>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</si>
  <si>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</si>
  <si>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</si>
  <si>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</si>
  <si>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</si>
  <si>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</si>
  <si>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</si>
  <si>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</si>
  <si>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</si>
  <si>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</si>
  <si>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</si>
  <si>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</si>
  <si>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</si>
  <si>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</si>
  <si>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</si>
  <si>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</si>
  <si>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</si>
  <si>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</si>
  <si>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</si>
  <si>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</si>
  <si>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</si>
  <si>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</si>
  <si>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</si>
  <si>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</si>
  <si>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</si>
  <si>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</si>
  <si>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</si>
  <si>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</si>
  <si>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</si>
  <si>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</si>
  <si>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</si>
  <si>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</si>
  <si>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</si>
  <si>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</si>
  <si>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</si>
  <si>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</si>
  <si>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</si>
  <si>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</si>
  <si>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</si>
  <si>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</si>
  <si>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</si>
  <si>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</si>
  <si>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</si>
  <si>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</si>
  <si>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</si>
  <si>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</si>
  <si>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</si>
  <si>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</si>
  <si>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</si>
  <si>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</si>
  <si>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</si>
  <si>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</si>
  <si>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</si>
  <si>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</si>
  <si>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</si>
  <si>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</si>
  <si>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</si>
  <si>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</si>
  <si>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</si>
  <si>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</si>
  <si>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</si>
  <si>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</si>
  <si>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</si>
  <si>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</si>
  <si>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</si>
  <si>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</si>
  <si>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</si>
  <si>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</si>
  <si>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</si>
  <si>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</si>
  <si>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</si>
  <si>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</si>
  <si>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</si>
  <si>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</si>
  <si>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</si>
  <si>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</si>
  <si>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</si>
  <si>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</si>
  <si>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</si>
  <si>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</si>
  <si>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</si>
  <si>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</si>
  <si>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</si>
  <si>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</si>
  <si>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</si>
  <si>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</si>
  <si>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</si>
  <si>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</si>
  <si>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</si>
  <si>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</si>
  <si>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</si>
  <si>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</si>
  <si>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</si>
  <si>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</si>
  <si>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</si>
  <si>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</si>
  <si>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</si>
  <si>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</si>
  <si>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</si>
  <si>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</si>
  <si>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</si>
  <si>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</si>
  <si>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</si>
  <si>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</si>
  <si>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</si>
  <si>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</si>
  <si>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</si>
  <si>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</si>
  <si>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</si>
  <si>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</si>
  <si>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</si>
  <si>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</si>
  <si>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</si>
  <si>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</si>
  <si>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</si>
  <si>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</si>
  <si>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</si>
  <si>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</si>
  <si>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</si>
  <si>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</si>
  <si>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</si>
  <si>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</si>
  <si>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</si>
  <si>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</si>
  <si>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</si>
  <si>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</si>
  <si>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</si>
  <si>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</si>
  <si>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</si>
  <si>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</si>
  <si>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</si>
  <si>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</si>
  <si>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</si>
  <si>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</si>
  <si>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</si>
  <si>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</si>
  <si>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</si>
  <si>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</si>
  <si>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</si>
  <si>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</si>
  <si>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</si>
  <si>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</si>
  <si>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</si>
  <si>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</si>
  <si>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</si>
  <si>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</si>
  <si>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</si>
  <si>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</si>
  <si>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</si>
  <si>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</si>
  <si>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</si>
  <si>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</si>
  <si>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</si>
  <si>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</si>
  <si>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</si>
  <si>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</si>
  <si>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</si>
  <si>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</si>
  <si>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</si>
  <si>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</si>
  <si>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</si>
  <si>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</si>
  <si>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</si>
  <si>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</si>
  <si>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</si>
  <si>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</si>
  <si>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</si>
  <si>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</si>
  <si>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</si>
  <si>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</si>
  <si>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</si>
  <si>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</si>
  <si>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</si>
  <si>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</si>
  <si>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</si>
  <si>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</si>
  <si>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</si>
  <si>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</si>
  <si>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</si>
  <si>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</si>
  <si>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</si>
  <si>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</si>
  <si>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</si>
  <si>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</si>
  <si>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</si>
  <si>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</si>
  <si>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</si>
  <si>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</si>
  <si>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</si>
  <si>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</si>
  <si>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</si>
  <si>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</si>
  <si>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</si>
  <si>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</si>
  <si>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</si>
  <si>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</si>
  <si>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</si>
  <si>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</si>
  <si>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</si>
  <si>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</si>
  <si>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</si>
  <si>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</si>
  <si>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</si>
  <si>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</si>
  <si>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</si>
  <si>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</si>
  <si>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</si>
  <si>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</si>
  <si>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</si>
  <si>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</si>
  <si>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</si>
  <si>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</si>
  <si>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</si>
  <si>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</si>
  <si>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</si>
  <si>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</si>
  <si>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</si>
  <si>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</si>
  <si>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</si>
  <si>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</si>
  <si>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</si>
  <si>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</si>
  <si>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</si>
  <si>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</si>
  <si>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</si>
  <si>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</si>
  <si>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</si>
  <si>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</si>
  <si>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</si>
  <si>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</si>
  <si>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</si>
  <si>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</si>
  <si>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</si>
  <si>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</si>
  <si>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</si>
  <si>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</si>
  <si>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</si>
  <si>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</si>
  <si>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</si>
  <si>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</si>
  <si>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</si>
  <si>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</si>
  <si>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</si>
  <si>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</si>
  <si>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</si>
  <si>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</si>
  <si>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</si>
  <si>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</si>
  <si>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</si>
  <si>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</si>
  <si>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</si>
  <si>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</si>
  <si>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</si>
  <si>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</si>
  <si>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</si>
  <si>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</si>
  <si>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</si>
  <si>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</si>
  <si>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</si>
  <si>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</si>
  <si>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</si>
  <si>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</si>
  <si>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</si>
  <si>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</si>
  <si>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</si>
  <si>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</si>
  <si>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</si>
  <si>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</si>
  <si>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</si>
  <si>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</si>
  <si>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</si>
  <si>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</si>
  <si>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</si>
  <si>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</si>
  <si>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</si>
  <si>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</si>
  <si>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</si>
  <si>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</si>
  <si>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</si>
  <si>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</si>
  <si>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</si>
  <si>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</si>
  <si>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</si>
  <si>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</si>
  <si>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</si>
  <si>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</si>
  <si>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</si>
  <si>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</si>
  <si>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</si>
  <si>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</si>
  <si>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</si>
  <si>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</si>
  <si>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</si>
  <si>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</si>
  <si>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</si>
  <si>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</si>
  <si>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</si>
  <si>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</si>
  <si>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</si>
  <si>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</si>
  <si>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</si>
  <si>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</si>
  <si>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</si>
  <si>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</si>
  <si>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</si>
  <si>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</si>
  <si>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</si>
  <si>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</si>
  <si>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</si>
  <si>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</si>
  <si>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</si>
  <si>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</si>
  <si>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</si>
  <si>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</si>
  <si>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</si>
  <si>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</si>
  <si>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</si>
  <si>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</si>
  <si>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</si>
  <si>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</si>
  <si>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</si>
  <si>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</si>
  <si>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</si>
  <si>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</si>
  <si>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</si>
  <si>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</si>
  <si>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</si>
  <si>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</si>
  <si>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</si>
  <si>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</si>
  <si>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</si>
  <si>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</si>
  <si>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</si>
  <si>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</si>
  <si>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</si>
  <si>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</si>
  <si>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</si>
  <si>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</si>
  <si>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</si>
  <si>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</si>
  <si>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</si>
  <si>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</si>
  <si>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</si>
  <si>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</si>
  <si>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</si>
  <si>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</si>
  <si>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</si>
  <si>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</si>
  <si>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</si>
  <si>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</si>
  <si>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</si>
  <si>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</si>
  <si>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</si>
  <si>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</si>
  <si>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</si>
  <si>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</si>
  <si>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</si>
  <si>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</si>
  <si>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</si>
  <si>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</si>
  <si>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</si>
  <si>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</si>
  <si>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</si>
  <si>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</si>
  <si>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</si>
  <si>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</si>
  <si>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</si>
  <si>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</si>
  <si>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</si>
  <si>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</si>
  <si>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</si>
  <si>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</si>
  <si>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</si>
  <si>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</si>
  <si>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</si>
  <si>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</si>
  <si>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</si>
  <si>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</si>
  <si>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</si>
  <si>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</si>
  <si>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</si>
  <si>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</si>
  <si>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</si>
  <si>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</si>
  <si>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</si>
  <si>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</si>
  <si>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</si>
  <si>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</si>
  <si>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</si>
  <si>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</si>
  <si>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</si>
  <si>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</si>
  <si>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</si>
  <si>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</si>
  <si>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</si>
  <si>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</si>
  <si>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</si>
  <si>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</si>
  <si>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</si>
  <si>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</si>
  <si>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</si>
  <si>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</si>
  <si>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</si>
  <si>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</si>
  <si>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</si>
  <si>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</si>
  <si>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</si>
  <si>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</si>
  <si>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</si>
  <si>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</si>
  <si>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</si>
  <si>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</si>
  <si>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</si>
  <si>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</si>
  <si>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</si>
  <si>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</si>
  <si>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</si>
  <si>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</si>
  <si>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</si>
  <si>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</si>
  <si>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</si>
  <si>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</si>
  <si>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</si>
  <si>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</si>
  <si>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</si>
  <si>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</si>
  <si>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</si>
  <si>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</si>
  <si>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</si>
  <si>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</si>
  <si>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</si>
  <si>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</si>
  <si>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</si>
  <si>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</si>
  <si>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</si>
  <si>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</si>
  <si>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</si>
  <si>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</si>
  <si>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</si>
  <si>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</si>
  <si>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</si>
  <si>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</si>
  <si>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</si>
  <si>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</si>
  <si>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</si>
  <si>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</si>
  <si>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</si>
  <si>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</si>
  <si>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</si>
  <si>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</si>
  <si>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</si>
  <si>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</si>
  <si>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</si>
  <si>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</si>
  <si>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</si>
  <si>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</si>
  <si>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</si>
  <si>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</si>
  <si>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</si>
  <si>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</si>
  <si>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</si>
  <si>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</si>
  <si>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</si>
  <si>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</si>
  <si>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</si>
  <si>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</si>
  <si>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</si>
  <si>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</si>
  <si>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</si>
  <si>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</si>
  <si>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</si>
  <si>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</si>
  <si>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</si>
  <si>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</si>
  <si>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</si>
  <si>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</si>
  <si>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</si>
  <si>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</si>
  <si>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</si>
  <si>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</si>
  <si>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</si>
  <si>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</si>
  <si>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</si>
  <si>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</si>
  <si>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</si>
  <si>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</si>
  <si>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</si>
  <si>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</si>
  <si>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</si>
  <si>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</si>
  <si>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</si>
  <si>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</si>
  <si>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</si>
  <si>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</si>
  <si>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</si>
  <si>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</si>
  <si>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</si>
  <si>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</si>
  <si>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</si>
  <si>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</si>
  <si>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</si>
  <si>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</si>
  <si>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</si>
  <si>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</si>
  <si>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</si>
  <si>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</si>
  <si>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</si>
  <si>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</si>
  <si>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</si>
  <si>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</si>
  <si>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</si>
  <si>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</si>
  <si>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</si>
  <si>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</si>
  <si>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</si>
  <si>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</si>
  <si>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</si>
  <si>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</si>
  <si>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</si>
  <si>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</si>
  <si>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</si>
  <si>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</si>
  <si>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</si>
  <si>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</si>
  <si>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</si>
  <si>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</si>
  <si>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</si>
  <si>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</si>
  <si>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</si>
  <si>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</si>
  <si>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</si>
  <si>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</si>
  <si>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</si>
  <si>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</si>
  <si>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</si>
  <si>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</si>
  <si>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</si>
  <si>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</si>
  <si>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</si>
  <si>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</si>
  <si>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</si>
  <si>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</si>
  <si>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</si>
  <si>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</si>
  <si>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</si>
  <si>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</si>
  <si>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</si>
  <si>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</si>
  <si>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</si>
  <si>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</si>
  <si>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</si>
  <si>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</si>
  <si>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</si>
  <si>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</si>
  <si>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</si>
  <si>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</si>
  <si>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</si>
  <si>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</si>
  <si>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</si>
  <si>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</si>
  <si>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</si>
  <si>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</si>
  <si>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</si>
  <si>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</si>
  <si>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</si>
  <si>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</si>
  <si>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</si>
  <si>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</si>
  <si>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</si>
  <si>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</si>
  <si>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</si>
  <si>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</si>
  <si>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</si>
  <si>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</si>
  <si>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</si>
  <si>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</si>
  <si>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</si>
  <si>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</si>
  <si>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</si>
  <si>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</si>
  <si>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</si>
  <si>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</si>
  <si>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</si>
  <si>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</si>
  <si>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</si>
  <si>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</si>
  <si>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</si>
  <si>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</si>
  <si>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</si>
  <si>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</si>
  <si>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</si>
  <si>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</si>
  <si>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</si>
  <si>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</si>
  <si>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</si>
  <si>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</si>
  <si>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</si>
  <si>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</si>
  <si>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</si>
  <si>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</si>
  <si>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</si>
  <si>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</si>
  <si>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</si>
  <si>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</si>
  <si>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</si>
  <si>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</si>
  <si>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</si>
  <si>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</si>
  <si>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</si>
  <si>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</si>
  <si>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</si>
  <si>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</si>
  <si>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</si>
  <si>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</si>
  <si>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</si>
  <si>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</si>
  <si>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</si>
  <si>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</si>
  <si>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</si>
  <si>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</si>
  <si>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</si>
  <si>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</si>
  <si>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</si>
  <si>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</si>
  <si>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</si>
  <si>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</si>
  <si>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</si>
  <si>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</si>
  <si>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</si>
  <si>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</si>
  <si>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</si>
  <si>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</si>
  <si>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</si>
  <si>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</si>
  <si>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</si>
  <si>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</si>
  <si>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</si>
  <si>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</si>
  <si>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</si>
  <si>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</si>
  <si>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</si>
  <si>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</si>
  <si>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</si>
  <si>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</si>
  <si>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</si>
  <si>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</si>
  <si>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</si>
  <si>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</si>
  <si>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</si>
  <si>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</si>
  <si>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</si>
  <si>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</si>
  <si>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</si>
  <si>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</si>
  <si>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</si>
  <si>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</si>
  <si>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</si>
  <si>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</si>
  <si>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</si>
  <si>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</si>
  <si>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</si>
  <si>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</si>
  <si>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</si>
  <si>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</si>
  <si>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</si>
  <si>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</si>
  <si>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</si>
  <si>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</si>
  <si>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</si>
  <si>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</si>
  <si>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</si>
  <si>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</si>
  <si>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</si>
  <si>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</si>
  <si>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</si>
  <si>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</si>
  <si>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</si>
  <si>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</si>
  <si>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</si>
  <si>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</si>
  <si>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</si>
  <si>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</si>
  <si>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</si>
  <si>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</si>
  <si>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</si>
  <si>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</si>
  <si>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</si>
  <si>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</si>
  <si>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</si>
  <si>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</si>
  <si>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</si>
  <si>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</si>
  <si>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</si>
  <si>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</si>
  <si>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</si>
  <si>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</si>
  <si>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</si>
  <si>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</si>
  <si>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</si>
  <si>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</si>
  <si>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</si>
  <si>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</si>
  <si>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</si>
  <si>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</si>
  <si>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</si>
  <si>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</si>
  <si>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</si>
  <si>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</si>
  <si>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</si>
  <si>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</si>
  <si>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</si>
  <si>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</si>
  <si>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</si>
  <si>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</si>
  <si>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</si>
  <si>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</si>
  <si>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</si>
  <si>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</si>
  <si>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</si>
  <si>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</si>
  <si>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</si>
  <si>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</si>
  <si>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</si>
  <si>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</si>
  <si>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</si>
  <si>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</si>
  <si>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</si>
  <si>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</si>
  <si>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</si>
  <si>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</si>
  <si>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</si>
  <si>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</si>
  <si>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</si>
  <si>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</si>
  <si>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</si>
  <si>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</si>
  <si>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</si>
  <si>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</si>
  <si>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</si>
  <si>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</si>
  <si>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</si>
  <si>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</si>
  <si>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</si>
  <si>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</si>
  <si>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</si>
  <si>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</si>
  <si>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</si>
  <si>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</si>
  <si>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</si>
  <si>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</si>
  <si>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</si>
  <si>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</si>
  <si>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</si>
  <si>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</si>
  <si>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</si>
  <si>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</si>
  <si>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</si>
  <si>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</si>
  <si>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</si>
  <si>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</si>
  <si>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</si>
  <si>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</si>
  <si>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</si>
  <si>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</si>
  <si>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</si>
  <si>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</si>
  <si>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</si>
  <si>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</si>
  <si>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</si>
  <si>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</si>
  <si>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</si>
  <si>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</si>
  <si>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</si>
  <si>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</si>
  <si>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</si>
  <si>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</si>
  <si>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</si>
  <si>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</si>
  <si>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</si>
  <si>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</si>
  <si>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</si>
  <si>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</si>
  <si>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</si>
  <si>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</si>
  <si>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</si>
  <si>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</si>
  <si>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</si>
  <si>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</si>
  <si>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</si>
  <si>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</si>
  <si>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</si>
  <si>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</si>
  <si>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</si>
  <si>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</si>
  <si>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</si>
  <si>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</si>
  <si>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</si>
  <si>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</si>
  <si>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</si>
  <si>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</si>
  <si>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</si>
  <si>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</si>
  <si>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</si>
  <si>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</si>
  <si>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</si>
  <si>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</si>
  <si>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</si>
  <si>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</si>
  <si>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</si>
  <si>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</si>
  <si>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</si>
  <si>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</si>
  <si>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</si>
  <si>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</si>
  <si>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</si>
  <si>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</si>
  <si>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</si>
  <si>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</si>
  <si>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</si>
  <si>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</si>
  <si>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</si>
  <si>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</si>
  <si>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</si>
  <si>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</si>
  <si>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</si>
  <si>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</si>
  <si>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</si>
  <si>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</si>
  <si>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</si>
  <si>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</si>
  <si>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</si>
  <si>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</si>
  <si>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</si>
  <si>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</si>
  <si>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</si>
  <si>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</si>
  <si>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</si>
  <si>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</si>
  <si>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</si>
  <si>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</si>
  <si>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</si>
  <si>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</si>
  <si>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</si>
  <si>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</si>
  <si>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</si>
  <si>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</si>
  <si>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</si>
  <si>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</si>
  <si>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</si>
  <si>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</si>
  <si>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</si>
  <si>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</si>
  <si>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</si>
  <si>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</si>
  <si>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</si>
  <si>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</si>
  <si>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</si>
  <si>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</si>
  <si>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</si>
  <si>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</si>
  <si>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</si>
  <si>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</si>
  <si>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</si>
  <si>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</si>
  <si>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</si>
  <si>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</si>
  <si>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</si>
  <si>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</si>
  <si>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</si>
  <si>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</si>
  <si>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</si>
  <si>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</si>
  <si>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</si>
  <si>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</si>
  <si>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</si>
  <si>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</si>
  <si>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</si>
  <si>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</si>
  <si>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</si>
  <si>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</si>
  <si>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</si>
  <si>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</si>
  <si>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</si>
  <si>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</si>
  <si>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</si>
  <si>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</si>
  <si>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</si>
  <si>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</si>
  <si>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</si>
  <si>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</si>
  <si>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</si>
  <si>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</si>
  <si>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</si>
  <si>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</si>
  <si>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</si>
  <si>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</si>
  <si>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</si>
  <si>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</si>
  <si>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</si>
  <si>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</si>
  <si>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</si>
  <si>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</si>
  <si>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</si>
  <si>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</si>
  <si>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</si>
  <si>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</si>
  <si>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</si>
  <si>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</si>
  <si>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</si>
  <si>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</si>
  <si>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</si>
  <si>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</si>
  <si>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</si>
  <si>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</si>
  <si>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</si>
  <si>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</si>
  <si>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</si>
  <si>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</si>
  <si>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</si>
  <si>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</si>
  <si>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</si>
  <si>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</si>
  <si>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</si>
  <si>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</si>
  <si>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</si>
  <si>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</si>
  <si>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</si>
  <si>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</si>
  <si>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</si>
  <si>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</si>
  <si>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</si>
  <si>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</si>
  <si>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</si>
  <si>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</si>
  <si>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</si>
  <si>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</si>
  <si>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</si>
  <si>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</si>
  <si>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</si>
  <si>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</si>
  <si>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</si>
  <si>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</si>
  <si>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</si>
  <si>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</si>
  <si>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</si>
  <si>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</si>
  <si>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</si>
  <si>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</si>
  <si>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</si>
  <si>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</si>
  <si>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</si>
  <si>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</si>
  <si>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</si>
  <si>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</si>
  <si>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</si>
  <si>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</si>
  <si>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</si>
  <si>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</si>
  <si>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</si>
  <si>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</si>
  <si>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</si>
  <si>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</si>
  <si>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</si>
  <si>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</si>
  <si>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</si>
  <si>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</si>
  <si>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</si>
  <si>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</si>
  <si>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</si>
  <si>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</si>
  <si>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</si>
  <si>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</si>
  <si>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</si>
  <si>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</si>
  <si>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</si>
  <si>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</si>
  <si>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</si>
  <si>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</si>
  <si>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</si>
  <si>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</si>
  <si>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</si>
  <si>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</si>
  <si>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</si>
  <si>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</si>
  <si>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</si>
  <si>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</si>
  <si>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</si>
  <si>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</si>
  <si>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</si>
  <si>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</si>
  <si>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</si>
  <si>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</si>
  <si>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</si>
  <si>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</si>
  <si>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</si>
  <si>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</si>
  <si>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</si>
  <si>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</si>
  <si>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</si>
  <si>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</si>
  <si>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</si>
  <si>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</si>
  <si>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</si>
  <si>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</si>
  <si>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</si>
  <si>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</si>
  <si>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</si>
  <si>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</si>
  <si>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</si>
  <si>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</si>
  <si>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</si>
  <si>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</si>
  <si>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</si>
  <si>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</si>
  <si>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</si>
  <si>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</si>
  <si>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</si>
  <si>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</si>
  <si>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</si>
  <si>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</si>
  <si>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</si>
  <si>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</si>
  <si>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</si>
  <si>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</si>
  <si>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</si>
  <si>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</si>
  <si>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</si>
  <si>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</si>
  <si>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</si>
  <si>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</si>
  <si>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</si>
  <si>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</si>
  <si>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</si>
  <si>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</si>
  <si>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</si>
  <si>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</si>
  <si>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</si>
  <si>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</si>
  <si>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</si>
  <si>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</si>
  <si>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</si>
  <si>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</si>
  <si>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</si>
  <si>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</si>
  <si>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</si>
  <si>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</si>
  <si>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</si>
  <si>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</si>
  <si>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</si>
  <si>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</si>
  <si>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</si>
  <si>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</si>
  <si>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</si>
  <si>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</si>
  <si>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</si>
  <si>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</si>
  <si>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</si>
  <si>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</si>
  <si>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</si>
  <si>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</si>
  <si>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</si>
  <si>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</si>
  <si>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</si>
  <si>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</si>
  <si>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</si>
  <si>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</si>
  <si>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</si>
  <si>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</si>
  <si>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</si>
  <si>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</si>
  <si>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</si>
  <si>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</si>
  <si>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</si>
  <si>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</si>
  <si>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</si>
  <si>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</si>
  <si>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</si>
  <si>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</si>
  <si>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</si>
  <si>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</si>
  <si>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</si>
  <si>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</si>
  <si>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</si>
  <si>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</si>
  <si>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</si>
  <si>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</si>
  <si>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</si>
  <si>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</si>
  <si>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</si>
  <si>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</si>
  <si>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</si>
  <si>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</si>
  <si>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</si>
  <si>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</si>
  <si>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</si>
  <si>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</si>
  <si>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</si>
  <si>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</si>
  <si>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</si>
  <si>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</si>
  <si>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</si>
  <si>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</si>
  <si>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</si>
  <si>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</si>
  <si>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</si>
  <si>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</si>
  <si>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</si>
  <si>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</si>
  <si>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</si>
  <si>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</si>
  <si>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</si>
  <si>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</si>
  <si>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</si>
  <si>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</si>
  <si>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</si>
  <si>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</si>
  <si>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</si>
  <si>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</si>
  <si>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</si>
  <si>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</si>
  <si>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</si>
  <si>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</si>
  <si>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</si>
  <si>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</si>
  <si>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</si>
  <si>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</si>
  <si>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</si>
  <si>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</si>
  <si>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</si>
  <si>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</si>
  <si>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</si>
  <si>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</si>
  <si>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</si>
  <si>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</si>
  <si>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</si>
  <si>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</si>
  <si>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</si>
  <si>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</si>
  <si>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</si>
  <si>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</si>
  <si>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</si>
  <si>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</si>
  <si>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</si>
  <si>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</si>
  <si>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</si>
  <si>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</si>
  <si>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</si>
  <si>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</si>
  <si>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</si>
  <si>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</si>
  <si>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</si>
  <si>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</si>
  <si>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</si>
  <si>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</si>
  <si>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</si>
  <si>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</si>
  <si>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</si>
  <si>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</si>
  <si>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</si>
  <si>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</si>
  <si>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</si>
  <si>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</si>
  <si>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</si>
  <si>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</si>
  <si>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</si>
  <si>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</si>
  <si>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</si>
  <si>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</si>
  <si>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</si>
  <si>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</si>
  <si>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</si>
  <si>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</si>
  <si>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</si>
  <si>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</si>
  <si>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</si>
  <si>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</si>
  <si>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</si>
  <si>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</si>
  <si>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</si>
  <si>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</si>
  <si>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</si>
  <si>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</si>
  <si>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</si>
  <si>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</si>
  <si>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</si>
  <si>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</si>
  <si>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</si>
  <si>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</si>
  <si>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</si>
  <si>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</si>
  <si>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</si>
  <si>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</si>
  <si>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</si>
  <si>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</si>
  <si>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</si>
  <si>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</si>
  <si>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</si>
  <si>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</si>
  <si>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</si>
  <si>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</si>
  <si>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</si>
  <si>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</si>
  <si>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</si>
  <si>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</si>
  <si>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</si>
  <si>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</si>
  <si>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</si>
  <si>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</si>
  <si>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</si>
  <si>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</si>
  <si>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</si>
  <si>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</si>
  <si>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</si>
  <si>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</si>
  <si>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</si>
  <si>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</si>
  <si>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</si>
  <si>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</si>
  <si>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</si>
  <si>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</si>
  <si>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</si>
  <si>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</si>
  <si>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</si>
  <si>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</si>
  <si>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</si>
  <si>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</si>
  <si>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</si>
  <si>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</si>
  <si>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</si>
  <si>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</si>
  <si>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</si>
  <si>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</si>
  <si>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</si>
  <si>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</si>
  <si>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</si>
  <si>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</si>
  <si>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</si>
  <si>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</si>
  <si>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</si>
  <si>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</si>
  <si>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</si>
  <si>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</si>
  <si>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</si>
  <si>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</si>
  <si>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</si>
  <si>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</si>
  <si>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</si>
  <si>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</si>
  <si>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</si>
  <si>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</si>
  <si>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</si>
  <si>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</si>
  <si>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</si>
  <si>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</si>
  <si>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</si>
  <si>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</si>
  <si>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</si>
  <si>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</si>
  <si>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</si>
  <si>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</si>
  <si>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</si>
  <si>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</si>
  <si>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</si>
  <si>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</si>
  <si>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</si>
  <si>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</si>
  <si>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</si>
  <si>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</si>
  <si>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</si>
  <si>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</si>
  <si>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</si>
  <si>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</si>
  <si>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</si>
  <si>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</si>
  <si>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</si>
  <si>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</si>
  <si>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</si>
  <si>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</si>
  <si>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</si>
  <si>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</si>
  <si>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</si>
  <si>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</si>
  <si>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</si>
  <si>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</si>
  <si>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</si>
  <si>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</si>
  <si>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</si>
  <si>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</si>
  <si>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</si>
  <si>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</si>
  <si>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</si>
  <si>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</si>
  <si>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</si>
  <si>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</si>
  <si>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</si>
  <si>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</si>
  <si>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</si>
  <si>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</si>
  <si>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</si>
  <si>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</si>
  <si>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</si>
  <si>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</si>
  <si>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</si>
  <si>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</si>
  <si>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</si>
  <si>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</si>
  <si>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</si>
  <si>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</si>
  <si>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</si>
  <si>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</si>
  <si>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</si>
  <si>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</si>
  <si>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</si>
  <si>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</si>
  <si>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</si>
  <si>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</si>
  <si>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</si>
  <si>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</si>
  <si>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</si>
  <si>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</si>
  <si>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</si>
  <si>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</si>
  <si>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</si>
  <si>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</si>
  <si>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</si>
  <si>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</si>
  <si>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</si>
  <si>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</si>
  <si>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</si>
  <si>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</si>
  <si>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</si>
  <si>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</si>
  <si>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</si>
  <si>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</si>
  <si>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</si>
  <si>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</si>
  <si>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</si>
  <si>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</si>
  <si>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</si>
  <si>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</si>
  <si>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</si>
  <si>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</si>
  <si>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</si>
  <si>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</si>
  <si>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</si>
  <si>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</si>
  <si>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</si>
  <si>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</si>
  <si>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</si>
  <si>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</si>
  <si>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</si>
  <si>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</si>
  <si>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</si>
  <si>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</si>
  <si>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</si>
  <si>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</si>
  <si>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</si>
  <si>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</si>
  <si>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</si>
  <si>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</si>
  <si>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</si>
  <si>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</si>
  <si>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</si>
  <si>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</si>
  <si>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</si>
  <si>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</si>
  <si>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</si>
  <si>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</si>
  <si>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</si>
  <si>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</si>
  <si>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</si>
  <si>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</si>
  <si>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</si>
  <si>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</si>
  <si>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</si>
  <si>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</si>
  <si>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</si>
  <si>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</si>
  <si>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</si>
  <si>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</si>
  <si>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</si>
  <si>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</si>
  <si>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</si>
  <si>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</si>
  <si>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</si>
  <si>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</si>
  <si>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</si>
  <si>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</si>
  <si>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</si>
  <si>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</si>
  <si>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</si>
  <si>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</si>
  <si>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</si>
  <si>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</si>
  <si>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</si>
  <si>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</si>
  <si>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</si>
  <si>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</si>
  <si>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</si>
  <si>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</si>
  <si>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</si>
  <si>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</si>
  <si>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</si>
  <si>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</si>
  <si>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</si>
  <si>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</si>
  <si>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</si>
  <si>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</si>
  <si>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</si>
  <si>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</si>
  <si>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</si>
  <si>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</si>
  <si>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</si>
  <si>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</si>
  <si>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</si>
  <si>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</si>
  <si>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</si>
  <si>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</si>
  <si>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</si>
  <si>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</si>
  <si>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</si>
  <si>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</si>
  <si>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</si>
  <si>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</si>
  <si>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</si>
  <si>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</si>
  <si>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</si>
  <si>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</si>
  <si>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</si>
  <si>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</si>
  <si>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</si>
  <si>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</si>
  <si>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</si>
  <si>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</si>
  <si>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</si>
  <si>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</si>
  <si>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</si>
  <si>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</si>
  <si>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</si>
  <si>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</si>
  <si>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</si>
  <si>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</si>
  <si>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</si>
  <si>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</si>
  <si>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</si>
  <si>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</si>
  <si>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</si>
  <si>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</si>
  <si>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</si>
  <si>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</si>
  <si>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</si>
  <si>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</si>
  <si>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</si>
  <si>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</si>
  <si>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</si>
  <si>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</si>
  <si>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</si>
  <si>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</si>
  <si>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</si>
  <si>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</si>
  <si>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</si>
  <si>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</si>
  <si>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</si>
  <si>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</si>
  <si>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</si>
  <si>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</si>
  <si>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</si>
  <si>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</si>
  <si>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</si>
  <si>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</si>
  <si>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</si>
  <si>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</si>
  <si>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</si>
  <si>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</si>
  <si>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</si>
  <si>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</si>
  <si>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</si>
  <si>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</si>
  <si>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</si>
  <si>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</si>
  <si>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</si>
  <si>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</si>
  <si>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</si>
  <si>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</si>
  <si>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</si>
  <si>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</si>
  <si>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</si>
  <si>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</si>
  <si>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</si>
  <si>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</si>
  <si>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</si>
  <si>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</si>
  <si>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</si>
  <si>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</si>
  <si>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</si>
  <si>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</si>
  <si>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</si>
  <si>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</si>
  <si>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</si>
  <si>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</si>
  <si>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</si>
  <si>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</si>
  <si>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</si>
  <si>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</si>
  <si>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</si>
  <si>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</si>
  <si>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</si>
  <si>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</si>
  <si>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</si>
  <si>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</si>
  <si>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</si>
  <si>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</si>
  <si>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</si>
  <si>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</si>
  <si>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</si>
  <si>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</si>
  <si>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</si>
  <si>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</si>
  <si>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</si>
  <si>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</si>
  <si>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</si>
  <si>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</si>
  <si>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</si>
  <si>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</si>
  <si>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</si>
  <si>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</si>
  <si>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</si>
  <si>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</si>
  <si>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</si>
  <si>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</si>
  <si>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</si>
  <si>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</si>
  <si>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</si>
  <si>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</si>
  <si>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</si>
  <si>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</si>
  <si>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</si>
  <si>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</si>
  <si>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</si>
  <si>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</si>
  <si>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</si>
  <si>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</si>
  <si>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</si>
  <si>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</si>
  <si>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</si>
  <si>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</si>
  <si>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</si>
  <si>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</si>
  <si>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</si>
  <si>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</si>
  <si>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</si>
  <si>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</si>
  <si>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</si>
  <si>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</si>
  <si>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</si>
  <si>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</si>
  <si>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</si>
  <si>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</si>
  <si>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</si>
  <si>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</si>
  <si>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</si>
  <si>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</si>
  <si>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</si>
  <si>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</si>
  <si>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</si>
  <si>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</si>
  <si>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</si>
  <si>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</si>
  <si>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</si>
  <si>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</si>
  <si>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</si>
  <si>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</si>
  <si>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</si>
  <si>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</si>
  <si>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</si>
  <si>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</si>
  <si>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</si>
  <si>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</si>
  <si>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</si>
  <si>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</si>
  <si>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</si>
  <si>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</si>
  <si>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</si>
  <si>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</si>
  <si>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</si>
  <si>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</si>
  <si>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</si>
  <si>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</si>
  <si>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</si>
  <si>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</si>
  <si>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</si>
  <si>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</si>
  <si>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</si>
  <si>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</si>
  <si>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</si>
  <si>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</si>
  <si>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</si>
  <si>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</si>
  <si>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</si>
  <si>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</si>
  <si>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</si>
  <si>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</si>
  <si>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</si>
  <si>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</si>
  <si>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</si>
  <si>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</si>
  <si>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</si>
  <si>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</si>
  <si>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</si>
  <si>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</si>
  <si>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</si>
  <si>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</si>
  <si>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</si>
  <si>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</si>
  <si>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</si>
  <si>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</si>
  <si>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</si>
  <si>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</si>
  <si>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</si>
  <si>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</si>
  <si>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</si>
  <si>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</si>
  <si>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</si>
  <si>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</si>
  <si>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</si>
  <si>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</si>
  <si>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</si>
  <si>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</si>
  <si>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</si>
  <si>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</si>
  <si>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</si>
  <si>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</si>
  <si>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</si>
  <si>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</si>
  <si>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</si>
  <si>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</si>
  <si>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</si>
  <si>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</si>
  <si>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</si>
  <si>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</si>
  <si>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</si>
  <si>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</si>
  <si>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</si>
  <si>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</si>
  <si>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</si>
  <si>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</si>
  <si>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</si>
  <si>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</si>
  <si>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</si>
  <si>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</si>
  <si>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</si>
  <si>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</si>
  <si>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</si>
  <si>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</si>
  <si>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</si>
  <si>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</si>
  <si>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</si>
  <si>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</si>
  <si>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</si>
  <si>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</si>
  <si>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</si>
  <si>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</si>
  <si>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</si>
  <si>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</si>
  <si>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</si>
  <si>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</si>
  <si>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</si>
  <si>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</si>
  <si>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</si>
  <si>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</si>
  <si>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</si>
  <si>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</si>
  <si>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</si>
  <si>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</si>
  <si>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</si>
  <si>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</si>
  <si>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</si>
  <si>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</si>
  <si>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</si>
  <si>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</si>
  <si>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</si>
  <si>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</si>
  <si>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</si>
  <si>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</si>
  <si>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</si>
  <si>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</si>
  <si>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</si>
  <si>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</si>
  <si>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</si>
  <si>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</si>
  <si>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</si>
  <si>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</si>
  <si>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</si>
  <si>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</si>
  <si>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</si>
  <si>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</si>
  <si>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</si>
  <si>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</si>
  <si>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</si>
  <si>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</si>
  <si>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</si>
  <si>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</si>
  <si>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</si>
  <si>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</si>
  <si>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</si>
  <si>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</si>
  <si>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</si>
  <si>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</si>
  <si>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</si>
  <si>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</si>
  <si>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</si>
  <si>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</si>
  <si>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</si>
  <si>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</si>
  <si>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</si>
  <si>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</si>
  <si>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</si>
  <si>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</si>
  <si>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</si>
  <si>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</si>
  <si>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</si>
  <si>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</si>
  <si>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</si>
  <si>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</si>
  <si>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</si>
  <si>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</si>
  <si>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</si>
  <si>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</si>
  <si>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</si>
  <si>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</si>
  <si>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</si>
  <si>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</si>
  <si>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</si>
  <si>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</si>
  <si>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</si>
  <si>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</si>
  <si>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</si>
  <si>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</si>
  <si>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</si>
  <si>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</si>
  <si>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</si>
  <si>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</si>
  <si>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</si>
  <si>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</si>
  <si>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</si>
  <si>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</si>
  <si>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</si>
  <si>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</si>
  <si>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</si>
  <si>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</si>
  <si>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</si>
  <si>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</si>
  <si>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</si>
  <si>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</si>
  <si>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</si>
  <si>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</si>
  <si>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</si>
  <si>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</si>
  <si>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</si>
  <si>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</si>
  <si>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</si>
  <si>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</si>
  <si>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</si>
  <si>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</si>
  <si>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</si>
  <si>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</si>
  <si>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</si>
  <si>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</si>
  <si>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</si>
  <si>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</si>
  <si>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</si>
  <si>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</si>
  <si>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</si>
  <si>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</si>
  <si>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</si>
  <si>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</si>
  <si>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</si>
  <si>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</si>
  <si>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</si>
  <si>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</si>
  <si>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</si>
  <si>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</si>
  <si>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</si>
  <si>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</si>
  <si>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</si>
  <si>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</si>
  <si>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</si>
  <si>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</si>
  <si>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</si>
  <si>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</si>
  <si>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</si>
  <si>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</si>
  <si>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</si>
  <si>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</si>
  <si>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</si>
  <si>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</si>
  <si>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</si>
  <si>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</si>
  <si>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</si>
  <si>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</si>
  <si>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</si>
  <si>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</si>
  <si>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</si>
  <si>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</si>
  <si>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</si>
  <si>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</si>
  <si>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</si>
  <si>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</si>
  <si>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</si>
  <si>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</si>
  <si>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</si>
  <si>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</si>
  <si>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</si>
  <si>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</si>
  <si>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</si>
  <si>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</si>
  <si>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</si>
  <si>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</si>
  <si>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</si>
  <si>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</si>
  <si>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</si>
  <si>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</si>
  <si>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</si>
  <si>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</si>
  <si>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</si>
  <si>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</si>
  <si>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</si>
  <si>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</si>
  <si>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</si>
  <si>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</si>
  <si>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</si>
  <si>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</si>
  <si>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</si>
  <si>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</si>
  <si>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</si>
  <si>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</si>
  <si>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</si>
  <si>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</si>
  <si>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</si>
  <si>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</si>
  <si>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</si>
  <si>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</si>
  <si>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</si>
  <si>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</si>
  <si>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</si>
  <si>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</si>
  <si>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</si>
  <si>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</si>
  <si>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</si>
  <si>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</si>
  <si>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</si>
  <si>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</si>
  <si>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</si>
  <si>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</si>
  <si>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</si>
  <si>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</si>
  <si>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</si>
  <si>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</si>
  <si>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</si>
  <si>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</si>
  <si>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</si>
  <si>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</si>
  <si>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</si>
  <si>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</si>
  <si>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</si>
  <si>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</si>
  <si>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</si>
  <si>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</si>
  <si>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</si>
  <si>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</si>
  <si>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</si>
  <si>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</si>
  <si>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</si>
  <si>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</si>
  <si>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</si>
  <si>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</si>
  <si>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</si>
  <si>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</si>
  <si>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</si>
  <si>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</si>
  <si>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</si>
  <si>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</si>
  <si>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</si>
  <si>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</si>
  <si>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</si>
  <si>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</si>
  <si>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</si>
  <si>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</si>
  <si>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</si>
  <si>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</si>
  <si>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</si>
  <si>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</si>
  <si>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</si>
  <si>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</si>
  <si>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</si>
  <si>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</si>
  <si>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</si>
  <si>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</si>
  <si>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</si>
  <si>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</si>
  <si>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</si>
  <si>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</si>
  <si>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</si>
  <si>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</si>
  <si>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</si>
  <si>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</si>
  <si>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</si>
  <si>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</si>
  <si>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</si>
  <si>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</si>
  <si>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</si>
  <si>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</si>
  <si>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</si>
  <si>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</si>
  <si>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</si>
  <si>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</si>
  <si>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</si>
  <si>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</si>
  <si>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</si>
  <si>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</si>
  <si>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</si>
  <si>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</si>
  <si>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</si>
  <si>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</si>
  <si>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</si>
  <si>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</si>
  <si>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</si>
  <si>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</si>
  <si>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</si>
  <si>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</si>
  <si>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</si>
  <si>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</si>
  <si>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</si>
  <si>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</si>
  <si>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</si>
  <si>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</si>
  <si>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</si>
  <si>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</si>
  <si>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</si>
  <si>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</si>
  <si>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</si>
  <si>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</si>
  <si>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</si>
  <si>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</si>
  <si>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</si>
  <si>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</si>
  <si>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</si>
  <si>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</si>
  <si>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</si>
  <si>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</si>
  <si>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</si>
  <si>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</si>
  <si>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</si>
  <si>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</si>
  <si>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</si>
  <si>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</si>
  <si>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</si>
  <si>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</si>
  <si>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</si>
  <si>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</si>
  <si>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</si>
  <si>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</si>
  <si>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</si>
  <si>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</si>
  <si>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</si>
  <si>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</si>
  <si>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</si>
  <si>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</si>
  <si>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</si>
  <si>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</si>
  <si>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</si>
  <si>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</si>
  <si>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</si>
  <si>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</si>
  <si>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</si>
  <si>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</si>
  <si>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</si>
  <si>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</si>
  <si>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</si>
  <si>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</si>
  <si>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</si>
  <si>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</si>
  <si>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</si>
  <si>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</si>
  <si>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</si>
  <si>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</si>
  <si>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</si>
  <si>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</si>
  <si>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</si>
  <si>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</si>
  <si>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</si>
  <si>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</si>
  <si>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</si>
  <si>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</si>
  <si>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</si>
  <si>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</si>
  <si>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</si>
  <si>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</si>
  <si>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</si>
  <si>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</si>
  <si>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</si>
  <si>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</si>
  <si>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</si>
  <si>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</si>
  <si>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</si>
  <si>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</si>
  <si>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</si>
  <si>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</si>
  <si>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</si>
  <si>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</si>
  <si>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</si>
  <si>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</si>
  <si>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</si>
  <si>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</si>
  <si>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</si>
  <si>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</si>
  <si>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</si>
  <si>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</si>
  <si>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</si>
  <si>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</si>
  <si>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</si>
  <si>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</si>
  <si>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</si>
  <si>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</si>
  <si>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</si>
  <si>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</si>
  <si>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</si>
  <si>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</si>
  <si>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</si>
  <si>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</si>
  <si>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</si>
  <si>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</si>
  <si>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</si>
  <si>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</si>
  <si>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</si>
  <si>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</si>
  <si>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</si>
  <si>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</si>
  <si>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</si>
  <si>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</si>
  <si>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</si>
  <si>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</si>
  <si>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</si>
  <si>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</si>
  <si>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</si>
  <si>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</si>
  <si>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</si>
  <si>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</si>
  <si>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</si>
  <si>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</si>
  <si>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</si>
  <si>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</si>
  <si>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</si>
  <si>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</si>
  <si>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</si>
  <si>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</si>
  <si>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</si>
  <si>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</si>
  <si>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</si>
  <si>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</si>
  <si>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</si>
  <si>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</si>
  <si>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</si>
  <si>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</si>
  <si>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</si>
  <si>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</si>
  <si>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</si>
  <si>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</si>
  <si>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</si>
  <si>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</si>
  <si>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</si>
  <si>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</si>
  <si>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</si>
  <si>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</si>
  <si>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</si>
  <si>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</si>
  <si>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</si>
  <si>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</si>
  <si>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</si>
  <si>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</si>
  <si>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</si>
  <si>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</si>
  <si>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</si>
  <si>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</si>
  <si>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</si>
  <si>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</si>
  <si>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</si>
  <si>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</si>
  <si>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</si>
  <si>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</si>
  <si>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</si>
  <si>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</si>
  <si>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</si>
  <si>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</si>
  <si>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</si>
  <si>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</si>
  <si>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</si>
  <si>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</si>
  <si>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</si>
  <si>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</si>
  <si>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</si>
  <si>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</si>
  <si>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</si>
  <si>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</si>
  <si>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</si>
  <si>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</si>
  <si>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</si>
  <si>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</si>
  <si>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</si>
  <si>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</si>
  <si>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</si>
  <si>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</si>
  <si>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</si>
  <si>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</si>
  <si>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</si>
  <si>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</si>
  <si>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</si>
  <si>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</si>
  <si>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</si>
  <si>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</si>
  <si>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</si>
  <si>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</si>
  <si>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</si>
  <si>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</si>
  <si>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</si>
  <si>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</si>
  <si>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</si>
  <si>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</si>
  <si>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</si>
  <si>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</si>
  <si>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</si>
  <si>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</si>
  <si>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</si>
  <si>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</si>
  <si>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</si>
  <si>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</si>
  <si>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</si>
  <si>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</si>
  <si>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</si>
  <si>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</si>
  <si>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</si>
  <si>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</si>
  <si>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</si>
  <si>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</si>
  <si>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</si>
  <si>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</si>
  <si>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</si>
  <si>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</si>
  <si>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</si>
  <si>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</si>
  <si>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</si>
  <si>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</si>
  <si>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</si>
  <si>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</si>
  <si>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</si>
  <si>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</si>
  <si>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</si>
  <si>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</si>
  <si>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</si>
  <si>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</si>
  <si>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</si>
  <si>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</si>
  <si>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</si>
  <si>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</si>
  <si>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</si>
  <si>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</si>
  <si>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</si>
  <si>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</si>
  <si>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</si>
  <si>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</si>
  <si>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</si>
  <si>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</si>
  <si>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</si>
  <si>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</si>
  <si>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</si>
  <si>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</si>
  <si>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</si>
  <si>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</si>
  <si>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</si>
  <si>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</si>
  <si>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</si>
  <si>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</si>
  <si>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</si>
  <si>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</si>
  <si>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</si>
  <si>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</si>
  <si>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</si>
  <si>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</si>
  <si>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</si>
  <si>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</si>
  <si>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</si>
  <si>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</si>
  <si>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</si>
  <si>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</si>
  <si>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</si>
  <si>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</si>
  <si>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</si>
  <si>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</si>
  <si>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</si>
  <si>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</si>
  <si>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</si>
  <si>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</si>
  <si>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</si>
  <si>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</si>
  <si>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</si>
  <si>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</si>
  <si>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</si>
  <si>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</si>
  <si>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</si>
  <si>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</si>
  <si>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</si>
  <si>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</si>
  <si>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</si>
  <si>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</si>
  <si>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</si>
  <si>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</si>
  <si>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</si>
  <si>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</si>
  <si>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</si>
  <si>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</si>
  <si>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</si>
  <si>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</si>
  <si>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</si>
  <si>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</si>
  <si>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</si>
  <si>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</si>
  <si>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</si>
  <si>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</si>
  <si>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</si>
  <si>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</si>
  <si>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</si>
  <si>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</si>
  <si>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</si>
  <si>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</si>
  <si>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</si>
  <si>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</si>
  <si>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</si>
  <si>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</si>
  <si>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</si>
  <si>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</si>
  <si>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</si>
  <si>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</si>
  <si>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</si>
  <si>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</si>
  <si>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</si>
  <si>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</si>
  <si>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</si>
  <si>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</si>
  <si>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</si>
  <si>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</si>
  <si>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</si>
  <si>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</si>
  <si>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</si>
  <si>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</si>
  <si>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</si>
  <si>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</si>
  <si>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</si>
  <si>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</si>
  <si>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</si>
  <si>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</si>
  <si>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</si>
  <si>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</si>
  <si>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</si>
  <si>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</si>
  <si>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</si>
  <si>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</si>
  <si>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</si>
  <si>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</si>
  <si>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</si>
  <si>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</si>
  <si>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</si>
  <si>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</si>
  <si>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</si>
  <si>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</si>
  <si>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</si>
  <si>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</si>
  <si>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</si>
  <si>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</si>
  <si>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</si>
  <si>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</si>
  <si>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</si>
  <si>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</si>
  <si>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</si>
  <si>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</si>
  <si>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</si>
  <si>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</si>
  <si>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</si>
  <si>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</si>
  <si>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</si>
  <si>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</si>
  <si>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</si>
  <si>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</si>
  <si>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</si>
  <si>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</si>
  <si>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</si>
  <si>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</si>
  <si>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</si>
  <si>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</si>
  <si>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</si>
  <si>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</si>
  <si>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</si>
  <si>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</si>
  <si>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</si>
  <si>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</si>
  <si>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</si>
  <si>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</si>
  <si>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</si>
  <si>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</si>
  <si>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</si>
  <si>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</si>
  <si>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</si>
  <si>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</si>
  <si>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</si>
  <si>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</si>
  <si>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</si>
  <si>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</si>
  <si>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</si>
  <si>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</si>
  <si>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</si>
  <si>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</si>
  <si>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</si>
  <si>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</si>
  <si>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</si>
  <si>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</si>
  <si>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</si>
  <si>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</si>
  <si>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</si>
  <si>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</si>
  <si>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</si>
  <si>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</si>
  <si>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</si>
  <si>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</si>
  <si>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</si>
  <si>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</si>
  <si>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</si>
  <si>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</si>
  <si>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</si>
  <si>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</si>
  <si>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</si>
  <si>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</si>
  <si>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</si>
  <si>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</si>
  <si>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</si>
  <si>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</si>
  <si>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</si>
  <si>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</si>
  <si>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</si>
  <si>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</si>
  <si>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</si>
  <si>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</si>
  <si>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</si>
  <si>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</si>
  <si>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</si>
  <si>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</si>
  <si>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</si>
  <si>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</si>
  <si>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</si>
  <si>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</si>
  <si>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</si>
  <si>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</si>
  <si>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</si>
  <si>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</si>
  <si>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</si>
  <si>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</si>
  <si>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</si>
  <si>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</si>
  <si>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</si>
  <si>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</si>
  <si>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</si>
  <si>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</si>
  <si>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</si>
  <si>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</si>
  <si>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</si>
  <si>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</si>
  <si>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</si>
  <si>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</si>
  <si>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</si>
  <si>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</si>
  <si>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</si>
  <si>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</si>
  <si>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</si>
  <si>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</si>
  <si>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</si>
  <si>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</si>
  <si>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</si>
  <si>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</si>
  <si>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</si>
  <si>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</si>
  <si>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</si>
  <si>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</si>
  <si>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</si>
  <si>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</si>
  <si>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</si>
  <si>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</si>
  <si>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</si>
  <si>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</si>
  <si>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</si>
  <si>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</si>
  <si>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</si>
  <si>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</si>
  <si>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</si>
  <si>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</si>
  <si>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</si>
  <si>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</si>
  <si>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</si>
  <si>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</si>
  <si>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</si>
  <si>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</si>
  <si>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</si>
  <si>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</si>
  <si>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</si>
  <si>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</si>
  <si>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</si>
  <si>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</si>
  <si>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</si>
  <si>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</si>
  <si>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</si>
  <si>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</si>
  <si>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</si>
  <si>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</si>
  <si>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</si>
  <si>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</si>
  <si>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</si>
  <si>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</si>
  <si>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</si>
  <si>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</si>
  <si>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</si>
  <si>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</si>
  <si>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</si>
  <si>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</si>
  <si>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</si>
  <si>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</si>
  <si>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</si>
  <si>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</si>
  <si>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</si>
  <si>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</si>
  <si>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</si>
  <si>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</si>
  <si>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</si>
  <si>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</si>
  <si>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</si>
  <si>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</si>
  <si>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</si>
  <si>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</si>
  <si>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</si>
  <si>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</si>
  <si>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</si>
  <si>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</si>
  <si>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</si>
  <si>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</si>
  <si>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</si>
  <si>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</si>
  <si>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</si>
  <si>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</si>
  <si>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</si>
  <si>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</si>
  <si>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</si>
  <si>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</si>
  <si>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</si>
  <si>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</si>
  <si>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</si>
  <si>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</si>
  <si>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</si>
  <si>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</si>
  <si>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</si>
  <si>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</si>
  <si>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</si>
  <si>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</si>
  <si>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</si>
  <si>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</si>
  <si>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</si>
  <si>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</si>
  <si>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</si>
  <si>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</si>
  <si>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</si>
  <si>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</si>
  <si>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</si>
  <si>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</si>
  <si>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</si>
  <si>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</si>
  <si>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</si>
  <si>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</si>
  <si>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</si>
  <si>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</si>
  <si>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</si>
  <si>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</si>
  <si>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</si>
  <si>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</si>
  <si>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</si>
  <si>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</si>
  <si>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</si>
  <si>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</si>
  <si>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</si>
  <si>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</si>
  <si>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</si>
  <si>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</si>
  <si>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</si>
  <si>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</si>
  <si>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</si>
  <si>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</si>
  <si>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</si>
  <si>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</si>
  <si>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</si>
  <si>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</si>
  <si>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</si>
  <si>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</si>
  <si>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</si>
  <si>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</si>
  <si>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</si>
  <si>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</si>
  <si>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</si>
  <si>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</si>
  <si>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</si>
  <si>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</si>
  <si>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</si>
  <si>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</si>
  <si>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</si>
  <si>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</si>
  <si>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</si>
  <si>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</si>
  <si>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</si>
  <si>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</si>
  <si>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</si>
  <si>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</si>
  <si>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</si>
  <si>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</si>
  <si>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</si>
  <si>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</si>
  <si>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</si>
  <si>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</si>
  <si>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</si>
  <si>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</si>
  <si>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</si>
  <si>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</si>
  <si>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</si>
  <si>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</si>
  <si>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</si>
  <si>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</si>
  <si>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</si>
  <si>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</si>
  <si>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</si>
  <si>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</si>
  <si>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</si>
  <si>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</si>
  <si>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</si>
  <si>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</si>
  <si>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</si>
  <si>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</si>
  <si>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</si>
  <si>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</si>
  <si>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</si>
  <si>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</si>
  <si>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</si>
  <si>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</si>
  <si>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</si>
  <si>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</si>
  <si>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</si>
  <si>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</si>
  <si>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</si>
  <si>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</si>
  <si>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</si>
  <si>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</si>
  <si>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</si>
  <si>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</si>
  <si>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</si>
  <si>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</si>
  <si>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</si>
  <si>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</si>
  <si>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</si>
  <si>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</si>
  <si>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</si>
  <si>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</si>
  <si>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</si>
  <si>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</si>
  <si>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</si>
  <si>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</si>
  <si>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</si>
  <si>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</si>
  <si>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</si>
  <si>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</si>
  <si>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</si>
  <si>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</si>
  <si>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</si>
  <si>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</si>
  <si>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</si>
  <si>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</si>
  <si>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</si>
  <si>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</si>
  <si>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</si>
  <si>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</si>
  <si>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</si>
  <si>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</si>
  <si>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</si>
  <si>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</si>
  <si>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</si>
  <si>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</si>
  <si>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</si>
  <si>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</si>
  <si>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</si>
  <si>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</si>
  <si>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</si>
  <si>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</si>
  <si>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</si>
  <si>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</si>
  <si>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</si>
  <si>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</si>
  <si>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</si>
  <si>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</si>
  <si>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</si>
  <si>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</si>
  <si>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</si>
  <si>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</si>
  <si>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</si>
  <si>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</si>
  <si>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</si>
  <si>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</si>
  <si>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</si>
  <si>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</si>
  <si>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</si>
  <si>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</si>
  <si>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</si>
  <si>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</si>
  <si>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</si>
  <si>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</si>
  <si>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</si>
  <si>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</si>
  <si>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</si>
  <si>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</si>
  <si>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</si>
  <si>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</si>
  <si>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</si>
  <si>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</si>
  <si>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</si>
  <si>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</si>
  <si>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</si>
  <si>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</si>
  <si>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</si>
  <si>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</si>
  <si>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</si>
  <si>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</si>
  <si>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</si>
  <si>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</si>
  <si>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</si>
  <si>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</si>
  <si>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</si>
  <si>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</si>
  <si>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</si>
  <si>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</si>
  <si>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</si>
  <si>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</si>
  <si>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</si>
  <si>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</si>
  <si>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</si>
  <si>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</si>
  <si>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</si>
  <si>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</si>
  <si>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</si>
  <si>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</si>
  <si>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</si>
  <si>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</si>
  <si>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</si>
  <si>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</si>
  <si>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</si>
  <si>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</si>
  <si>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</si>
  <si>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</si>
  <si>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</si>
  <si>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</si>
  <si>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</si>
  <si>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</si>
  <si>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</si>
  <si>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</si>
  <si>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</si>
  <si>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</si>
  <si>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</si>
  <si>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</si>
  <si>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</si>
  <si>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</si>
  <si>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</si>
  <si>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</si>
  <si>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</si>
  <si>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</si>
  <si>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</si>
  <si>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</si>
  <si>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</si>
  <si>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</si>
  <si>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</si>
  <si>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</si>
  <si>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</si>
  <si>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</si>
  <si>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</si>
  <si>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</si>
  <si>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</si>
  <si>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</si>
  <si>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</si>
  <si>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</si>
  <si>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</si>
  <si>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</si>
  <si>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</si>
  <si>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</si>
  <si>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</si>
  <si>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</si>
  <si>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</si>
  <si>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</si>
  <si>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</si>
  <si>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</si>
  <si>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</si>
  <si>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</si>
  <si>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</si>
  <si>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</si>
  <si>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</si>
  <si>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</si>
  <si>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</si>
  <si>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</si>
  <si>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</si>
  <si>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</si>
  <si>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</si>
  <si>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</si>
  <si>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</si>
  <si>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</si>
  <si>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</si>
  <si>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</si>
  <si>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</si>
  <si>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</si>
  <si>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</si>
  <si>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</si>
  <si>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</si>
  <si>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</si>
  <si>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</si>
  <si>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</si>
  <si>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</si>
  <si>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</si>
  <si>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</si>
  <si>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</si>
  <si>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</si>
  <si>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</si>
  <si>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</si>
  <si>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</si>
  <si>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</si>
  <si>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</si>
  <si>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</si>
  <si>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</si>
  <si>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</si>
  <si>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</si>
  <si>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</si>
  <si>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</si>
  <si>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</si>
  <si>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</si>
  <si>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</si>
  <si>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</si>
  <si>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</si>
  <si>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</si>
  <si>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</si>
  <si>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</si>
  <si>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</si>
  <si>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</si>
  <si>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</si>
  <si>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</si>
  <si>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</si>
  <si>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</si>
  <si>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</si>
  <si>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</si>
  <si>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</si>
  <si>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</si>
  <si>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</si>
  <si>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</si>
  <si>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</si>
  <si>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</si>
  <si>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</si>
  <si>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</si>
  <si>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</si>
  <si>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</si>
  <si>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</si>
  <si>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</si>
  <si>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</si>
  <si>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</si>
  <si>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</si>
  <si>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</si>
  <si>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</si>
  <si>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</si>
  <si>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</si>
  <si>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</si>
  <si>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</si>
  <si>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</si>
  <si>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</si>
  <si>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</si>
  <si>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</si>
  <si>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</si>
  <si>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</si>
  <si>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</si>
  <si>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</si>
  <si>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</si>
  <si>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</si>
  <si>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</si>
  <si>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</si>
  <si>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</si>
  <si>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</si>
  <si>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</si>
  <si>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</si>
  <si>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</si>
  <si>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</si>
  <si>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</si>
  <si>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</si>
  <si>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</si>
  <si>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</si>
  <si>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</si>
  <si>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</si>
  <si>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</si>
  <si>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</si>
  <si>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</si>
  <si>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</si>
  <si>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</si>
  <si>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</si>
  <si>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</si>
  <si>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</si>
  <si>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</si>
  <si>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</si>
  <si>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</si>
  <si>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</si>
  <si>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</si>
  <si>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</si>
  <si>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</si>
  <si>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</si>
  <si>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</si>
  <si>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</si>
  <si>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</si>
  <si>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</si>
  <si>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</si>
  <si>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</si>
  <si>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</si>
  <si>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</si>
  <si>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</si>
  <si>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</si>
  <si>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</si>
  <si>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</si>
  <si>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</si>
  <si>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</si>
  <si>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</si>
  <si>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</si>
  <si>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</si>
  <si>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</si>
  <si>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</si>
  <si>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</si>
  <si>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</si>
  <si>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</si>
  <si>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</si>
  <si>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</si>
  <si>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</si>
  <si>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</si>
  <si>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</si>
  <si>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</si>
  <si>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</si>
  <si>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</si>
  <si>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</si>
  <si>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</si>
  <si>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</si>
  <si>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</si>
  <si>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</si>
  <si>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</si>
  <si>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</si>
  <si>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</si>
  <si>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</si>
  <si>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</si>
  <si>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</si>
  <si>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</si>
  <si>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</si>
  <si>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</si>
  <si>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</si>
  <si>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</si>
  <si>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</si>
  <si>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</si>
  <si>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</si>
  <si>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</si>
  <si>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</si>
  <si>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</si>
  <si>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</si>
  <si>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</si>
  <si>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</si>
  <si>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</si>
  <si>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</si>
  <si>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</si>
  <si>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</si>
  <si>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</si>
  <si>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</si>
  <si>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</si>
  <si>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</si>
  <si>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</si>
  <si>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</si>
  <si>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</si>
  <si>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</si>
  <si>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</si>
  <si>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</si>
  <si>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</si>
  <si>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</si>
  <si>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</si>
  <si>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</si>
  <si>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</si>
  <si>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</si>
  <si>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</si>
  <si>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</si>
  <si>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</si>
  <si>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</si>
  <si>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</si>
  <si>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</si>
  <si>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</si>
  <si>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</si>
  <si>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</si>
  <si>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</si>
  <si>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</si>
  <si>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</si>
  <si>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</si>
  <si>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</si>
  <si>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</si>
  <si>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</si>
  <si>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</si>
  <si>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</si>
  <si>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</si>
  <si>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</si>
  <si>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</si>
  <si>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</si>
  <si>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</si>
  <si>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</si>
  <si>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</si>
  <si>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</si>
  <si>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</si>
  <si>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</si>
  <si>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</si>
  <si>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</si>
  <si>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</si>
  <si>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</si>
  <si>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</si>
  <si>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</si>
  <si>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</si>
  <si>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</si>
  <si>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</si>
  <si>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</si>
  <si>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</si>
  <si>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</si>
  <si>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</si>
  <si>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</si>
  <si>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</si>
  <si>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</si>
  <si>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</si>
  <si>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</si>
  <si>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</si>
  <si>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</si>
  <si>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</si>
  <si>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</si>
  <si>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</si>
  <si>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</si>
  <si>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</si>
  <si>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</si>
  <si>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</si>
  <si>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</si>
  <si>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</si>
  <si>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</si>
  <si>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</si>
  <si>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</si>
  <si>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</si>
  <si>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</si>
  <si>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</si>
  <si>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</si>
  <si>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</si>
  <si>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</si>
  <si>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</si>
  <si>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</si>
  <si>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</si>
  <si>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</si>
  <si>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</si>
  <si>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</si>
  <si>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</si>
  <si>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</si>
  <si>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</si>
  <si>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</si>
  <si>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</si>
  <si>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</si>
  <si>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</si>
  <si>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</si>
  <si>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</si>
  <si>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</si>
  <si>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</si>
  <si>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</si>
  <si>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</si>
  <si>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</si>
  <si>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</si>
  <si>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</si>
  <si>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</si>
  <si>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</si>
  <si>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</si>
  <si>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</si>
  <si>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</si>
  <si>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</si>
  <si>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</si>
  <si>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</si>
  <si>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</si>
  <si>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</si>
  <si>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</si>
  <si>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</si>
  <si>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</si>
  <si>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</si>
  <si>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</si>
  <si>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</si>
  <si>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</si>
  <si>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</si>
  <si>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</si>
  <si>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</si>
  <si>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</si>
  <si>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</si>
  <si>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</si>
  <si>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</si>
  <si>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</si>
  <si>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</si>
  <si>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</si>
  <si>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</si>
  <si>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</si>
  <si>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</si>
  <si>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</si>
  <si>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</si>
  <si>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</si>
  <si>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</si>
  <si>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</si>
  <si>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</si>
  <si>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</si>
  <si>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</si>
  <si>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</si>
  <si>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</si>
  <si>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</si>
  <si>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</si>
  <si>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</si>
  <si>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</si>
  <si>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</si>
  <si>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</si>
  <si>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</si>
  <si>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</si>
  <si>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</si>
  <si>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</si>
  <si>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</si>
  <si>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</si>
  <si>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</si>
  <si>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</si>
  <si>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</si>
  <si>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</si>
  <si>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</si>
  <si>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</si>
  <si>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</si>
  <si>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</si>
  <si>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</si>
  <si>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</si>
  <si>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</si>
  <si>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</si>
  <si>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</si>
  <si>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</si>
  <si>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</si>
  <si>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</si>
  <si>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</si>
  <si>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</si>
  <si>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</si>
  <si>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</si>
  <si>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</si>
  <si>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</si>
  <si>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</si>
  <si>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</si>
  <si>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</si>
  <si>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</si>
  <si>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</si>
  <si>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</si>
  <si>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</si>
  <si>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</si>
  <si>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</si>
  <si>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</si>
  <si>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</si>
  <si>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</si>
  <si>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</si>
  <si>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</si>
  <si>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</si>
  <si>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</si>
  <si>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</si>
  <si>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</si>
  <si>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</si>
  <si>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</si>
  <si>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</si>
  <si>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</si>
  <si>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</si>
  <si>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</si>
  <si>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</si>
  <si>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</si>
  <si>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</si>
  <si>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</si>
  <si>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</si>
  <si>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</si>
  <si>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</si>
  <si>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</si>
  <si>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</si>
  <si>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</si>
  <si>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</si>
  <si>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</si>
  <si>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</si>
  <si>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</si>
  <si>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</si>
  <si>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</si>
  <si>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</si>
  <si>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</si>
  <si>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</si>
  <si>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</si>
  <si>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</si>
  <si>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</si>
  <si>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</si>
  <si>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</si>
  <si>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</si>
  <si>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</si>
  <si>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</si>
  <si>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</si>
  <si>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</si>
  <si>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</si>
  <si>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</si>
  <si>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</si>
  <si>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</si>
  <si>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</si>
  <si>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</si>
  <si>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</si>
  <si>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</si>
  <si>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</si>
  <si>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</si>
  <si>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</si>
  <si>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</si>
  <si>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</si>
  <si>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</si>
  <si>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</si>
  <si>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</si>
  <si>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</si>
  <si>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</si>
  <si>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</si>
  <si>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</si>
  <si>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</si>
  <si>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</si>
  <si>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</si>
  <si>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</si>
  <si>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</si>
  <si>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</si>
  <si>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</si>
  <si>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</si>
  <si>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</si>
  <si>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</si>
  <si>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</si>
  <si>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</si>
  <si>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</si>
  <si>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</si>
  <si>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</si>
  <si>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</si>
  <si>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</si>
  <si>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</si>
  <si>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</si>
  <si>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</si>
  <si>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</si>
  <si>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</si>
  <si>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</si>
  <si>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</si>
  <si>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</si>
  <si>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</si>
  <si>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</si>
  <si>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</si>
  <si>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</si>
  <si>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</si>
  <si>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</si>
  <si>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</si>
  <si>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</si>
  <si>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</si>
  <si>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</si>
  <si>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</si>
  <si>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</si>
  <si>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</si>
  <si>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</si>
  <si>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</si>
  <si>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</si>
  <si>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</si>
  <si>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</si>
  <si>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</si>
  <si>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</si>
  <si>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</si>
  <si>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</si>
  <si>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</si>
  <si>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</si>
  <si>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</si>
  <si>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</si>
  <si>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</si>
  <si>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</si>
  <si>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H</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</si>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</sst>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0" fillId="10" borderId="0" xfId="0" applyFill="1" applyAlignment="1">
      <alignment horizontal="center" vertical="center"/>
    </xf>
    <xf numFmtId="0" fontId="0" fillId="10" borderId="28" xfId="0" applyFill="1" applyBorder="1" applyAlignment="1">
      <alignment horizontal="center" vertical="center"/>
    </xf>
    <xf numFmtId="0" fontId="60" fillId="10" borderId="0" xfId="0" applyFont="1" applyFill="1" applyAlignment="1">
      <alignment horizontal="left" vertical="center"/>
    </xf>
    <xf numFmtId="0" fontId="83" fillId="12" borderId="0" xfId="0" applyFont="1" applyFill="1" applyAlignment="1">
      <alignment horizontal="center" vertical="center" wrapText="1"/>
    </xf>
    <xf numFmtId="0" fontId="80" fillId="10"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3" sqref="J3"/>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3043</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H</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54" zoomScale="75" zoomScaleNormal="75" workbookViewId="0">
      <selection activeCell="C193" sqref="C193:C20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H</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947478.69519184832</v>
      </c>
      <c r="F38" s="93"/>
      <c r="H38" s="73"/>
      <c r="L38" s="73"/>
      <c r="M38" s="73"/>
    </row>
    <row r="39" spans="1:14" x14ac:dyDescent="0.25">
      <c r="A39" s="89" t="s">
        <v>317</v>
      </c>
      <c r="B39" s="102" t="s">
        <v>318</v>
      </c>
      <c r="C39" s="177">
        <f>C77</f>
        <v>920944.49682794546</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8.8119408447478072E-3</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26534.198363902862</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920944.49682794546</v>
      </c>
      <c r="E53" s="110"/>
      <c r="F53" s="111">
        <f>IF($C$58=0,"",IF(C53="[for completion]","",C53/$C$58))</f>
        <v>0.9719949393072842</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26534.198363902815</v>
      </c>
      <c r="E56" s="110"/>
      <c r="F56" s="111">
        <f>IF($C$58=0,"",IF(C56="[for completion]","",C56/$C$58))</f>
        <v>2.8005060692715723E-2</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947478.69519184832</v>
      </c>
      <c r="D58" s="110"/>
      <c r="E58" s="110"/>
      <c r="F58" s="115">
        <f>SUM(F53:F57)</f>
        <v>0.99999999999999989</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27.410645436224989</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49.081488870000001</v>
      </c>
      <c r="D71" s="177" t="s">
        <v>2040</v>
      </c>
      <c r="E71" s="122"/>
      <c r="F71" s="111">
        <f t="shared" si="1"/>
        <v>5.329473061520406E-5</v>
      </c>
      <c r="G71" s="111" t="str">
        <f t="shared" ref="G71:G76" si="2">IF($D$77=0,"",IF(D71="[Mark as ND1 if not relevant]","",D71/$D$77))</f>
        <v/>
      </c>
      <c r="H71" s="73"/>
      <c r="L71" s="73"/>
      <c r="M71" s="73"/>
      <c r="N71" s="74"/>
    </row>
    <row r="72" spans="1:14" x14ac:dyDescent="0.25">
      <c r="A72" s="89" t="s">
        <v>375</v>
      </c>
      <c r="B72" s="121" t="s">
        <v>376</v>
      </c>
      <c r="C72" s="177">
        <v>423.50456938000002</v>
      </c>
      <c r="D72" s="177" t="s">
        <v>2040</v>
      </c>
      <c r="E72" s="122"/>
      <c r="F72" s="111">
        <f t="shared" si="1"/>
        <v>4.5985895006560946E-4</v>
      </c>
      <c r="G72" s="111" t="str">
        <f t="shared" si="2"/>
        <v/>
      </c>
      <c r="H72" s="73"/>
      <c r="L72" s="73"/>
      <c r="M72" s="73"/>
      <c r="N72" s="74"/>
    </row>
    <row r="73" spans="1:14" x14ac:dyDescent="0.25">
      <c r="A73" s="89" t="s">
        <v>377</v>
      </c>
      <c r="B73" s="121" t="s">
        <v>378</v>
      </c>
      <c r="C73" s="177">
        <v>1330.9236426099999</v>
      </c>
      <c r="D73" s="177" t="s">
        <v>2040</v>
      </c>
      <c r="E73" s="122"/>
      <c r="F73" s="111">
        <f t="shared" si="1"/>
        <v>1.4451724802028415E-3</v>
      </c>
      <c r="G73" s="111" t="str">
        <f t="shared" si="2"/>
        <v/>
      </c>
      <c r="H73" s="73"/>
      <c r="L73" s="73"/>
      <c r="M73" s="73"/>
      <c r="N73" s="74"/>
    </row>
    <row r="74" spans="1:14" x14ac:dyDescent="0.25">
      <c r="A74" s="89" t="s">
        <v>379</v>
      </c>
      <c r="B74" s="121" t="s">
        <v>380</v>
      </c>
      <c r="C74" s="177">
        <v>103.88225603000001</v>
      </c>
      <c r="D74" s="177" t="s">
        <v>2040</v>
      </c>
      <c r="E74" s="122"/>
      <c r="F74" s="111">
        <f t="shared" si="1"/>
        <v>1.1279969247637266E-4</v>
      </c>
      <c r="G74" s="111" t="str">
        <f t="shared" si="2"/>
        <v/>
      </c>
      <c r="H74" s="73"/>
      <c r="L74" s="73"/>
      <c r="M74" s="73"/>
      <c r="N74" s="74"/>
    </row>
    <row r="75" spans="1:14" x14ac:dyDescent="0.25">
      <c r="A75" s="89" t="s">
        <v>381</v>
      </c>
      <c r="B75" s="121" t="s">
        <v>382</v>
      </c>
      <c r="C75" s="177">
        <v>16063.436562189985</v>
      </c>
      <c r="D75" s="177" t="s">
        <v>2040</v>
      </c>
      <c r="E75" s="122"/>
      <c r="F75" s="111">
        <f t="shared" si="1"/>
        <v>1.7442350345235866E-2</v>
      </c>
      <c r="G75" s="111" t="str">
        <f t="shared" si="2"/>
        <v/>
      </c>
      <c r="H75" s="73"/>
      <c r="L75" s="73"/>
      <c r="M75" s="73"/>
      <c r="N75" s="74"/>
    </row>
    <row r="76" spans="1:14" x14ac:dyDescent="0.25">
      <c r="A76" s="89" t="s">
        <v>383</v>
      </c>
      <c r="B76" s="121" t="s">
        <v>384</v>
      </c>
      <c r="C76" s="177">
        <v>902973.66830886551</v>
      </c>
      <c r="D76" s="177" t="s">
        <v>2040</v>
      </c>
      <c r="E76" s="122"/>
      <c r="F76" s="111">
        <f t="shared" si="1"/>
        <v>0.98048652380140411</v>
      </c>
      <c r="G76" s="111" t="str">
        <f t="shared" si="2"/>
        <v/>
      </c>
      <c r="H76" s="73"/>
      <c r="L76" s="73"/>
      <c r="M76" s="73"/>
      <c r="N76" s="74"/>
    </row>
    <row r="77" spans="1:14" x14ac:dyDescent="0.25">
      <c r="A77" s="89" t="s">
        <v>385</v>
      </c>
      <c r="B77" s="123" t="s">
        <v>354</v>
      </c>
      <c r="C77" s="114">
        <f>SUM(C70:C76)</f>
        <v>920944.49682794546</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4.0960675607524228</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16.014737099999998</v>
      </c>
      <c r="D93" s="177" t="s">
        <v>2040</v>
      </c>
      <c r="E93" s="122"/>
      <c r="F93" s="111">
        <f>IF($C$100=0,"",IF(C93="[for completion]","",IF(C93="","",C93/$C$100)))</f>
        <v>1.7389470435145682E-5</v>
      </c>
      <c r="G93" s="111" t="str">
        <f>IF($D$100=0,"",IF(D93="[Mark as ND1 if not relevant]","",IF(D93="","",D93/$D$100)))</f>
        <v/>
      </c>
      <c r="H93" s="73"/>
      <c r="L93" s="73"/>
      <c r="M93" s="73"/>
      <c r="N93" s="74"/>
    </row>
    <row r="94" spans="1:14" x14ac:dyDescent="0.25">
      <c r="A94" s="89" t="s">
        <v>411</v>
      </c>
      <c r="B94" s="121" t="s">
        <v>374</v>
      </c>
      <c r="C94" s="177">
        <v>27788.770528779904</v>
      </c>
      <c r="D94" s="177" t="s">
        <v>2040</v>
      </c>
      <c r="E94" s="122"/>
      <c r="F94" s="111">
        <f t="shared" ref="F94:F99" si="5">IF($C$100=0,"",IF(C94="[for completion]","",IF(C94="","",C94/$C$100)))</f>
        <v>3.0174207701434315E-2</v>
      </c>
      <c r="G94" s="111" t="str">
        <f t="shared" ref="G94:G99" si="6">IF($D$100=0,"",IF(D94="[Mark as ND1 if not relevant]","",IF(D94="","",D94/$D$100)))</f>
        <v/>
      </c>
      <c r="H94" s="73"/>
      <c r="L94" s="73"/>
      <c r="M94" s="73"/>
      <c r="N94" s="74"/>
    </row>
    <row r="95" spans="1:14" x14ac:dyDescent="0.25">
      <c r="A95" s="89" t="s">
        <v>412</v>
      </c>
      <c r="B95" s="121" t="s">
        <v>376</v>
      </c>
      <c r="C95" s="177">
        <v>106767.64802374045</v>
      </c>
      <c r="D95" s="177" t="s">
        <v>2040</v>
      </c>
      <c r="E95" s="122"/>
      <c r="F95" s="111">
        <f t="shared" si="5"/>
        <v>0.11593277161814133</v>
      </c>
      <c r="G95" s="111" t="str">
        <f t="shared" si="6"/>
        <v/>
      </c>
      <c r="H95" s="73"/>
      <c r="L95" s="73"/>
      <c r="M95" s="73"/>
      <c r="N95" s="74"/>
    </row>
    <row r="96" spans="1:14" x14ac:dyDescent="0.25">
      <c r="A96" s="89" t="s">
        <v>413</v>
      </c>
      <c r="B96" s="121" t="s">
        <v>378</v>
      </c>
      <c r="C96" s="177">
        <v>436270.80034813954</v>
      </c>
      <c r="D96" s="177" t="s">
        <v>2040</v>
      </c>
      <c r="E96" s="122"/>
      <c r="F96" s="111">
        <f t="shared" si="5"/>
        <v>0.47372105686151528</v>
      </c>
      <c r="G96" s="111" t="str">
        <f t="shared" si="6"/>
        <v/>
      </c>
      <c r="H96" s="73"/>
      <c r="L96" s="73"/>
      <c r="M96" s="73"/>
      <c r="N96" s="74"/>
    </row>
    <row r="97" spans="1:14" x14ac:dyDescent="0.25">
      <c r="A97" s="89" t="s">
        <v>414</v>
      </c>
      <c r="B97" s="121" t="s">
        <v>380</v>
      </c>
      <c r="C97" s="177">
        <v>126551.69486082903</v>
      </c>
      <c r="D97" s="177" t="s">
        <v>2040</v>
      </c>
      <c r="E97" s="122"/>
      <c r="F97" s="111">
        <f t="shared" si="5"/>
        <v>0.13741511599962289</v>
      </c>
      <c r="G97" s="111" t="str">
        <f t="shared" si="6"/>
        <v/>
      </c>
      <c r="H97" s="73"/>
      <c r="L97" s="73"/>
      <c r="M97" s="73"/>
    </row>
    <row r="98" spans="1:14" x14ac:dyDescent="0.25">
      <c r="A98" s="89" t="s">
        <v>415</v>
      </c>
      <c r="B98" s="121" t="s">
        <v>382</v>
      </c>
      <c r="C98" s="177">
        <v>194643.78129496548</v>
      </c>
      <c r="D98" s="177" t="s">
        <v>2040</v>
      </c>
      <c r="E98" s="122"/>
      <c r="F98" s="111">
        <f t="shared" si="5"/>
        <v>0.21135234747086573</v>
      </c>
      <c r="G98" s="111" t="str">
        <f t="shared" si="6"/>
        <v/>
      </c>
      <c r="H98" s="73"/>
      <c r="L98" s="73"/>
      <c r="M98" s="73"/>
    </row>
    <row r="99" spans="1:14" x14ac:dyDescent="0.25">
      <c r="A99" s="89" t="s">
        <v>416</v>
      </c>
      <c r="B99" s="121" t="s">
        <v>384</v>
      </c>
      <c r="C99" s="177">
        <v>28905.78703440971</v>
      </c>
      <c r="D99" s="177" t="s">
        <v>2040</v>
      </c>
      <c r="E99" s="122"/>
      <c r="F99" s="111">
        <f t="shared" si="5"/>
        <v>3.1387110877985319E-2</v>
      </c>
      <c r="G99" s="111" t="str">
        <f t="shared" si="6"/>
        <v/>
      </c>
      <c r="H99" s="73"/>
      <c r="L99" s="73"/>
      <c r="M99" s="73"/>
    </row>
    <row r="100" spans="1:14" x14ac:dyDescent="0.25">
      <c r="A100" s="89" t="s">
        <v>417</v>
      </c>
      <c r="B100" s="123" t="s">
        <v>354</v>
      </c>
      <c r="C100" s="114">
        <f>SUM(C93:C99)</f>
        <v>920944.49682796409</v>
      </c>
      <c r="D100" s="114">
        <f>SUM(D93:D99)</f>
        <v>0</v>
      </c>
      <c r="E100" s="93"/>
      <c r="F100" s="115">
        <f>SUM(F93:F99)</f>
        <v>0.99999999999999989</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29440.825089810005</v>
      </c>
      <c r="D112" s="177">
        <f>C112</f>
        <v>29440.825089810005</v>
      </c>
      <c r="E112" s="112"/>
      <c r="F112" s="111">
        <f t="shared" ref="F112:F136" si="7">IF($C$131=0,"",IF(C112="[for completion]","",IF(C112="","",C112/$C$131)))</f>
        <v>3.1968077545622579E-2</v>
      </c>
      <c r="G112" s="111">
        <f t="shared" ref="G112:G136" si="8">IF($D$131=0,"",IF(D112="[for completion]","",IF(D112="","",D112/$D$131)))</f>
        <v>3.1968077545622579E-2</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862162.78399784165</v>
      </c>
      <c r="D118" s="177">
        <f t="shared" si="9"/>
        <v>862162.78399784165</v>
      </c>
      <c r="E118" s="93"/>
      <c r="F118" s="111">
        <f t="shared" si="7"/>
        <v>0.93617236105697466</v>
      </c>
      <c r="G118" s="111">
        <f t="shared" si="8"/>
        <v>0.93617236105697466</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29340.887740290003</v>
      </c>
      <c r="D127" s="177">
        <f t="shared" si="9"/>
        <v>29340.887740290003</v>
      </c>
      <c r="E127" s="93"/>
      <c r="F127" s="111">
        <f t="shared" si="7"/>
        <v>3.1859561397402765E-2</v>
      </c>
      <c r="G127" s="111">
        <f t="shared" si="8"/>
        <v>3.1859561397402765E-2</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920944.49682794162</v>
      </c>
      <c r="D131" s="129">
        <f>SUM(D112:D130)</f>
        <v>920944.49682794162</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29440.825089810005</v>
      </c>
      <c r="D138" s="177">
        <f>D112</f>
        <v>29440.825089810005</v>
      </c>
      <c r="E138" s="112"/>
      <c r="F138" s="111">
        <f t="shared" ref="F138:F162" si="10">IF($C$157=0,"",IF(C138="[for completion]","",IF(C138="","",C138/$C$157)))</f>
        <v>3.1968077545622579E-2</v>
      </c>
      <c r="G138" s="111">
        <f t="shared" ref="G138:G162" si="11">IF($D$157=0,"",IF(D138="[for completion]","",IF(D138="","",D138/$D$157)))</f>
        <v>3.1968077545622579E-2</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862162.78399784165</v>
      </c>
      <c r="D144" s="177">
        <f t="shared" si="12"/>
        <v>862162.78399784165</v>
      </c>
      <c r="E144" s="93"/>
      <c r="F144" s="111">
        <f t="shared" si="10"/>
        <v>0.93617236105697466</v>
      </c>
      <c r="G144" s="111">
        <f t="shared" si="11"/>
        <v>0.93617236105697466</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29340.887740290003</v>
      </c>
      <c r="D153" s="177">
        <f t="shared" si="12"/>
        <v>29340.887740290003</v>
      </c>
      <c r="E153" s="93"/>
      <c r="F153" s="111">
        <f t="shared" si="10"/>
        <v>3.1859561397402765E-2</v>
      </c>
      <c r="G153" s="111">
        <f t="shared" si="11"/>
        <v>3.1859561397402765E-2</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920944.49682794162</v>
      </c>
      <c r="D157" s="129">
        <f>IF(COUNT(D138:D156)=0,0,IF(SUM(D138:D156)=C157,SUM(D138:D156),IF(SUM(D138:D156)&lt;&gt;C157,"The total should equal the Nominal Before Hedging")))</f>
        <v>920944.49682794162</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0</v>
      </c>
      <c r="D164" s="177">
        <f>C164</f>
        <v>0</v>
      </c>
      <c r="E164" s="130"/>
      <c r="F164" s="111">
        <f>IF($C$167=0,"",IF(C164="[for completion]","",IF(C164="","",C164/$C$167)))</f>
        <v>0</v>
      </c>
      <c r="G164" s="111">
        <f>IF($D$167=0,"",IF(D164="[for completion]","",IF(D164="","",D164/$D$167)))</f>
        <v>0</v>
      </c>
      <c r="H164" s="73"/>
      <c r="L164" s="73"/>
      <c r="M164" s="73"/>
      <c r="N164" s="74"/>
    </row>
    <row r="165" spans="1:14" x14ac:dyDescent="0.25">
      <c r="A165" s="89" t="s">
        <v>506</v>
      </c>
      <c r="B165" s="105" t="s">
        <v>507</v>
      </c>
      <c r="C165" s="177">
        <v>898541.95085694292</v>
      </c>
      <c r="D165" s="177">
        <f>C165</f>
        <v>898541.95085694292</v>
      </c>
      <c r="E165" s="130"/>
      <c r="F165" s="111">
        <f>IF($C$167=0,"",IF(C165="[for completion]","",IF(C165="","",C165/$C$167)))</f>
        <v>0.97567437989133743</v>
      </c>
      <c r="G165" s="111">
        <f>IF($D$167=0,"",IF(D165="[for completion]","",IF(D165="","",D165/$D$167)))</f>
        <v>0.97567437989133743</v>
      </c>
      <c r="H165" s="73"/>
      <c r="L165" s="73"/>
      <c r="M165" s="73"/>
      <c r="N165" s="74"/>
    </row>
    <row r="166" spans="1:14" x14ac:dyDescent="0.25">
      <c r="A166" s="89" t="s">
        <v>508</v>
      </c>
      <c r="B166" s="105" t="s">
        <v>352</v>
      </c>
      <c r="C166" s="177">
        <v>22402.545970999938</v>
      </c>
      <c r="D166" s="177">
        <f>C166</f>
        <v>22402.545970999938</v>
      </c>
      <c r="E166" s="130"/>
      <c r="F166" s="111">
        <f>IF($C$167=0,"",IF(C166="[for completion]","",IF(C166="","",C166/$C$167)))</f>
        <v>2.4325620108662568E-2</v>
      </c>
      <c r="G166" s="111">
        <f>IF($D$167=0,"",IF(D166="[for completion]","",IF(D166="","",D166/$D$167)))</f>
        <v>2.4325620108662568E-2</v>
      </c>
      <c r="H166" s="73"/>
      <c r="L166" s="73"/>
      <c r="M166" s="73"/>
      <c r="N166" s="74"/>
    </row>
    <row r="167" spans="1:14" x14ac:dyDescent="0.25">
      <c r="A167" s="89" t="s">
        <v>509</v>
      </c>
      <c r="B167" s="131" t="s">
        <v>354</v>
      </c>
      <c r="C167" s="132">
        <f>SUM(C164:C166)</f>
        <v>920944.4968279429</v>
      </c>
      <c r="D167" s="132">
        <f>SUM(D164:D166)</f>
        <v>920944.4968279429</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1038.9372315616918</v>
      </c>
      <c r="D174" s="238"/>
      <c r="E174" s="81"/>
      <c r="F174" s="111">
        <f>IF($C$179=0,"",IF(C174="[for completion]","",C174/$C$179))</f>
        <v>3.9154649306272785E-2</v>
      </c>
      <c r="G174" s="236"/>
      <c r="H174" s="73"/>
      <c r="L174" s="73"/>
      <c r="M174" s="73"/>
      <c r="N174" s="74"/>
    </row>
    <row r="175" spans="1:14" ht="30.75" customHeight="1" x14ac:dyDescent="0.25">
      <c r="A175" s="89" t="s">
        <v>519</v>
      </c>
      <c r="B175" s="102" t="s">
        <v>520</v>
      </c>
      <c r="C175" s="177">
        <v>1264.9745021291403</v>
      </c>
      <c r="D175" s="95"/>
      <c r="E175" s="117"/>
      <c r="F175" s="111">
        <f>IF($C$179=0,"",IF(C175="[for completion]","",C175/$C$179))</f>
        <v>4.7673364191398171E-2</v>
      </c>
      <c r="G175" s="236"/>
      <c r="H175" s="73"/>
      <c r="L175" s="73"/>
      <c r="M175" s="73"/>
      <c r="N175" s="74"/>
    </row>
    <row r="176" spans="1:14" x14ac:dyDescent="0.25">
      <c r="A176" s="89" t="s">
        <v>521</v>
      </c>
      <c r="B176" s="102" t="s">
        <v>522</v>
      </c>
      <c r="C176" s="177">
        <v>163.17618984774751</v>
      </c>
      <c r="D176" s="95"/>
      <c r="E176" s="117"/>
      <c r="F176" s="111">
        <f>IF($C$179=0,"",IF(C176="[for completion]","",C176/$C$179))</f>
        <v>6.1496559123388776E-3</v>
      </c>
      <c r="G176" s="236"/>
      <c r="H176" s="73"/>
      <c r="L176" s="73"/>
      <c r="M176" s="73"/>
      <c r="N176" s="74"/>
    </row>
    <row r="177" spans="1:14" x14ac:dyDescent="0.25">
      <c r="A177" s="89" t="s">
        <v>523</v>
      </c>
      <c r="B177" s="102" t="s">
        <v>524</v>
      </c>
      <c r="C177" s="177">
        <v>24067.110440364235</v>
      </c>
      <c r="D177" s="95"/>
      <c r="E177" s="117"/>
      <c r="F177" s="111">
        <f>IF($C$179=0,"",IF(C177="[for completion]","",C177/$C$179))</f>
        <v>0.90702233058999016</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26534.198363902815</v>
      </c>
      <c r="E179" s="117"/>
      <c r="F179" s="115">
        <f>SUM(F174:F178)</f>
        <v>1</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21717.414875203725</v>
      </c>
      <c r="D193" s="95"/>
      <c r="E193" s="110"/>
      <c r="F193" s="111">
        <f t="shared" ref="F193:F207" si="15">IF($C$209=0,"",IF(C193="[for completion]","",C193/$C$209))</f>
        <v>0.81846885205878839</v>
      </c>
      <c r="G193" s="236"/>
      <c r="H193" s="73"/>
      <c r="L193" s="73"/>
      <c r="M193" s="73"/>
      <c r="N193" s="74"/>
    </row>
    <row r="194" spans="1:14" x14ac:dyDescent="0.25">
      <c r="A194" s="89" t="s">
        <v>550</v>
      </c>
      <c r="B194" s="102" t="s">
        <v>551</v>
      </c>
      <c r="C194" s="177">
        <v>4006.5054146279067</v>
      </c>
      <c r="D194" s="95"/>
      <c r="E194" s="117"/>
      <c r="F194" s="111">
        <f t="shared" si="15"/>
        <v>0.15099402513242549</v>
      </c>
      <c r="G194" s="237"/>
      <c r="H194" s="73"/>
      <c r="L194" s="73"/>
      <c r="M194" s="73"/>
      <c r="N194" s="74"/>
    </row>
    <row r="195" spans="1:14" x14ac:dyDescent="0.25">
      <c r="A195" s="89" t="s">
        <v>552</v>
      </c>
      <c r="B195" s="102" t="s">
        <v>553</v>
      </c>
      <c r="C195" s="177">
        <v>180.07740224029078</v>
      </c>
      <c r="D195" s="95"/>
      <c r="E195" s="117"/>
      <c r="F195" s="111">
        <f t="shared" si="15"/>
        <v>6.7866155129551013E-3</v>
      </c>
      <c r="G195" s="237"/>
      <c r="H195" s="73"/>
      <c r="L195" s="73"/>
      <c r="M195" s="73"/>
      <c r="N195" s="74"/>
    </row>
    <row r="196" spans="1:14" x14ac:dyDescent="0.25">
      <c r="A196" s="89" t="s">
        <v>554</v>
      </c>
      <c r="B196" s="102" t="s">
        <v>555</v>
      </c>
      <c r="C196" s="177">
        <v>570.64609184579433</v>
      </c>
      <c r="D196" s="95"/>
      <c r="E196" s="117"/>
      <c r="F196" s="111">
        <f t="shared" si="15"/>
        <v>2.1506061122317618E-2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19.62397065142266</v>
      </c>
      <c r="D201" s="95"/>
      <c r="E201" s="117"/>
      <c r="F201" s="111">
        <f t="shared" si="15"/>
        <v>7.3957277255148391E-4</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0.8909779802354818</v>
      </c>
      <c r="D206" s="95"/>
      <c r="E206" s="117"/>
      <c r="F206" s="111">
        <f>IF($C$209=0,"",IF(C206="[for completion]","",C206/$C$209))</f>
        <v>3.357847740550436E-5</v>
      </c>
      <c r="G206" s="237"/>
      <c r="H206" s="73"/>
      <c r="L206" s="73"/>
      <c r="M206" s="73"/>
      <c r="N206" s="74"/>
    </row>
    <row r="207" spans="1:14" x14ac:dyDescent="0.25">
      <c r="A207" s="89" t="s">
        <v>576</v>
      </c>
      <c r="B207" s="102" t="s">
        <v>352</v>
      </c>
      <c r="C207" s="177">
        <v>39.039631353447525</v>
      </c>
      <c r="D207" s="95"/>
      <c r="E207" s="117"/>
      <c r="F207" s="111">
        <f t="shared" si="15"/>
        <v>1.4712949235563533E-3</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26534.198363902826</v>
      </c>
      <c r="E209" s="117"/>
      <c r="F209" s="115">
        <f>SUM(F193:F207)</f>
        <v>0.99999999999999989</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26534.198363902826</v>
      </c>
      <c r="D218" s="95"/>
      <c r="E218" s="130"/>
      <c r="F218" s="111">
        <f>IF($C$38=0,"",IF(C218="[for completion]","",IF(C218="","",C218/$C$38)))</f>
        <v>2.8005060692715737E-2</v>
      </c>
      <c r="G218" s="111">
        <f>IF($C$39=0,"",IF(C218="[for completion]","",IF(C218="","",C218/$C$39)))</f>
        <v>2.8811940844747835E-2</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26534.198363902826</v>
      </c>
      <c r="E220" s="130"/>
      <c r="F220" s="107">
        <f>SUM(F217:F219)</f>
        <v>2.8005060692715737E-2</v>
      </c>
      <c r="G220" s="107">
        <f>SUM(G217:G219)</f>
        <v>2.8811940844747835E-2</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zoomScale="75" zoomScaleNormal="75" workbookViewId="0">
      <selection activeCell="F615" sqref="F615"/>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730274.21453203482</v>
      </c>
      <c r="D12" s="95"/>
      <c r="F12" s="111">
        <f>IF($C$15=0,"",IF(C12="[for completion]","",C12/$C$15))</f>
        <v>0.79296224370452861</v>
      </c>
    </row>
    <row r="13" spans="1:7" x14ac:dyDescent="0.25">
      <c r="A13" s="89" t="s">
        <v>806</v>
      </c>
      <c r="B13" s="89" t="s">
        <v>807</v>
      </c>
      <c r="C13" s="177">
        <v>190670.28229592205</v>
      </c>
      <c r="D13" s="95"/>
      <c r="F13" s="111">
        <f>IF($C$15=0,"",IF(C13="[for completion]","",C13/$C$15))</f>
        <v>0.20703775629547139</v>
      </c>
    </row>
    <row r="14" spans="1:7" x14ac:dyDescent="0.25">
      <c r="A14" s="89" t="s">
        <v>808</v>
      </c>
      <c r="B14" s="89" t="s">
        <v>352</v>
      </c>
      <c r="C14" s="177">
        <v>0</v>
      </c>
      <c r="D14" s="95"/>
      <c r="F14" s="111">
        <f>IF($C$15=0,"",IF(C14="[for completion]","",C14/$C$15))</f>
        <v>0</v>
      </c>
    </row>
    <row r="15" spans="1:7" x14ac:dyDescent="0.25">
      <c r="A15" s="89" t="s">
        <v>809</v>
      </c>
      <c r="B15" s="153" t="s">
        <v>354</v>
      </c>
      <c r="C15" s="129">
        <f>SUM(C12:C14)</f>
        <v>920944.49682795687</v>
      </c>
      <c r="F15" s="154">
        <f>SUM(F12:F14)</f>
        <v>1</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344869</v>
      </c>
      <c r="D28" s="223">
        <v>20637</v>
      </c>
      <c r="E28" s="95"/>
      <c r="F28" s="216">
        <f>IF(AND(C28="[For completion]",D28="[For completion]"),"[For completion]",SUM(C28:D28))</f>
        <v>365506</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1.4460286722703075E-2</v>
      </c>
      <c r="D36" s="165">
        <v>5.4861487056463661E-2</v>
      </c>
      <c r="E36" s="250"/>
      <c r="F36" s="165">
        <v>1.3355518851661833E-2</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0.99999999999999989</v>
      </c>
      <c r="D44" s="163">
        <f>SUM(D45:D71)</f>
        <v>0.98341272310872496</v>
      </c>
      <c r="E44" s="163"/>
      <c r="F44" s="163">
        <f>SUM(F45:F71)</f>
        <v>0.99656580740937861</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0.9522170426374964</v>
      </c>
      <c r="D51" s="165">
        <v>0.84890280558866971</v>
      </c>
      <c r="E51" s="165"/>
      <c r="F51" s="165">
        <v>0.93082709480552894</v>
      </c>
      <c r="G51" s="76"/>
    </row>
    <row r="52" spans="1:7" x14ac:dyDescent="0.25">
      <c r="A52" s="89" t="s">
        <v>865</v>
      </c>
      <c r="B52" s="89" t="s">
        <v>866</v>
      </c>
      <c r="C52" s="165">
        <v>0</v>
      </c>
      <c r="D52" s="165">
        <v>0</v>
      </c>
      <c r="E52" s="165"/>
      <c r="F52" s="165">
        <v>0</v>
      </c>
      <c r="G52" s="76"/>
    </row>
    <row r="53" spans="1:7" x14ac:dyDescent="0.25">
      <c r="A53" s="89" t="s">
        <v>867</v>
      </c>
      <c r="B53" s="89" t="s">
        <v>868</v>
      </c>
      <c r="C53" s="165">
        <v>2.8239515227050783E-3</v>
      </c>
      <c r="D53" s="165">
        <v>1.6639164894485865E-2</v>
      </c>
      <c r="E53" s="165"/>
      <c r="F53" s="165">
        <v>5.6842223019417477E-3</v>
      </c>
      <c r="G53" s="76"/>
    </row>
    <row r="54" spans="1:7" x14ac:dyDescent="0.25">
      <c r="A54" s="89" t="s">
        <v>869</v>
      </c>
      <c r="B54" s="89" t="s">
        <v>870</v>
      </c>
      <c r="C54" s="165">
        <v>3.6379571092653678E-3</v>
      </c>
      <c r="D54" s="165">
        <v>0</v>
      </c>
      <c r="E54" s="165"/>
      <c r="F54" s="165">
        <v>2.8847626318639118E-3</v>
      </c>
      <c r="G54" s="76"/>
    </row>
    <row r="55" spans="1:7" x14ac:dyDescent="0.25">
      <c r="A55" s="89" t="s">
        <v>871</v>
      </c>
      <c r="B55" s="89" t="s">
        <v>872</v>
      </c>
      <c r="C55" s="165">
        <v>1.8363064470396553E-2</v>
      </c>
      <c r="D55" s="165">
        <v>1.227065396918464E-2</v>
      </c>
      <c r="E55" s="165"/>
      <c r="F55" s="165">
        <v>1.7101705469794681E-2</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5.1955954972220221E-3</v>
      </c>
      <c r="D70" s="165">
        <v>0</v>
      </c>
      <c r="E70" s="165"/>
      <c r="F70" s="165">
        <v>4.1199110628583275E-3</v>
      </c>
      <c r="G70" s="76"/>
    </row>
    <row r="71" spans="1:7" x14ac:dyDescent="0.25">
      <c r="A71" s="89" t="s">
        <v>903</v>
      </c>
      <c r="B71" s="89" t="s">
        <v>904</v>
      </c>
      <c r="C71" s="165">
        <v>1.7762388762914413E-2</v>
      </c>
      <c r="D71" s="165">
        <v>0.10560009865638474</v>
      </c>
      <c r="E71" s="165"/>
      <c r="F71" s="165">
        <v>3.5948111137390923E-2</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1.6587276891274927E-2</v>
      </c>
      <c r="E76" s="163"/>
      <c r="F76" s="163">
        <f>SUM(F77:F87)</f>
        <v>3.4341925906212615E-3</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1.6587276891274927E-2</v>
      </c>
      <c r="E78" s="165"/>
      <c r="F78" s="165">
        <v>3.4341925906212615E-3</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0.3813110810203087</v>
      </c>
      <c r="D99" s="163">
        <v>0.31348759692620115</v>
      </c>
      <c r="E99" s="163"/>
      <c r="F99" s="163">
        <v>0.3685049305399154</v>
      </c>
      <c r="G99" s="76"/>
    </row>
    <row r="100" spans="1:7" x14ac:dyDescent="0.25">
      <c r="A100" s="89" t="s">
        <v>936</v>
      </c>
      <c r="B100" s="198" t="s">
        <v>3054</v>
      </c>
      <c r="C100" s="165">
        <v>0.10945526131647283</v>
      </c>
      <c r="D100" s="165">
        <v>0.12348443146188566</v>
      </c>
      <c r="E100" s="165"/>
      <c r="F100" s="165">
        <v>0.11210419135002749</v>
      </c>
      <c r="G100" s="76"/>
    </row>
    <row r="101" spans="1:7" x14ac:dyDescent="0.25">
      <c r="A101" s="89" t="s">
        <v>938</v>
      </c>
      <c r="B101" s="198" t="s">
        <v>3053</v>
      </c>
      <c r="C101" s="165">
        <v>0.10759906694054965</v>
      </c>
      <c r="D101" s="165">
        <v>0.14609119904249313</v>
      </c>
      <c r="E101" s="165"/>
      <c r="F101" s="165">
        <v>0.11486699253583019</v>
      </c>
      <c r="G101" s="76"/>
    </row>
    <row r="102" spans="1:7" x14ac:dyDescent="0.25">
      <c r="A102" s="89" t="s">
        <v>939</v>
      </c>
      <c r="B102" s="198" t="s">
        <v>3051</v>
      </c>
      <c r="C102" s="165">
        <v>0.23394196850183685</v>
      </c>
      <c r="D102" s="165">
        <v>0.23500834703655119</v>
      </c>
      <c r="E102" s="165"/>
      <c r="F102" s="165">
        <v>0.23414331769772401</v>
      </c>
      <c r="G102" s="76"/>
    </row>
    <row r="103" spans="1:7" x14ac:dyDescent="0.25">
      <c r="A103" s="89" t="s">
        <v>940</v>
      </c>
      <c r="B103" s="198" t="s">
        <v>3055</v>
      </c>
      <c r="C103" s="165">
        <v>0.16769262222083187</v>
      </c>
      <c r="D103" s="165">
        <v>0.181928425532869</v>
      </c>
      <c r="E103" s="165"/>
      <c r="F103" s="165">
        <v>0.17038056787650288</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0</v>
      </c>
      <c r="D150" s="165">
        <v>0</v>
      </c>
      <c r="E150" s="251"/>
      <c r="F150" s="165">
        <v>0</v>
      </c>
    </row>
    <row r="151" spans="1:7" x14ac:dyDescent="0.25">
      <c r="A151" s="89" t="s">
        <v>989</v>
      </c>
      <c r="B151" s="89" t="s">
        <v>990</v>
      </c>
      <c r="C151" s="165">
        <f>C153+C154+C155+C156</f>
        <v>0.99999999999999989</v>
      </c>
      <c r="D151" s="165">
        <f>D153+D154+D155+D156</f>
        <v>1</v>
      </c>
      <c r="E151" s="251"/>
      <c r="F151" s="165">
        <f>F153+F154+F155+F156</f>
        <v>1</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0.50218661867854852</v>
      </c>
      <c r="D154" s="165">
        <v>0.2040216674634997</v>
      </c>
      <c r="E154" s="251"/>
      <c r="F154" s="165">
        <v>0.44045521617303801</v>
      </c>
    </row>
    <row r="155" spans="1:7" outlineLevel="1" x14ac:dyDescent="0.25">
      <c r="A155" s="89" t="s">
        <v>994</v>
      </c>
      <c r="B155" s="95" t="s">
        <v>3176</v>
      </c>
      <c r="C155" s="165">
        <v>3.031109134253596E-2</v>
      </c>
      <c r="D155" s="165">
        <v>1.4010444942091247E-3</v>
      </c>
      <c r="E155" s="251"/>
      <c r="F155" s="165">
        <v>2.4325620108661589E-2</v>
      </c>
    </row>
    <row r="156" spans="1:7" outlineLevel="1" x14ac:dyDescent="0.25">
      <c r="A156" s="89" t="s">
        <v>995</v>
      </c>
      <c r="B156" s="95" t="s">
        <v>3177</v>
      </c>
      <c r="C156" s="165">
        <v>0.46750228997891541</v>
      </c>
      <c r="D156" s="165">
        <v>0.79457728804229122</v>
      </c>
      <c r="E156" s="251"/>
      <c r="F156" s="165">
        <v>0.53521916371830036</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0.60932307333684854</v>
      </c>
      <c r="D160" s="165">
        <v>0.71745615169127419</v>
      </c>
      <c r="E160" s="251"/>
      <c r="F160" s="165">
        <v>0.63171070326067025</v>
      </c>
    </row>
    <row r="161" spans="1:7" x14ac:dyDescent="0.25">
      <c r="A161" s="89" t="s">
        <v>1001</v>
      </c>
      <c r="B161" s="89" t="s">
        <v>1002</v>
      </c>
      <c r="C161" s="165">
        <v>0.39067692666315151</v>
      </c>
      <c r="D161" s="165">
        <v>0.28254384830872581</v>
      </c>
      <c r="E161" s="251"/>
      <c r="F161" s="165">
        <v>0.36828929673932975</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8.6154540682510369E-2</v>
      </c>
      <c r="D170" s="165">
        <v>3.5529857817517711E-2</v>
      </c>
      <c r="E170" s="251"/>
      <c r="F170" s="165">
        <v>7.5673319928972818E-2</v>
      </c>
    </row>
    <row r="171" spans="1:7" x14ac:dyDescent="0.25">
      <c r="A171" s="89" t="s">
        <v>1013</v>
      </c>
      <c r="B171" s="121" t="s">
        <v>1014</v>
      </c>
      <c r="C171" s="165">
        <v>6.535283084125007E-2</v>
      </c>
      <c r="D171" s="165">
        <v>3.7647280806557028E-2</v>
      </c>
      <c r="E171" s="251"/>
      <c r="F171" s="165">
        <v>5.9616735925135486E-2</v>
      </c>
    </row>
    <row r="172" spans="1:7" x14ac:dyDescent="0.25">
      <c r="A172" s="89" t="s">
        <v>1015</v>
      </c>
      <c r="B172" s="121" t="s">
        <v>1016</v>
      </c>
      <c r="C172" s="165">
        <v>4.7400476458491173E-2</v>
      </c>
      <c r="D172" s="165">
        <v>2.803976619865953E-2</v>
      </c>
      <c r="E172" s="165"/>
      <c r="F172" s="165">
        <v>4.3392078446009043E-2</v>
      </c>
    </row>
    <row r="173" spans="1:7" x14ac:dyDescent="0.25">
      <c r="A173" s="89" t="s">
        <v>1017</v>
      </c>
      <c r="B173" s="121" t="s">
        <v>1018</v>
      </c>
      <c r="C173" s="165">
        <v>9.7462451691639945E-2</v>
      </c>
      <c r="D173" s="165">
        <v>0.15274427894384709</v>
      </c>
      <c r="E173" s="165"/>
      <c r="F173" s="165">
        <v>0.10890787716985041</v>
      </c>
    </row>
    <row r="174" spans="1:7" x14ac:dyDescent="0.25">
      <c r="A174" s="89" t="s">
        <v>1019</v>
      </c>
      <c r="B174" s="121" t="s">
        <v>1020</v>
      </c>
      <c r="C174" s="165">
        <v>0.70362970032610839</v>
      </c>
      <c r="D174" s="165">
        <v>0.74603881623341861</v>
      </c>
      <c r="E174" s="165"/>
      <c r="F174" s="165">
        <v>0.71240998853003223</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9.8720507890584248E-4</v>
      </c>
      <c r="D180" s="165">
        <v>9.0188208324521867E-4</v>
      </c>
      <c r="E180" s="251"/>
      <c r="F180" s="165">
        <v>9.6953999732385875E-4</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2117.5409054802344</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231648.42432874447</v>
      </c>
      <c r="D190" s="223">
        <v>233212</v>
      </c>
      <c r="E190" s="119"/>
      <c r="F190" s="111">
        <f>IF($C$214=0,"",IF(C190="[for completion]","",IF(C190="","",C190/$C$214)))</f>
        <v>0.31720745402078532</v>
      </c>
      <c r="G190" s="111">
        <f>IF($D$214=0,"",IF(D190="[for completion]","",IF(D190="","",D190/$D$214)))</f>
        <v>0.67623358434652003</v>
      </c>
    </row>
    <row r="191" spans="1:7" x14ac:dyDescent="0.25">
      <c r="A191" s="89" t="s">
        <v>1041</v>
      </c>
      <c r="B191" s="198" t="s">
        <v>3179</v>
      </c>
      <c r="C191" s="177">
        <v>285647.12948077841</v>
      </c>
      <c r="D191" s="223">
        <v>97197</v>
      </c>
      <c r="E191" s="119"/>
      <c r="F191" s="111">
        <f t="shared" ref="F191:F213" si="1">IF($C$214=0,"",IF(C191="[for completion]","",IF(C191="","",C191/$C$214)))</f>
        <v>0.39115050729788153</v>
      </c>
      <c r="G191" s="111">
        <f t="shared" ref="G191:G213" si="2">IF($D$214=0,"",IF(D191="[for completion]","",IF(D191="","",D191/$D$214)))</f>
        <v>0.2818374513220962</v>
      </c>
    </row>
    <row r="192" spans="1:7" x14ac:dyDescent="0.25">
      <c r="A192" s="89" t="s">
        <v>1042</v>
      </c>
      <c r="B192" s="198" t="s">
        <v>3180</v>
      </c>
      <c r="C192" s="177">
        <v>98509.576102259991</v>
      </c>
      <c r="D192" s="223">
        <v>12970</v>
      </c>
      <c r="E192" s="119"/>
      <c r="F192" s="111">
        <f t="shared" si="1"/>
        <v>0.1348939537258369</v>
      </c>
      <c r="G192" s="111">
        <f t="shared" si="2"/>
        <v>3.760848322116514E-2</v>
      </c>
    </row>
    <row r="193" spans="1:7" x14ac:dyDescent="0.25">
      <c r="A193" s="89" t="s">
        <v>1043</v>
      </c>
      <c r="B193" s="198" t="s">
        <v>3181</v>
      </c>
      <c r="C193" s="177">
        <v>27931.824744810001</v>
      </c>
      <c r="D193" s="223">
        <v>915</v>
      </c>
      <c r="E193" s="119"/>
      <c r="F193" s="111">
        <f t="shared" si="1"/>
        <v>3.8248406131534914E-2</v>
      </c>
      <c r="G193" s="111">
        <f t="shared" si="2"/>
        <v>2.6531813529195145E-3</v>
      </c>
    </row>
    <row r="194" spans="1:7" x14ac:dyDescent="0.25">
      <c r="A194" s="89" t="s">
        <v>1044</v>
      </c>
      <c r="B194" s="198" t="s">
        <v>3182</v>
      </c>
      <c r="C194" s="177">
        <v>21313.235353929991</v>
      </c>
      <c r="D194" s="223">
        <v>299</v>
      </c>
      <c r="E194" s="119"/>
      <c r="F194" s="111">
        <f t="shared" si="1"/>
        <v>2.9185249773041554E-2</v>
      </c>
      <c r="G194" s="111">
        <f t="shared" si="2"/>
        <v>8.6699587379555714E-4</v>
      </c>
    </row>
    <row r="195" spans="1:7" x14ac:dyDescent="0.25">
      <c r="A195" s="89" t="s">
        <v>1045</v>
      </c>
      <c r="B195" s="198" t="s">
        <v>3183</v>
      </c>
      <c r="C195" s="177">
        <v>65224.024521539992</v>
      </c>
      <c r="D195" s="223">
        <v>276</v>
      </c>
      <c r="E195" s="119"/>
      <c r="F195" s="111">
        <f t="shared" si="1"/>
        <v>8.9314429050919616E-2</v>
      </c>
      <c r="G195" s="111">
        <f t="shared" si="2"/>
        <v>8.0030388350359118E-4</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730274.21453206299</v>
      </c>
      <c r="D214" s="173">
        <f>SUM(D190:D213)</f>
        <v>344869</v>
      </c>
      <c r="E214" s="172"/>
      <c r="F214" s="174">
        <f>SUM(F190:F213)</f>
        <v>0.99999999999999978</v>
      </c>
      <c r="G214" s="174">
        <f>SUM(G190:G213)</f>
        <v>1</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0.55718156572172817</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476922.88038848923</v>
      </c>
      <c r="D241" s="223" t="s">
        <v>2040</v>
      </c>
      <c r="F241" s="111">
        <f>IF($C$249=0,"",IF(C241="[Mark as ND1 if not relevant]","",C241/$C$249))</f>
        <v>0.65316766038100538</v>
      </c>
      <c r="G241" s="111" t="str">
        <f>IF($D$249=0,"",IF(D241="[Mark as ND1 if not relevant]","",D241/$D$249))</f>
        <v/>
      </c>
    </row>
    <row r="242" spans="1:7" x14ac:dyDescent="0.25">
      <c r="A242" s="89" t="s">
        <v>1104</v>
      </c>
      <c r="B242" s="89" t="s">
        <v>1072</v>
      </c>
      <c r="C242" s="223">
        <v>97796.799719970004</v>
      </c>
      <c r="D242" s="223" t="s">
        <v>2040</v>
      </c>
      <c r="F242" s="111">
        <f t="shared" ref="F242:F248" si="5">IF($C$249=0,"",IF(C242="[Mark as ND1 if not relevant]","",C242/$C$249))</f>
        <v>0.13393718249334025</v>
      </c>
      <c r="G242" s="111" t="str">
        <f t="shared" ref="G242:G248" si="6">IF($D$249=0,"",IF(D242="[Mark as ND1 if not relevant]","",D242/$D$249))</f>
        <v/>
      </c>
    </row>
    <row r="243" spans="1:7" x14ac:dyDescent="0.25">
      <c r="A243" s="89" t="s">
        <v>1105</v>
      </c>
      <c r="B243" s="89" t="s">
        <v>1074</v>
      </c>
      <c r="C243" s="223">
        <v>76610.31484890508</v>
      </c>
      <c r="D243" s="223" t="s">
        <v>2040</v>
      </c>
      <c r="F243" s="111">
        <f t="shared" si="5"/>
        <v>0.1049213241146047</v>
      </c>
      <c r="G243" s="111" t="str">
        <f t="shared" si="6"/>
        <v/>
      </c>
    </row>
    <row r="244" spans="1:7" x14ac:dyDescent="0.25">
      <c r="A244" s="89" t="s">
        <v>1106</v>
      </c>
      <c r="B244" s="89" t="s">
        <v>1076</v>
      </c>
      <c r="C244" s="223">
        <v>42203.672896071592</v>
      </c>
      <c r="D244" s="223" t="s">
        <v>2040</v>
      </c>
      <c r="F244" s="111">
        <f t="shared" si="5"/>
        <v>5.7799856996916796E-2</v>
      </c>
      <c r="G244" s="111" t="str">
        <f t="shared" si="6"/>
        <v/>
      </c>
    </row>
    <row r="245" spans="1:7" x14ac:dyDescent="0.25">
      <c r="A245" s="89" t="s">
        <v>1107</v>
      </c>
      <c r="B245" s="89" t="s">
        <v>1078</v>
      </c>
      <c r="C245" s="223">
        <v>22731.610849536824</v>
      </c>
      <c r="D245" s="223" t="s">
        <v>2040</v>
      </c>
      <c r="F245" s="111">
        <f t="shared" si="5"/>
        <v>3.113197895472955E-2</v>
      </c>
      <c r="G245" s="111" t="str">
        <f t="shared" si="6"/>
        <v/>
      </c>
    </row>
    <row r="246" spans="1:7" x14ac:dyDescent="0.25">
      <c r="A246" s="89" t="s">
        <v>1108</v>
      </c>
      <c r="B246" s="89" t="s">
        <v>1080</v>
      </c>
      <c r="C246" s="223">
        <v>3658.1524991053111</v>
      </c>
      <c r="D246" s="223" t="s">
        <v>2040</v>
      </c>
      <c r="F246" s="111">
        <f t="shared" si="5"/>
        <v>5.0100068740908596E-3</v>
      </c>
      <c r="G246" s="111" t="str">
        <f t="shared" si="6"/>
        <v/>
      </c>
    </row>
    <row r="247" spans="1:7" x14ac:dyDescent="0.25">
      <c r="A247" s="89" t="s">
        <v>1109</v>
      </c>
      <c r="B247" s="89" t="s">
        <v>1082</v>
      </c>
      <c r="C247" s="223">
        <v>2280.4567442188104</v>
      </c>
      <c r="D247" s="223" t="s">
        <v>2040</v>
      </c>
      <c r="F247" s="111">
        <f t="shared" si="5"/>
        <v>3.1231896339470222E-3</v>
      </c>
      <c r="G247" s="111" t="str">
        <f t="shared" si="6"/>
        <v/>
      </c>
    </row>
    <row r="248" spans="1:7" x14ac:dyDescent="0.25">
      <c r="A248" s="89" t="s">
        <v>1110</v>
      </c>
      <c r="B248" s="89" t="s">
        <v>1084</v>
      </c>
      <c r="C248" s="223">
        <v>7965.2697096270722</v>
      </c>
      <c r="D248" s="223" t="s">
        <v>2040</v>
      </c>
      <c r="F248" s="111">
        <f t="shared" si="5"/>
        <v>1.0908800551365564E-2</v>
      </c>
      <c r="G248" s="111" t="str">
        <f t="shared" si="6"/>
        <v/>
      </c>
    </row>
    <row r="249" spans="1:7" x14ac:dyDescent="0.25">
      <c r="A249" s="89" t="s">
        <v>1111</v>
      </c>
      <c r="B249" s="113" t="s">
        <v>354</v>
      </c>
      <c r="C249" s="129">
        <f>SUM(C241:C248)</f>
        <v>730169.15765592386</v>
      </c>
      <c r="D249" s="158">
        <f>SUM(D241:D248)</f>
        <v>0</v>
      </c>
      <c r="E249" s="89"/>
      <c r="F249" s="154">
        <f>SUM(F241:F248)</f>
        <v>1.0000000000000002</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0.73033045700173871</v>
      </c>
      <c r="E260" s="172"/>
      <c r="F260" s="172"/>
      <c r="G260" s="172"/>
    </row>
    <row r="261" spans="1:14" x14ac:dyDescent="0.25">
      <c r="A261" s="89" t="s">
        <v>1124</v>
      </c>
      <c r="B261" s="89" t="s">
        <v>1125</v>
      </c>
      <c r="C261" s="165">
        <v>4.6968797219161473E-2</v>
      </c>
      <c r="E261" s="172"/>
      <c r="F261" s="172"/>
    </row>
    <row r="262" spans="1:14" x14ac:dyDescent="0.25">
      <c r="A262" s="89" t="s">
        <v>1126</v>
      </c>
      <c r="B262" s="89" t="s">
        <v>1127</v>
      </c>
      <c r="C262" s="165">
        <v>0</v>
      </c>
      <c r="E262" s="172"/>
      <c r="F262" s="172"/>
    </row>
    <row r="263" spans="1:14" x14ac:dyDescent="0.25">
      <c r="A263" s="89" t="s">
        <v>1128</v>
      </c>
      <c r="B263" s="89" t="s">
        <v>1129</v>
      </c>
      <c r="C263" s="165">
        <v>3.132249235152919E-3</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0.21956849654394703</v>
      </c>
      <c r="E265" s="172"/>
      <c r="F265" s="172"/>
    </row>
    <row r="266" spans="1:14" outlineLevel="1" x14ac:dyDescent="0.25">
      <c r="A266" s="89" t="s">
        <v>1133</v>
      </c>
      <c r="B266" s="155" t="s">
        <v>1134</v>
      </c>
      <c r="C266" s="224">
        <v>0.20532748595122924</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1.4241010592717786E-2</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92409.374084450115</v>
      </c>
      <c r="D287" s="177">
        <v>25036</v>
      </c>
      <c r="E287" s="81"/>
      <c r="F287" s="111">
        <f>IF($C$305=0,"",IF(C287="[For completion]","",C287/$C$305))</f>
        <v>0.12654065040987847</v>
      </c>
      <c r="G287" s="111">
        <f>IF($D$305=0,"",IF(D287="[For completion]","",D287/$D$305))</f>
        <v>7.9040003030771799E-2</v>
      </c>
    </row>
    <row r="288" spans="1:7" s="2" customFormat="1" x14ac:dyDescent="0.25">
      <c r="A288" s="89" t="s">
        <v>1163</v>
      </c>
      <c r="B288" s="198" t="s">
        <v>3186</v>
      </c>
      <c r="C288" s="177">
        <v>32457.526912600115</v>
      </c>
      <c r="D288" s="177">
        <v>12572</v>
      </c>
      <c r="E288" s="81"/>
      <c r="F288" s="111">
        <f t="shared" ref="F288:F304" si="9">IF($C$305=0,"",IF(C288="[For completion]","",C288/$C$305))</f>
        <v>4.4445670224571715E-2</v>
      </c>
      <c r="G288" s="111">
        <f t="shared" ref="G288:G304" si="10">IF($D$305=0,"",IF(D288="[For completion]","",D288/$D$305))</f>
        <v>3.9690482429416168E-2</v>
      </c>
    </row>
    <row r="289" spans="1:7" s="2" customFormat="1" x14ac:dyDescent="0.25">
      <c r="A289" s="89" t="s">
        <v>1164</v>
      </c>
      <c r="B289" s="198" t="s">
        <v>3187</v>
      </c>
      <c r="C289" s="177">
        <v>121566.93957264103</v>
      </c>
      <c r="D289" s="177">
        <v>49899</v>
      </c>
      <c r="E289" s="81"/>
      <c r="F289" s="111">
        <f t="shared" si="9"/>
        <v>0.16646752295716438</v>
      </c>
      <c r="G289" s="111">
        <f t="shared" si="10"/>
        <v>0.15753383572585405</v>
      </c>
    </row>
    <row r="290" spans="1:7" s="2" customFormat="1" x14ac:dyDescent="0.25">
      <c r="A290" s="89" t="s">
        <v>1165</v>
      </c>
      <c r="B290" s="198" t="s">
        <v>3040</v>
      </c>
      <c r="C290" s="177">
        <v>91489.659315759971</v>
      </c>
      <c r="D290" s="177">
        <v>41645</v>
      </c>
      <c r="E290" s="81"/>
      <c r="F290" s="111">
        <f t="shared" si="9"/>
        <v>0.12528124024532888</v>
      </c>
      <c r="G290" s="111">
        <f t="shared" si="10"/>
        <v>0.13147551231093194</v>
      </c>
    </row>
    <row r="291" spans="1:7" s="2" customFormat="1" x14ac:dyDescent="0.25">
      <c r="A291" s="89" t="s">
        <v>1166</v>
      </c>
      <c r="B291" s="198" t="s">
        <v>3041</v>
      </c>
      <c r="C291" s="177">
        <v>31547.046015730055</v>
      </c>
      <c r="D291" s="177">
        <v>14606</v>
      </c>
      <c r="E291" s="81"/>
      <c r="F291" s="111">
        <f t="shared" si="9"/>
        <v>4.3198904449809325E-2</v>
      </c>
      <c r="G291" s="111">
        <f t="shared" si="10"/>
        <v>4.6111930191222755E-2</v>
      </c>
    </row>
    <row r="292" spans="1:7" s="2" customFormat="1" x14ac:dyDescent="0.25">
      <c r="A292" s="89" t="s">
        <v>1167</v>
      </c>
      <c r="B292" s="198" t="s">
        <v>3188</v>
      </c>
      <c r="C292" s="177">
        <v>11450.84980482002</v>
      </c>
      <c r="D292" s="177">
        <v>5569</v>
      </c>
      <c r="E292" s="81"/>
      <c r="F292" s="111">
        <f t="shared" si="9"/>
        <v>1.5680205567928207E-2</v>
      </c>
      <c r="G292" s="111">
        <f t="shared" si="10"/>
        <v>1.7581633522861805E-2</v>
      </c>
    </row>
    <row r="293" spans="1:7" s="2" customFormat="1" x14ac:dyDescent="0.25">
      <c r="A293" s="89" t="s">
        <v>1168</v>
      </c>
      <c r="B293" s="198" t="s">
        <v>3189</v>
      </c>
      <c r="C293" s="177">
        <v>4425.7309258000068</v>
      </c>
      <c r="D293" s="177">
        <v>2385</v>
      </c>
      <c r="E293" s="81"/>
      <c r="F293" s="111">
        <f t="shared" si="9"/>
        <v>6.0603686091201927E-3</v>
      </c>
      <c r="G293" s="111">
        <f t="shared" si="10"/>
        <v>7.5295737030033052E-3</v>
      </c>
    </row>
    <row r="294" spans="1:7" s="2" customFormat="1" x14ac:dyDescent="0.25">
      <c r="A294" s="89" t="s">
        <v>1169</v>
      </c>
      <c r="B294" s="198" t="s">
        <v>3190</v>
      </c>
      <c r="C294" s="177">
        <v>24556.795942959961</v>
      </c>
      <c r="D294" s="177">
        <v>4846</v>
      </c>
      <c r="E294" s="81"/>
      <c r="F294" s="111">
        <f t="shared" si="9"/>
        <v>3.3626815043298855E-2</v>
      </c>
      <c r="G294" s="111">
        <f t="shared" si="10"/>
        <v>1.529908350723439E-2</v>
      </c>
    </row>
    <row r="295" spans="1:7" s="2" customFormat="1" x14ac:dyDescent="0.25">
      <c r="A295" s="89" t="s">
        <v>1170</v>
      </c>
      <c r="B295" s="198" t="s">
        <v>3191</v>
      </c>
      <c r="C295" s="177">
        <v>11098.317176019986</v>
      </c>
      <c r="D295" s="177">
        <v>5722</v>
      </c>
      <c r="E295" s="81"/>
      <c r="F295" s="111">
        <f t="shared" si="9"/>
        <v>1.5197465493330439E-2</v>
      </c>
      <c r="G295" s="111">
        <f t="shared" si="10"/>
        <v>1.8064662779280885E-2</v>
      </c>
    </row>
    <row r="296" spans="1:7" s="2" customFormat="1" x14ac:dyDescent="0.25">
      <c r="A296" s="89" t="s">
        <v>1171</v>
      </c>
      <c r="B296" s="198" t="s">
        <v>3192</v>
      </c>
      <c r="C296" s="177">
        <v>52667.55701020002</v>
      </c>
      <c r="D296" s="177">
        <v>32554</v>
      </c>
      <c r="E296" s="81"/>
      <c r="F296" s="111">
        <f t="shared" si="9"/>
        <v>7.2120247383988367E-2</v>
      </c>
      <c r="G296" s="111">
        <f t="shared" si="10"/>
        <v>0.10277473472854072</v>
      </c>
    </row>
    <row r="297" spans="1:7" s="2" customFormat="1" x14ac:dyDescent="0.25">
      <c r="A297" s="89" t="s">
        <v>1172</v>
      </c>
      <c r="B297" s="198" t="s">
        <v>3193</v>
      </c>
      <c r="C297" s="177">
        <v>94225.590848000225</v>
      </c>
      <c r="D297" s="177">
        <v>62095</v>
      </c>
      <c r="E297" s="81"/>
      <c r="F297" s="111">
        <f t="shared" si="9"/>
        <v>0.12902768435878204</v>
      </c>
      <c r="G297" s="111">
        <f t="shared" si="10"/>
        <v>0.19603726586498543</v>
      </c>
    </row>
    <row r="298" spans="1:7" s="2" customFormat="1" x14ac:dyDescent="0.25">
      <c r="A298" s="89" t="s">
        <v>1173</v>
      </c>
      <c r="B298" s="198" t="s">
        <v>3194</v>
      </c>
      <c r="C298" s="177">
        <v>13648.08460403997</v>
      </c>
      <c r="D298" s="177">
        <v>11154</v>
      </c>
      <c r="E298" s="81"/>
      <c r="F298" s="111">
        <f t="shared" si="9"/>
        <v>1.868898604448916E-2</v>
      </c>
      <c r="G298" s="111">
        <f t="shared" si="10"/>
        <v>3.5213779909139986E-2</v>
      </c>
    </row>
    <row r="299" spans="1:7" s="2" customFormat="1" x14ac:dyDescent="0.25">
      <c r="A299" s="89" t="s">
        <v>1174</v>
      </c>
      <c r="B299" s="198" t="s">
        <v>3195</v>
      </c>
      <c r="C299" s="177">
        <v>914.10941700999967</v>
      </c>
      <c r="D299" s="177">
        <v>524</v>
      </c>
      <c r="E299" s="81"/>
      <c r="F299" s="111">
        <f t="shared" si="9"/>
        <v>1.2517344838688235E-3</v>
      </c>
      <c r="G299" s="111">
        <f t="shared" si="10"/>
        <v>1.6542962768862609E-3</v>
      </c>
    </row>
    <row r="300" spans="1:7" s="2" customFormat="1" x14ac:dyDescent="0.25">
      <c r="A300" s="89" t="s">
        <v>1175</v>
      </c>
      <c r="B300" s="198" t="s">
        <v>3196</v>
      </c>
      <c r="C300" s="177">
        <v>206.19303700999998</v>
      </c>
      <c r="D300" s="177">
        <v>59</v>
      </c>
      <c r="E300" s="81"/>
      <c r="F300" s="111">
        <f t="shared" si="9"/>
        <v>2.8235015410221304E-4</v>
      </c>
      <c r="G300" s="111">
        <f t="shared" si="10"/>
        <v>1.862661838478805E-4</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147610.43986501926</v>
      </c>
      <c r="D304" s="95">
        <v>48085</v>
      </c>
      <c r="E304" s="81"/>
      <c r="F304" s="111">
        <f t="shared" si="9"/>
        <v>0.20213015457433872</v>
      </c>
      <c r="G304" s="111">
        <f t="shared" si="10"/>
        <v>0.15180693983602261</v>
      </c>
    </row>
    <row r="305" spans="1:7" s="2" customFormat="1" x14ac:dyDescent="0.25">
      <c r="A305" s="89" t="s">
        <v>1181</v>
      </c>
      <c r="B305" s="102" t="s">
        <v>354</v>
      </c>
      <c r="C305" s="129">
        <f>SUM(C287:C304)</f>
        <v>730274.2145320609</v>
      </c>
      <c r="D305" s="89">
        <f>SUM(D287:D304)</f>
        <v>316751</v>
      </c>
      <c r="E305" s="81"/>
      <c r="F305" s="175">
        <f>SUM(F287:F304)</f>
        <v>0.99999999999999989</v>
      </c>
      <c r="G305" s="175">
        <f>SUM(G287:G304)</f>
        <v>1</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92409.374084450115</v>
      </c>
      <c r="D310" s="95">
        <v>25036</v>
      </c>
      <c r="E310" s="81"/>
      <c r="F310" s="111">
        <f>IF($C$328=0,"",IF(C310="[For completion]","",C310/$C$328))</f>
        <v>0.12654065040987847</v>
      </c>
      <c r="G310" s="111">
        <f>IF($D$328=0,"",IF(D310="[For completion]","",D310/$D$328))</f>
        <v>7.9040003030771799E-2</v>
      </c>
    </row>
    <row r="311" spans="1:7" s="2" customFormat="1" x14ac:dyDescent="0.25">
      <c r="A311" s="89" t="s">
        <v>1187</v>
      </c>
      <c r="B311" s="198" t="s">
        <v>3198</v>
      </c>
      <c r="C311" s="177">
        <v>32457.526912600115</v>
      </c>
      <c r="D311" s="95">
        <v>12572</v>
      </c>
      <c r="E311" s="81"/>
      <c r="F311" s="111">
        <f t="shared" ref="F311:F327" si="11">IF($C$328=0,"",IF(C311="[For completion]","",C311/$C$328))</f>
        <v>4.4445670224571715E-2</v>
      </c>
      <c r="G311" s="111">
        <f t="shared" ref="G311:G327" si="12">IF($D$328=0,"",IF(D311="[For completion]","",D311/$D$328))</f>
        <v>3.9690482429416168E-2</v>
      </c>
    </row>
    <row r="312" spans="1:7" s="2" customFormat="1" x14ac:dyDescent="0.25">
      <c r="A312" s="89" t="s">
        <v>1188</v>
      </c>
      <c r="B312" s="198" t="s">
        <v>3199</v>
      </c>
      <c r="C312" s="177">
        <v>121566.93957264103</v>
      </c>
      <c r="D312" s="95">
        <v>49899</v>
      </c>
      <c r="E312" s="81"/>
      <c r="F312" s="111">
        <f t="shared" si="11"/>
        <v>0.16646752295716438</v>
      </c>
      <c r="G312" s="111">
        <f t="shared" si="12"/>
        <v>0.15753383572585405</v>
      </c>
    </row>
    <row r="313" spans="1:7" s="2" customFormat="1" x14ac:dyDescent="0.25">
      <c r="A313" s="89" t="s">
        <v>1189</v>
      </c>
      <c r="B313" s="198" t="s">
        <v>3200</v>
      </c>
      <c r="C313" s="177">
        <v>91489.659315759971</v>
      </c>
      <c r="D313" s="95">
        <v>41645</v>
      </c>
      <c r="E313" s="81"/>
      <c r="F313" s="111">
        <f t="shared" si="11"/>
        <v>0.12528124024532888</v>
      </c>
      <c r="G313" s="111">
        <f t="shared" si="12"/>
        <v>0.13147551231093194</v>
      </c>
    </row>
    <row r="314" spans="1:7" s="2" customFormat="1" x14ac:dyDescent="0.25">
      <c r="A314" s="89" t="s">
        <v>1190</v>
      </c>
      <c r="B314" s="198" t="s">
        <v>3201</v>
      </c>
      <c r="C314" s="177">
        <v>31547.046015730055</v>
      </c>
      <c r="D314" s="95">
        <v>14606</v>
      </c>
      <c r="E314" s="81"/>
      <c r="F314" s="111">
        <f t="shared" si="11"/>
        <v>4.3198904449809325E-2</v>
      </c>
      <c r="G314" s="111">
        <f t="shared" si="12"/>
        <v>4.6111930191222755E-2</v>
      </c>
    </row>
    <row r="315" spans="1:7" s="2" customFormat="1" x14ac:dyDescent="0.25">
      <c r="A315" s="89" t="s">
        <v>1191</v>
      </c>
      <c r="B315" s="198" t="s">
        <v>3202</v>
      </c>
      <c r="C315" s="177">
        <v>11450.84980482002</v>
      </c>
      <c r="D315" s="95">
        <v>5569</v>
      </c>
      <c r="E315" s="81"/>
      <c r="F315" s="111">
        <f t="shared" si="11"/>
        <v>1.5680205567928207E-2</v>
      </c>
      <c r="G315" s="111">
        <f t="shared" si="12"/>
        <v>1.7581633522861805E-2</v>
      </c>
    </row>
    <row r="316" spans="1:7" s="2" customFormat="1" x14ac:dyDescent="0.25">
      <c r="A316" s="89" t="s">
        <v>1192</v>
      </c>
      <c r="B316" s="198" t="s">
        <v>3203</v>
      </c>
      <c r="C316" s="177">
        <v>4425.7309258000068</v>
      </c>
      <c r="D316" s="95">
        <v>2385</v>
      </c>
      <c r="E316" s="81"/>
      <c r="F316" s="111">
        <f t="shared" si="11"/>
        <v>6.0603686091201927E-3</v>
      </c>
      <c r="G316" s="111">
        <f t="shared" si="12"/>
        <v>7.5295737030033052E-3</v>
      </c>
    </row>
    <row r="317" spans="1:7" s="2" customFormat="1" x14ac:dyDescent="0.25">
      <c r="A317" s="89" t="s">
        <v>1193</v>
      </c>
      <c r="B317" s="198" t="s">
        <v>3204</v>
      </c>
      <c r="C317" s="177">
        <v>24556.795942959961</v>
      </c>
      <c r="D317" s="95">
        <v>4846</v>
      </c>
      <c r="E317" s="81"/>
      <c r="F317" s="111">
        <f t="shared" si="11"/>
        <v>3.3626815043298855E-2</v>
      </c>
      <c r="G317" s="111">
        <f t="shared" si="12"/>
        <v>1.529908350723439E-2</v>
      </c>
    </row>
    <row r="318" spans="1:7" s="2" customFormat="1" x14ac:dyDescent="0.25">
      <c r="A318" s="89" t="s">
        <v>1194</v>
      </c>
      <c r="B318" s="198" t="s">
        <v>3205</v>
      </c>
      <c r="C318" s="177">
        <v>11098.317176019986</v>
      </c>
      <c r="D318" s="95">
        <v>5722</v>
      </c>
      <c r="E318" s="81"/>
      <c r="F318" s="111">
        <f t="shared" si="11"/>
        <v>1.5197465493330439E-2</v>
      </c>
      <c r="G318" s="111">
        <f t="shared" si="12"/>
        <v>1.8064662779280885E-2</v>
      </c>
    </row>
    <row r="319" spans="1:7" s="2" customFormat="1" x14ac:dyDescent="0.25">
      <c r="A319" s="89" t="s">
        <v>1195</v>
      </c>
      <c r="B319" s="198" t="s">
        <v>3206</v>
      </c>
      <c r="C319" s="177">
        <v>52667.55701020002</v>
      </c>
      <c r="D319" s="95">
        <v>32554</v>
      </c>
      <c r="E319" s="81"/>
      <c r="F319" s="111">
        <f t="shared" si="11"/>
        <v>7.2120247383988367E-2</v>
      </c>
      <c r="G319" s="111">
        <f t="shared" si="12"/>
        <v>0.10277473472854072</v>
      </c>
    </row>
    <row r="320" spans="1:7" s="2" customFormat="1" x14ac:dyDescent="0.25">
      <c r="A320" s="89" t="s">
        <v>1196</v>
      </c>
      <c r="B320" s="198" t="s">
        <v>3207</v>
      </c>
      <c r="C320" s="177">
        <v>94225.590848000225</v>
      </c>
      <c r="D320" s="95">
        <v>62095</v>
      </c>
      <c r="E320" s="81"/>
      <c r="F320" s="111">
        <f t="shared" si="11"/>
        <v>0.12902768435878204</v>
      </c>
      <c r="G320" s="111">
        <f t="shared" si="12"/>
        <v>0.19603726586498543</v>
      </c>
    </row>
    <row r="321" spans="1:7" s="2" customFormat="1" x14ac:dyDescent="0.25">
      <c r="A321" s="89" t="s">
        <v>1197</v>
      </c>
      <c r="B321" s="198" t="s">
        <v>3208</v>
      </c>
      <c r="C321" s="177">
        <v>13648.08460403997</v>
      </c>
      <c r="D321" s="95">
        <v>11154</v>
      </c>
      <c r="E321" s="81"/>
      <c r="F321" s="111">
        <f>IF($C$328=0,"",IF(C321="[For completion]","",C321/$C$328))</f>
        <v>1.868898604448916E-2</v>
      </c>
      <c r="G321" s="111">
        <f t="shared" si="12"/>
        <v>3.5213779909139986E-2</v>
      </c>
    </row>
    <row r="322" spans="1:7" s="2" customFormat="1" x14ac:dyDescent="0.25">
      <c r="A322" s="89" t="s">
        <v>1198</v>
      </c>
      <c r="B322" s="198" t="s">
        <v>3209</v>
      </c>
      <c r="C322" s="177">
        <v>914.10941700999967</v>
      </c>
      <c r="D322" s="95">
        <v>524</v>
      </c>
      <c r="E322" s="81"/>
      <c r="F322" s="111">
        <f t="shared" si="11"/>
        <v>1.2517344838688235E-3</v>
      </c>
      <c r="G322" s="111">
        <f t="shared" si="12"/>
        <v>1.6542962768862609E-3</v>
      </c>
    </row>
    <row r="323" spans="1:7" s="2" customFormat="1" x14ac:dyDescent="0.25">
      <c r="A323" s="89" t="s">
        <v>1199</v>
      </c>
      <c r="B323" s="198" t="s">
        <v>3210</v>
      </c>
      <c r="C323" s="177">
        <v>206.19303700999998</v>
      </c>
      <c r="D323" s="95">
        <v>59</v>
      </c>
      <c r="E323" s="81"/>
      <c r="F323" s="111">
        <f t="shared" si="11"/>
        <v>2.8235015410221304E-4</v>
      </c>
      <c r="G323" s="111">
        <f t="shared" si="12"/>
        <v>1.862661838478805E-4</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147610.43986501926</v>
      </c>
      <c r="D327" s="95">
        <v>48085</v>
      </c>
      <c r="E327" s="81"/>
      <c r="F327" s="111">
        <f t="shared" si="11"/>
        <v>0.20213015457433872</v>
      </c>
      <c r="G327" s="111">
        <f t="shared" si="12"/>
        <v>0.15180693983602261</v>
      </c>
    </row>
    <row r="328" spans="1:7" s="2" customFormat="1" x14ac:dyDescent="0.25">
      <c r="A328" s="89" t="s">
        <v>1204</v>
      </c>
      <c r="B328" s="102" t="s">
        <v>354</v>
      </c>
      <c r="C328" s="129">
        <f>SUM(C310:C327)</f>
        <v>730274.2145320609</v>
      </c>
      <c r="D328" s="89">
        <f>SUM(D310:D327)</f>
        <v>316751</v>
      </c>
      <c r="E328" s="81"/>
      <c r="F328" s="175">
        <f>SUM(F310:F327)</f>
        <v>0.99999999999999989</v>
      </c>
      <c r="G328" s="175">
        <f>SUM(G310:G327)</f>
        <v>1</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108282.33219908006</v>
      </c>
      <c r="D333" s="95">
        <v>47152</v>
      </c>
      <c r="E333" s="81"/>
      <c r="F333" s="111">
        <f>IF($C$346=0,"",IF(C333="[For completion]","",C333/$C$346))</f>
        <v>0.14827626396266008</v>
      </c>
      <c r="G333" s="111">
        <f>IF($D$346=0,"",IF(D333="[For completion]","",D333/$D$346))</f>
        <v>0.14899829362320671</v>
      </c>
    </row>
    <row r="334" spans="1:7" s="2" customFormat="1" x14ac:dyDescent="0.25">
      <c r="A334" s="89" t="s">
        <v>1211</v>
      </c>
      <c r="B334" s="102" t="s">
        <v>1212</v>
      </c>
      <c r="C334" s="177">
        <v>98095.909261540364</v>
      </c>
      <c r="D334" s="95">
        <v>43196</v>
      </c>
      <c r="E334" s="81"/>
      <c r="F334" s="111">
        <f t="shared" ref="F334:F345" si="13">IF($C$346=0,"",IF(C334="[For completion]","",C334/$C$346))</f>
        <v>0.13432749960149901</v>
      </c>
      <c r="G334" s="111">
        <f t="shared" ref="G334:G345" si="14">IF($D$346=0,"",IF(D334="[For completion]","",D334/$D$346))</f>
        <v>0.13649750363395058</v>
      </c>
    </row>
    <row r="335" spans="1:7" s="2" customFormat="1" x14ac:dyDescent="0.25">
      <c r="A335" s="89" t="s">
        <v>1213</v>
      </c>
      <c r="B335" s="102" t="s">
        <v>1214</v>
      </c>
      <c r="C335" s="177">
        <v>57838.690247260092</v>
      </c>
      <c r="D335" s="95">
        <v>29704</v>
      </c>
      <c r="E335" s="81"/>
      <c r="F335" s="111">
        <f t="shared" si="13"/>
        <v>7.9201331631737149E-2</v>
      </c>
      <c r="G335" s="111">
        <f t="shared" si="14"/>
        <v>9.3863363458256965E-2</v>
      </c>
    </row>
    <row r="336" spans="1:7" s="2" customFormat="1" x14ac:dyDescent="0.25">
      <c r="A336" s="89" t="s">
        <v>1215</v>
      </c>
      <c r="B336" s="102" t="s">
        <v>1216</v>
      </c>
      <c r="C336" s="177">
        <v>82683.865415180204</v>
      </c>
      <c r="D336" s="95">
        <v>46954</v>
      </c>
      <c r="E336" s="81"/>
      <c r="F336" s="111">
        <f t="shared" si="13"/>
        <v>0.1132230383735536</v>
      </c>
      <c r="G336" s="111">
        <f t="shared" si="14"/>
        <v>0.14837262213233901</v>
      </c>
    </row>
    <row r="337" spans="1:7" s="2" customFormat="1" x14ac:dyDescent="0.25">
      <c r="A337" s="89" t="s">
        <v>1217</v>
      </c>
      <c r="B337" s="102" t="s">
        <v>1218</v>
      </c>
      <c r="C337" s="177">
        <v>89038.730747769616</v>
      </c>
      <c r="D337" s="95">
        <v>54264</v>
      </c>
      <c r="E337" s="81"/>
      <c r="F337" s="111">
        <f t="shared" si="13"/>
        <v>0.12192506455239305</v>
      </c>
      <c r="G337" s="111">
        <f t="shared" si="14"/>
        <v>0.17147190798205145</v>
      </c>
    </row>
    <row r="338" spans="1:7" s="2" customFormat="1" x14ac:dyDescent="0.25">
      <c r="A338" s="89" t="s">
        <v>1219</v>
      </c>
      <c r="B338" s="102" t="s">
        <v>1220</v>
      </c>
      <c r="C338" s="177">
        <v>31366.54906476002</v>
      </c>
      <c r="D338" s="95">
        <v>18888</v>
      </c>
      <c r="E338" s="81"/>
      <c r="F338" s="111">
        <f t="shared" si="13"/>
        <v>4.2951741196091436E-2</v>
      </c>
      <c r="G338" s="111">
        <f t="shared" si="14"/>
        <v>5.9685268280351388E-2</v>
      </c>
    </row>
    <row r="339" spans="1:7" s="2" customFormat="1" x14ac:dyDescent="0.25">
      <c r="A339" s="89" t="s">
        <v>1221</v>
      </c>
      <c r="B339" s="102" t="s">
        <v>1222</v>
      </c>
      <c r="C339" s="177">
        <v>24510.384485579922</v>
      </c>
      <c r="D339" s="95">
        <v>11594</v>
      </c>
      <c r="E339" s="81"/>
      <c r="F339" s="111">
        <f t="shared" si="13"/>
        <v>3.356326157741376E-2</v>
      </c>
      <c r="G339" s="111">
        <f t="shared" si="14"/>
        <v>3.6636541743032297E-2</v>
      </c>
    </row>
    <row r="340" spans="1:7" s="2" customFormat="1" x14ac:dyDescent="0.25">
      <c r="A340" s="89" t="s">
        <v>1223</v>
      </c>
      <c r="B340" s="102" t="s">
        <v>1224</v>
      </c>
      <c r="C340" s="177">
        <v>21355.362157300075</v>
      </c>
      <c r="D340" s="95">
        <v>10046</v>
      </c>
      <c r="E340" s="81"/>
      <c r="F340" s="111">
        <f t="shared" si="13"/>
        <v>2.9242936053800007E-2</v>
      </c>
      <c r="G340" s="111">
        <f t="shared" si="14"/>
        <v>3.1744928268975542E-2</v>
      </c>
    </row>
    <row r="341" spans="1:7" s="2" customFormat="1" x14ac:dyDescent="0.25">
      <c r="A341" s="89" t="s">
        <v>1225</v>
      </c>
      <c r="B341" s="102" t="s">
        <v>1226</v>
      </c>
      <c r="C341" s="177">
        <v>37437.219053719993</v>
      </c>
      <c r="D341" s="95">
        <v>16332</v>
      </c>
      <c r="E341" s="81"/>
      <c r="F341" s="111">
        <f t="shared" si="13"/>
        <v>5.1264604868609148E-2</v>
      </c>
      <c r="G341" s="111">
        <f t="shared" si="14"/>
        <v>5.1608418125513492E-2</v>
      </c>
    </row>
    <row r="342" spans="1:7" s="2" customFormat="1" x14ac:dyDescent="0.25">
      <c r="A342" s="89" t="s">
        <v>1227</v>
      </c>
      <c r="B342" s="89" t="s">
        <v>1228</v>
      </c>
      <c r="C342" s="177">
        <v>22794.438794970014</v>
      </c>
      <c r="D342" s="95">
        <v>8336</v>
      </c>
      <c r="F342" s="111">
        <f t="shared" si="13"/>
        <v>3.1213533685529427E-2</v>
      </c>
      <c r="G342" s="111">
        <f t="shared" si="14"/>
        <v>2.6341401756936104E-2</v>
      </c>
    </row>
    <row r="343" spans="1:7" s="2" customFormat="1" x14ac:dyDescent="0.25">
      <c r="A343" s="89" t="s">
        <v>1229</v>
      </c>
      <c r="B343" s="89" t="s">
        <v>1230</v>
      </c>
      <c r="C343" s="177">
        <v>49955.240759310152</v>
      </c>
      <c r="D343" s="95">
        <v>13433</v>
      </c>
      <c r="F343" s="111">
        <f t="shared" si="13"/>
        <v>6.8406140823854891E-2</v>
      </c>
      <c r="G343" s="111">
        <f t="shared" si="14"/>
        <v>4.2447702711243124E-2</v>
      </c>
    </row>
    <row r="344" spans="1:7" s="2" customFormat="1" x14ac:dyDescent="0.25">
      <c r="A344" s="89" t="s">
        <v>1231</v>
      </c>
      <c r="B344" s="102" t="s">
        <v>1232</v>
      </c>
      <c r="C344" s="177">
        <v>65604.893207589921</v>
      </c>
      <c r="D344" s="95">
        <v>13000</v>
      </c>
      <c r="E344" s="81"/>
      <c r="F344" s="111">
        <f t="shared" si="13"/>
        <v>8.983597106687892E-2</v>
      </c>
      <c r="G344" s="111">
        <f t="shared" si="14"/>
        <v>4.1079441319598051E-2</v>
      </c>
    </row>
    <row r="345" spans="1:7" s="2" customFormat="1" x14ac:dyDescent="0.25">
      <c r="A345" s="89" t="s">
        <v>1233</v>
      </c>
      <c r="B345" s="89" t="s">
        <v>1180</v>
      </c>
      <c r="C345" s="177">
        <v>41310.599138000012</v>
      </c>
      <c r="D345" s="95">
        <v>3561</v>
      </c>
      <c r="F345" s="111">
        <f t="shared" si="13"/>
        <v>5.6568612605979382E-2</v>
      </c>
      <c r="G345" s="111">
        <f t="shared" si="14"/>
        <v>1.1252606964545282E-2</v>
      </c>
    </row>
    <row r="346" spans="1:7" s="2" customFormat="1" x14ac:dyDescent="0.25">
      <c r="A346" s="89" t="s">
        <v>1234</v>
      </c>
      <c r="B346" s="102" t="s">
        <v>354</v>
      </c>
      <c r="C346" s="129">
        <f>SUM(C333:C345)</f>
        <v>730274.21453206055</v>
      </c>
      <c r="D346" s="89">
        <f>SUM(D333:D345)</f>
        <v>316460</v>
      </c>
      <c r="E346" s="81"/>
      <c r="F346" s="175">
        <f>SUM(F333:F345)</f>
        <v>0.99999999999999989</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454029.24423840042</v>
      </c>
      <c r="D358" s="95">
        <v>248562</v>
      </c>
      <c r="E358" s="81"/>
      <c r="F358" s="111">
        <f>IF($C$365=0,"",IF(C358="[For completion]","",C358/$C$365))</f>
        <v>0.62172432656591892</v>
      </c>
      <c r="G358" s="111">
        <f>IF($D$365=0,"",IF(D358="[For completion]","",D358/$D$365))</f>
        <v>0.78510287493919739</v>
      </c>
    </row>
    <row r="359" spans="1:7" s="2" customFormat="1" x14ac:dyDescent="0.25">
      <c r="A359" s="89" t="s">
        <v>1248</v>
      </c>
      <c r="B359" s="176" t="s">
        <v>1249</v>
      </c>
      <c r="C359" s="177">
        <v>82054.457660780274</v>
      </c>
      <c r="D359" s="95">
        <v>38013</v>
      </c>
      <c r="E359" s="81"/>
      <c r="F359" s="111">
        <f t="shared" ref="F359:F364" si="15">IF($C$365=0,"",IF(C359="[For completion]","",C359/$C$365))</f>
        <v>0.11236115972321239</v>
      </c>
      <c r="G359" s="111">
        <f t="shared" ref="G359:G364" si="16">IF($D$365=0,"",IF(D359="[For completion]","",D359/$D$365))</f>
        <v>0.12006708823176394</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31402.877130730023</v>
      </c>
      <c r="D361" s="95">
        <v>15224</v>
      </c>
      <c r="E361" s="81"/>
      <c r="F361" s="111">
        <f t="shared" si="15"/>
        <v>4.3001486983697122E-2</v>
      </c>
      <c r="G361" s="111">
        <f t="shared" si="16"/>
        <v>4.8086216590123756E-2</v>
      </c>
    </row>
    <row r="362" spans="1:7" s="2" customFormat="1" x14ac:dyDescent="0.25">
      <c r="A362" s="89" t="s">
        <v>1254</v>
      </c>
      <c r="B362" s="102" t="s">
        <v>1255</v>
      </c>
      <c r="C362" s="177">
        <v>162632.61219953929</v>
      </c>
      <c r="D362" s="95">
        <v>14606</v>
      </c>
      <c r="E362" s="81"/>
      <c r="F362" s="111">
        <f t="shared" si="15"/>
        <v>0.22270074577910418</v>
      </c>
      <c r="G362" s="111">
        <f t="shared" si="16"/>
        <v>4.6134214366483677E-2</v>
      </c>
    </row>
    <row r="363" spans="1:7" s="2" customFormat="1" x14ac:dyDescent="0.25">
      <c r="A363" s="89" t="s">
        <v>1256</v>
      </c>
      <c r="B363" s="102" t="s">
        <v>1257</v>
      </c>
      <c r="C363" s="177">
        <v>155.02330260999989</v>
      </c>
      <c r="D363" s="95">
        <v>193</v>
      </c>
      <c r="E363" s="81"/>
      <c r="F363" s="111">
        <f t="shared" si="15"/>
        <v>2.1228094806734291E-4</v>
      </c>
      <c r="G363" s="111">
        <f t="shared" si="16"/>
        <v>6.0960587243128514E-4</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730274.21453206008</v>
      </c>
      <c r="D365" s="89">
        <f>SUM(D358:D364)</f>
        <v>316598</v>
      </c>
      <c r="E365" s="81"/>
      <c r="F365" s="175">
        <f>SUM(F358:F364)</f>
        <v>0.99999999999999989</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65604.893207589921</v>
      </c>
      <c r="D368" s="95">
        <v>13000</v>
      </c>
      <c r="E368" s="81"/>
      <c r="F368" s="111">
        <f>IF($C$372=0,"",IF(C368="[For completion]","",C368/$C$372))</f>
        <v>8.9835971066879378E-2</v>
      </c>
      <c r="G368" s="111">
        <f>IF($D$372=0,"",IF(D368="[For completion]","",D368/$D$372))</f>
        <v>4.1079441319598051E-2</v>
      </c>
    </row>
    <row r="369" spans="1:7" s="2" customFormat="1" x14ac:dyDescent="0.25">
      <c r="A369" s="89" t="s">
        <v>1264</v>
      </c>
      <c r="B369" s="176" t="s">
        <v>1265</v>
      </c>
      <c r="C369" s="177">
        <v>664669.32132446684</v>
      </c>
      <c r="D369" s="95">
        <v>303460</v>
      </c>
      <c r="E369" s="81"/>
      <c r="F369" s="111">
        <f>IF($C$372=0,"",IF(C369="[For completion]","",C369/$C$372))</f>
        <v>0.91016402893312054</v>
      </c>
      <c r="G369" s="111">
        <f>IF($D$372=0,"",IF(D369="[For completion]","",D369/$D$372))</f>
        <v>0.95892055868040194</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730274.21453205682</v>
      </c>
      <c r="D372" s="89">
        <f>SUM(D368:D371)</f>
        <v>316460</v>
      </c>
      <c r="E372" s="81"/>
      <c r="F372" s="175">
        <f>SUM(F368:F371)</f>
        <v>0.99999999999999989</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232654.65002351993</v>
      </c>
      <c r="E375" s="73"/>
      <c r="F375" s="177">
        <v>2410633.376593648</v>
      </c>
      <c r="G375" s="177"/>
    </row>
    <row r="376" spans="1:7" s="2" customFormat="1" x14ac:dyDescent="0.25">
      <c r="A376" s="89" t="s">
        <v>1275</v>
      </c>
      <c r="B376" s="102" t="s">
        <v>1249</v>
      </c>
      <c r="C376" s="177"/>
      <c r="D376" s="177">
        <v>10975.43621667875</v>
      </c>
      <c r="E376" s="73"/>
      <c r="F376" s="177">
        <v>239636.9938479719</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6720.0899339607076</v>
      </c>
      <c r="E378" s="73"/>
      <c r="F378" s="177">
        <v>124253.62737039763</v>
      </c>
      <c r="G378" s="177"/>
    </row>
    <row r="379" spans="1:7" s="2" customFormat="1" x14ac:dyDescent="0.25">
      <c r="A379" s="89" t="s">
        <v>1278</v>
      </c>
      <c r="B379" s="102" t="s">
        <v>1255</v>
      </c>
      <c r="C379" s="177"/>
      <c r="D379" s="177">
        <v>36314.804471740092</v>
      </c>
      <c r="E379" s="73"/>
      <c r="F379" s="177">
        <v>158764.06367427408</v>
      </c>
      <c r="G379" s="177"/>
    </row>
    <row r="380" spans="1:7" s="2" customFormat="1" x14ac:dyDescent="0.25">
      <c r="A380" s="89" t="s">
        <v>1279</v>
      </c>
      <c r="B380" s="102" t="s">
        <v>1257</v>
      </c>
      <c r="C380" s="177"/>
      <c r="D380" s="177">
        <v>23.676610560200004</v>
      </c>
      <c r="E380" s="73"/>
      <c r="F380" s="177">
        <v>524.73278953950614</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286688.6572564597</v>
      </c>
      <c r="E382" s="73"/>
      <c r="F382" s="177">
        <f>SUM(F375:F381)</f>
        <v>2933812.794275831</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9239.2441874264659</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7187.7433471999902</v>
      </c>
      <c r="D428" s="223">
        <v>7485</v>
      </c>
      <c r="E428" s="119"/>
      <c r="F428" s="111">
        <f t="shared" ref="F428:F451" si="18">IF($C$452=0,"",IF(C428="[for completion]","",C428/$C$452))</f>
        <v>3.769723976201296E-2</v>
      </c>
      <c r="G428" s="111">
        <f t="shared" ref="G428:G451" si="19">IF($D$452=0,"",IF(D428="[for completion]","",D428/$D$452))</f>
        <v>0.3626980665794447</v>
      </c>
    </row>
    <row r="429" spans="1:7" x14ac:dyDescent="0.25">
      <c r="A429" s="89" t="s">
        <v>1326</v>
      </c>
      <c r="B429" s="198" t="s">
        <v>3179</v>
      </c>
      <c r="C429" s="177">
        <v>20895.721993009953</v>
      </c>
      <c r="D429" s="223">
        <v>6309</v>
      </c>
      <c r="E429" s="119"/>
      <c r="F429" s="111">
        <f t="shared" si="18"/>
        <v>0.10959086933421447</v>
      </c>
      <c r="G429" s="111">
        <f t="shared" si="19"/>
        <v>0.30571303968600089</v>
      </c>
    </row>
    <row r="430" spans="1:7" x14ac:dyDescent="0.25">
      <c r="A430" s="89" t="s">
        <v>1327</v>
      </c>
      <c r="B430" s="198" t="s">
        <v>3180</v>
      </c>
      <c r="C430" s="177">
        <v>51223.708492250029</v>
      </c>
      <c r="D430" s="223">
        <v>5719</v>
      </c>
      <c r="E430" s="119"/>
      <c r="F430" s="111">
        <f t="shared" si="18"/>
        <v>0.26865071932264156</v>
      </c>
      <c r="G430" s="111">
        <f t="shared" si="19"/>
        <v>0.27712361292823567</v>
      </c>
    </row>
    <row r="431" spans="1:7" x14ac:dyDescent="0.25">
      <c r="A431" s="89" t="s">
        <v>1328</v>
      </c>
      <c r="B431" s="198" t="s">
        <v>3181</v>
      </c>
      <c r="C431" s="177">
        <v>20465.421203629983</v>
      </c>
      <c r="D431" s="223">
        <v>681</v>
      </c>
      <c r="E431" s="119"/>
      <c r="F431" s="111">
        <f t="shared" si="18"/>
        <v>0.10733408980780593</v>
      </c>
      <c r="G431" s="111">
        <f t="shared" si="19"/>
        <v>3.2998982410234044E-2</v>
      </c>
    </row>
    <row r="432" spans="1:7" x14ac:dyDescent="0.25">
      <c r="A432" s="89" t="s">
        <v>1329</v>
      </c>
      <c r="B432" s="198" t="s">
        <v>3182</v>
      </c>
      <c r="C432" s="177">
        <v>12111.022714639998</v>
      </c>
      <c r="D432" s="223">
        <v>178</v>
      </c>
      <c r="E432" s="119"/>
      <c r="F432" s="111">
        <f t="shared" si="18"/>
        <v>6.3518145401619056E-2</v>
      </c>
      <c r="G432" s="111">
        <f t="shared" si="19"/>
        <v>8.6252846828511892E-3</v>
      </c>
    </row>
    <row r="433" spans="1:7" x14ac:dyDescent="0.25">
      <c r="A433" s="89" t="s">
        <v>1330</v>
      </c>
      <c r="B433" s="198" t="s">
        <v>3183</v>
      </c>
      <c r="C433" s="177">
        <v>78786.664545190026</v>
      </c>
      <c r="D433" s="223">
        <v>265</v>
      </c>
      <c r="E433" s="119"/>
      <c r="F433" s="111">
        <f t="shared" si="18"/>
        <v>0.41320893637170603</v>
      </c>
      <c r="G433" s="111">
        <f t="shared" si="19"/>
        <v>1.2841013713233512E-2</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190670.28229591998</v>
      </c>
      <c r="D452" s="173">
        <f>SUM(D428:D451)</f>
        <v>20637</v>
      </c>
      <c r="E452" s="172"/>
      <c r="F452" s="174">
        <f>SUM(F428:F451)</f>
        <v>1</v>
      </c>
      <c r="G452" s="174">
        <f>SUM(G428:G451)</f>
        <v>1</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0.42718976190330232</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151132.68917476453</v>
      </c>
      <c r="D479" s="177" t="s">
        <v>2040</v>
      </c>
      <c r="F479" s="111">
        <f>IF($C$487=0,"",IF(C479="[Mark as ND1 if not relevant]","",C479/$C$487))</f>
        <v>0.79277124342647154</v>
      </c>
      <c r="G479" s="111" t="str">
        <f>IF($D$487=0,"",IF(D479="[Mark as ND1 if not relevant]","",D479/$D$487))</f>
        <v/>
      </c>
    </row>
    <row r="480" spans="1:7" x14ac:dyDescent="0.25">
      <c r="A480" s="89" t="s">
        <v>1373</v>
      </c>
      <c r="B480" s="89" t="s">
        <v>1072</v>
      </c>
      <c r="C480" s="177">
        <v>17881.146264791354</v>
      </c>
      <c r="D480" s="177" t="s">
        <v>2040</v>
      </c>
      <c r="F480" s="111">
        <f t="shared" ref="F480:F486" si="22">IF($C$487=0,"",IF(C480="[Mark as ND1 if not relevant]","",C480/$C$487))</f>
        <v>9.3796111454332795E-2</v>
      </c>
      <c r="G480" s="111" t="str">
        <f t="shared" ref="G480:G486" si="23">IF($D$487=0,"",IF(D480="[Mark as ND1 if not relevant]","",D480/$D$487))</f>
        <v/>
      </c>
    </row>
    <row r="481" spans="1:7" x14ac:dyDescent="0.25">
      <c r="A481" s="89" t="s">
        <v>1374</v>
      </c>
      <c r="B481" s="89" t="s">
        <v>1074</v>
      </c>
      <c r="C481" s="177">
        <v>7998.7473996565113</v>
      </c>
      <c r="D481" s="177" t="s">
        <v>2040</v>
      </c>
      <c r="F481" s="111">
        <f t="shared" si="22"/>
        <v>4.195767941737101E-2</v>
      </c>
      <c r="G481" s="111" t="str">
        <f t="shared" si="23"/>
        <v/>
      </c>
    </row>
    <row r="482" spans="1:7" x14ac:dyDescent="0.25">
      <c r="A482" s="89" t="s">
        <v>1375</v>
      </c>
      <c r="B482" s="89" t="s">
        <v>1076</v>
      </c>
      <c r="C482" s="177">
        <v>3356.4533990940167</v>
      </c>
      <c r="D482" s="177" t="s">
        <v>2040</v>
      </c>
      <c r="F482" s="111">
        <f t="shared" si="22"/>
        <v>1.7606381182206053E-2</v>
      </c>
      <c r="G482" s="111" t="str">
        <f t="shared" si="23"/>
        <v/>
      </c>
    </row>
    <row r="483" spans="1:7" x14ac:dyDescent="0.25">
      <c r="A483" s="89" t="s">
        <v>1376</v>
      </c>
      <c r="B483" s="89" t="s">
        <v>1078</v>
      </c>
      <c r="C483" s="177">
        <v>1919.3835243246326</v>
      </c>
      <c r="D483" s="177" t="s">
        <v>2040</v>
      </c>
      <c r="F483" s="111">
        <f t="shared" si="22"/>
        <v>1.0068186250769086E-2</v>
      </c>
      <c r="G483" s="111" t="str">
        <f t="shared" si="23"/>
        <v/>
      </c>
    </row>
    <row r="484" spans="1:7" x14ac:dyDescent="0.25">
      <c r="A484" s="89" t="s">
        <v>1377</v>
      </c>
      <c r="B484" s="89" t="s">
        <v>1080</v>
      </c>
      <c r="C484" s="177">
        <v>1707.1227962807111</v>
      </c>
      <c r="D484" s="177" t="s">
        <v>2040</v>
      </c>
      <c r="F484" s="111">
        <f t="shared" si="22"/>
        <v>8.95476596942015E-3</v>
      </c>
      <c r="G484" s="111" t="str">
        <f t="shared" si="23"/>
        <v/>
      </c>
    </row>
    <row r="485" spans="1:7" x14ac:dyDescent="0.25">
      <c r="A485" s="89" t="s">
        <v>1378</v>
      </c>
      <c r="B485" s="89" t="s">
        <v>1082</v>
      </c>
      <c r="C485" s="177">
        <v>1378.5937073806963</v>
      </c>
      <c r="D485" s="177" t="s">
        <v>2040</v>
      </c>
      <c r="F485" s="111">
        <f t="shared" si="22"/>
        <v>7.231456368226875E-3</v>
      </c>
      <c r="G485" s="111" t="str">
        <f t="shared" si="23"/>
        <v/>
      </c>
    </row>
    <row r="486" spans="1:7" x14ac:dyDescent="0.25">
      <c r="A486" s="89" t="s">
        <v>1379</v>
      </c>
      <c r="B486" s="89" t="s">
        <v>1084</v>
      </c>
      <c r="C486" s="177">
        <v>5264.3239805087187</v>
      </c>
      <c r="D486" s="177" t="s">
        <v>2040</v>
      </c>
      <c r="F486" s="111">
        <f t="shared" si="22"/>
        <v>2.7614175931202484E-2</v>
      </c>
      <c r="G486" s="111" t="str">
        <f t="shared" si="23"/>
        <v/>
      </c>
    </row>
    <row r="487" spans="1:7" x14ac:dyDescent="0.25">
      <c r="A487" s="89" t="s">
        <v>1380</v>
      </c>
      <c r="B487" s="113" t="s">
        <v>354</v>
      </c>
      <c r="C487" s="129">
        <f>SUM(C479:C486)</f>
        <v>190638.46024680117</v>
      </c>
      <c r="D487" s="158">
        <f>SUM(D479:D486)</f>
        <v>0</v>
      </c>
      <c r="F487" s="154">
        <f>SUM(F479:F486)</f>
        <v>1</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6.6399890651291704E-2</v>
      </c>
      <c r="G498" s="76"/>
    </row>
    <row r="499" spans="1:7" x14ac:dyDescent="0.25">
      <c r="A499" s="89" t="s">
        <v>1394</v>
      </c>
      <c r="B499" s="102" t="s">
        <v>1395</v>
      </c>
      <c r="C499" s="165">
        <v>0.46883248680800066</v>
      </c>
      <c r="G499" s="76"/>
    </row>
    <row r="500" spans="1:7" x14ac:dyDescent="0.25">
      <c r="A500" s="89" t="s">
        <v>1396</v>
      </c>
      <c r="B500" s="102" t="s">
        <v>1397</v>
      </c>
      <c r="C500" s="165">
        <v>1.8012779948579818E-2</v>
      </c>
      <c r="G500" s="76"/>
    </row>
    <row r="501" spans="1:7" x14ac:dyDescent="0.25">
      <c r="A501" s="89" t="s">
        <v>1398</v>
      </c>
      <c r="B501" s="102" t="s">
        <v>1399</v>
      </c>
      <c r="C501" s="165">
        <v>0</v>
      </c>
      <c r="G501" s="76"/>
    </row>
    <row r="502" spans="1:7" x14ac:dyDescent="0.25">
      <c r="A502" s="89" t="s">
        <v>1400</v>
      </c>
      <c r="B502" s="102" t="s">
        <v>1401</v>
      </c>
      <c r="C502" s="165">
        <v>0.10681647395256343</v>
      </c>
      <c r="G502" s="76"/>
    </row>
    <row r="503" spans="1:7" x14ac:dyDescent="0.25">
      <c r="A503" s="89" t="s">
        <v>1402</v>
      </c>
      <c r="B503" s="102" t="s">
        <v>1403</v>
      </c>
      <c r="C503" s="165">
        <v>0.28560391664540763</v>
      </c>
      <c r="G503" s="76"/>
    </row>
    <row r="504" spans="1:7" x14ac:dyDescent="0.25">
      <c r="A504" s="89" t="s">
        <v>1404</v>
      </c>
      <c r="B504" s="102" t="s">
        <v>1405</v>
      </c>
      <c r="C504" s="165">
        <v>2.6376108198889543E-2</v>
      </c>
      <c r="G504" s="76"/>
    </row>
    <row r="505" spans="1:7" x14ac:dyDescent="0.25">
      <c r="A505" s="89" t="s">
        <v>1406</v>
      </c>
      <c r="B505" s="102" t="s">
        <v>1407</v>
      </c>
      <c r="C505" s="165">
        <v>0</v>
      </c>
      <c r="G505" s="76"/>
    </row>
    <row r="506" spans="1:7" x14ac:dyDescent="0.25">
      <c r="A506" s="89" t="s">
        <v>1408</v>
      </c>
      <c r="B506" s="102" t="s">
        <v>1409</v>
      </c>
      <c r="C506" s="165">
        <v>2.0047974838404061E-2</v>
      </c>
      <c r="G506" s="76"/>
    </row>
    <row r="507" spans="1:7" x14ac:dyDescent="0.25">
      <c r="A507" s="89" t="s">
        <v>1410</v>
      </c>
      <c r="B507" s="102" t="s">
        <v>1411</v>
      </c>
      <c r="C507" s="165">
        <v>0</v>
      </c>
      <c r="G507" s="76"/>
    </row>
    <row r="508" spans="1:7" x14ac:dyDescent="0.25">
      <c r="A508" s="89" t="s">
        <v>1412</v>
      </c>
      <c r="B508" s="102" t="s">
        <v>1413</v>
      </c>
      <c r="C508" s="165">
        <v>2.9844962098856506E-3</v>
      </c>
      <c r="G508" s="76"/>
    </row>
    <row r="509" spans="1:7" x14ac:dyDescent="0.25">
      <c r="A509" s="89" t="s">
        <v>1414</v>
      </c>
      <c r="B509" s="102" t="s">
        <v>1415</v>
      </c>
      <c r="C509" s="165">
        <v>0</v>
      </c>
      <c r="G509" s="76"/>
    </row>
    <row r="510" spans="1:7" x14ac:dyDescent="0.25">
      <c r="A510" s="89" t="s">
        <v>1416</v>
      </c>
      <c r="B510" s="102" t="s">
        <v>352</v>
      </c>
      <c r="C510" s="165">
        <f>SUM(C511:C524)</f>
        <v>4.925872746977613E-3</v>
      </c>
      <c r="G510" s="76"/>
    </row>
    <row r="511" spans="1:7" outlineLevel="1" x14ac:dyDescent="0.25">
      <c r="A511" s="89" t="s">
        <v>1417</v>
      </c>
      <c r="B511" s="155" t="s">
        <v>1418</v>
      </c>
      <c r="C511" s="165">
        <v>4.925872746977613E-3</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13215.041460809993</v>
      </c>
      <c r="D526" s="223">
        <v>395</v>
      </c>
      <c r="E526" s="81"/>
      <c r="F526" s="111">
        <f>IF($C$544=0,"",IF(C526="[for completion]","",IF(C526="","",C526/$C$544)))</f>
        <v>6.9308343710847764E-2</v>
      </c>
      <c r="G526" s="111">
        <f>IF($D$544=0,"",IF(D526="[for completion]","",IF(D526="","",D526/$D$544)))</f>
        <v>2.8111878158138211E-2</v>
      </c>
    </row>
    <row r="527" spans="1:7" s="2" customFormat="1" x14ac:dyDescent="0.25">
      <c r="A527" s="89" t="s">
        <v>1436</v>
      </c>
      <c r="B527" s="198" t="s">
        <v>3186</v>
      </c>
      <c r="C527" s="177">
        <v>7359.5730330299975</v>
      </c>
      <c r="D527" s="223">
        <v>296</v>
      </c>
      <c r="E527" s="81"/>
      <c r="F527" s="111">
        <f t="shared" ref="F527:F543" si="26">IF($C$544=0,"",IF(C527="[for completion]","",IF(C527="","",C527/$C$544)))</f>
        <v>3.8598427318673349E-2</v>
      </c>
      <c r="G527" s="111">
        <f t="shared" ref="G527:G543" si="27">IF($D$544=0,"",IF(D527="[for completion]","",IF(D527="","",D527/$D$544)))</f>
        <v>2.1066116290655468E-2</v>
      </c>
    </row>
    <row r="528" spans="1:7" s="2" customFormat="1" x14ac:dyDescent="0.25">
      <c r="A528" s="89" t="s">
        <v>1437</v>
      </c>
      <c r="B528" s="198" t="s">
        <v>3187</v>
      </c>
      <c r="C528" s="177">
        <v>9134.5935680300026</v>
      </c>
      <c r="D528" s="223">
        <v>853</v>
      </c>
      <c r="E528" s="81"/>
      <c r="F528" s="111">
        <f t="shared" si="26"/>
        <v>4.7907799044704449E-2</v>
      </c>
      <c r="G528" s="111">
        <f t="shared" si="27"/>
        <v>6.0707422959219985E-2</v>
      </c>
    </row>
    <row r="529" spans="1:7" s="2" customFormat="1" x14ac:dyDescent="0.25">
      <c r="A529" s="89" t="s">
        <v>1438</v>
      </c>
      <c r="B529" s="198" t="s">
        <v>3040</v>
      </c>
      <c r="C529" s="177">
        <v>4641.497343670002</v>
      </c>
      <c r="D529" s="223">
        <v>623</v>
      </c>
      <c r="E529" s="81"/>
      <c r="F529" s="111">
        <f t="shared" si="26"/>
        <v>2.4343055917158633E-2</v>
      </c>
      <c r="G529" s="111">
        <f t="shared" si="27"/>
        <v>4.4338481246886344E-2</v>
      </c>
    </row>
    <row r="530" spans="1:7" s="2" customFormat="1" x14ac:dyDescent="0.25">
      <c r="A530" s="89" t="s">
        <v>1439</v>
      </c>
      <c r="B530" s="198" t="s">
        <v>3041</v>
      </c>
      <c r="C530" s="177">
        <v>1543.8366595600005</v>
      </c>
      <c r="D530" s="223">
        <v>290</v>
      </c>
      <c r="E530" s="81"/>
      <c r="F530" s="111">
        <f t="shared" si="26"/>
        <v>8.0968918751794169E-3</v>
      </c>
      <c r="G530" s="111">
        <f t="shared" si="27"/>
        <v>2.0639100419898939E-2</v>
      </c>
    </row>
    <row r="531" spans="1:7" s="2" customFormat="1" x14ac:dyDescent="0.25">
      <c r="A531" s="89" t="s">
        <v>1440</v>
      </c>
      <c r="B531" s="198" t="s">
        <v>3188</v>
      </c>
      <c r="C531" s="177">
        <v>1298.8769642399993</v>
      </c>
      <c r="D531" s="223">
        <v>181</v>
      </c>
      <c r="E531" s="81"/>
      <c r="F531" s="111">
        <f t="shared" si="26"/>
        <v>6.812162590833868E-3</v>
      </c>
      <c r="G531" s="111">
        <f t="shared" si="27"/>
        <v>1.2881645434488649E-2</v>
      </c>
    </row>
    <row r="532" spans="1:7" s="2" customFormat="1" x14ac:dyDescent="0.25">
      <c r="A532" s="89" t="s">
        <v>1441</v>
      </c>
      <c r="B532" s="198" t="s">
        <v>3189</v>
      </c>
      <c r="C532" s="177">
        <v>981.81844978999982</v>
      </c>
      <c r="D532" s="223">
        <v>166</v>
      </c>
      <c r="E532" s="81"/>
      <c r="F532" s="111">
        <f t="shared" si="26"/>
        <v>5.1492998172951729E-3</v>
      </c>
      <c r="G532" s="111">
        <f t="shared" si="27"/>
        <v>1.1814105757597324E-2</v>
      </c>
    </row>
    <row r="533" spans="1:7" s="2" customFormat="1" x14ac:dyDescent="0.25">
      <c r="A533" s="89" t="s">
        <v>1442</v>
      </c>
      <c r="B533" s="198" t="s">
        <v>3190</v>
      </c>
      <c r="C533" s="177">
        <v>3325.6773640200013</v>
      </c>
      <c r="D533" s="223">
        <v>262</v>
      </c>
      <c r="E533" s="81"/>
      <c r="F533" s="111">
        <f t="shared" si="26"/>
        <v>1.7442033042456794E-2</v>
      </c>
      <c r="G533" s="111">
        <f t="shared" si="27"/>
        <v>1.86463596897018E-2</v>
      </c>
    </row>
    <row r="534" spans="1:7" s="2" customFormat="1" x14ac:dyDescent="0.25">
      <c r="A534" s="89" t="s">
        <v>1443</v>
      </c>
      <c r="B534" s="198" t="s">
        <v>3191</v>
      </c>
      <c r="C534" s="177">
        <v>3071.89980788</v>
      </c>
      <c r="D534" s="223">
        <v>297</v>
      </c>
      <c r="E534" s="81"/>
      <c r="F534" s="111">
        <f t="shared" si="26"/>
        <v>1.6111057113307337E-2</v>
      </c>
      <c r="G534" s="111">
        <f t="shared" si="27"/>
        <v>2.1137285602448225E-2</v>
      </c>
    </row>
    <row r="535" spans="1:7" s="2" customFormat="1" x14ac:dyDescent="0.25">
      <c r="A535" s="89" t="s">
        <v>1444</v>
      </c>
      <c r="B535" s="198" t="s">
        <v>3192</v>
      </c>
      <c r="C535" s="177">
        <v>17817.69884040999</v>
      </c>
      <c r="D535" s="223">
        <v>1685</v>
      </c>
      <c r="E535" s="81"/>
      <c r="F535" s="111">
        <f t="shared" si="26"/>
        <v>9.3447697385568185E-2</v>
      </c>
      <c r="G535" s="111">
        <f t="shared" si="27"/>
        <v>0.11992029037079212</v>
      </c>
    </row>
    <row r="536" spans="1:7" s="2" customFormat="1" x14ac:dyDescent="0.25">
      <c r="A536" s="89" t="s">
        <v>1445</v>
      </c>
      <c r="B536" s="198" t="s">
        <v>3193</v>
      </c>
      <c r="C536" s="177">
        <v>25122.766405649945</v>
      </c>
      <c r="D536" s="223">
        <v>2707</v>
      </c>
      <c r="E536" s="81"/>
      <c r="F536" s="111">
        <f t="shared" si="26"/>
        <v>0.13176026228701676</v>
      </c>
      <c r="G536" s="111">
        <f t="shared" si="27"/>
        <v>0.19265532702298768</v>
      </c>
    </row>
    <row r="537" spans="1:7" s="2" customFormat="1" x14ac:dyDescent="0.25">
      <c r="A537" s="89" t="s">
        <v>1446</v>
      </c>
      <c r="B537" s="198" t="s">
        <v>3194</v>
      </c>
      <c r="C537" s="177">
        <v>22126.603764160031</v>
      </c>
      <c r="D537" s="223">
        <v>2515</v>
      </c>
      <c r="E537" s="81"/>
      <c r="F537" s="111">
        <f t="shared" si="26"/>
        <v>0.11604642054192575</v>
      </c>
      <c r="G537" s="111">
        <f t="shared" si="27"/>
        <v>0.17899081915877874</v>
      </c>
    </row>
    <row r="538" spans="1:7" s="2" customFormat="1" x14ac:dyDescent="0.25">
      <c r="A538" s="89" t="s">
        <v>1447</v>
      </c>
      <c r="B538" s="198" t="s">
        <v>3195</v>
      </c>
      <c r="C538" s="177">
        <v>4583.6165983400015</v>
      </c>
      <c r="D538" s="223">
        <v>440</v>
      </c>
      <c r="E538" s="81"/>
      <c r="F538" s="111">
        <f t="shared" si="26"/>
        <v>2.4039491331041486E-2</v>
      </c>
      <c r="G538" s="111">
        <f t="shared" si="27"/>
        <v>3.1314497188812185E-2</v>
      </c>
    </row>
    <row r="539" spans="1:7" s="2" customFormat="1" x14ac:dyDescent="0.25">
      <c r="A539" s="89" t="s">
        <v>1448</v>
      </c>
      <c r="B539" s="198" t="s">
        <v>3196</v>
      </c>
      <c r="C539" s="177">
        <v>530.21252272999993</v>
      </c>
      <c r="D539" s="223">
        <v>25</v>
      </c>
      <c r="E539" s="81"/>
      <c r="F539" s="111">
        <f t="shared" si="26"/>
        <v>2.7807821771990188E-3</v>
      </c>
      <c r="G539" s="111">
        <f t="shared" si="27"/>
        <v>1.7792327948188741E-3</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75916.569513600029</v>
      </c>
      <c r="D543" s="223">
        <v>3316</v>
      </c>
      <c r="E543" s="81"/>
      <c r="F543" s="111">
        <f t="shared" si="26"/>
        <v>0.39815627584679203</v>
      </c>
      <c r="G543" s="111">
        <f t="shared" si="27"/>
        <v>0.23599743790477545</v>
      </c>
    </row>
    <row r="544" spans="1:7" s="2" customFormat="1" x14ac:dyDescent="0.25">
      <c r="A544" s="89" t="s">
        <v>1453</v>
      </c>
      <c r="B544" s="102" t="s">
        <v>354</v>
      </c>
      <c r="C544" s="129">
        <f>SUM(C526:C543)</f>
        <v>190670.28229591998</v>
      </c>
      <c r="D544" s="158">
        <f>SUM(D526:D543)</f>
        <v>14051</v>
      </c>
      <c r="E544" s="81"/>
      <c r="F544" s="154">
        <f>SUM(F526:F543)</f>
        <v>0.99999999999999989</v>
      </c>
      <c r="G544" s="154">
        <f>SUM(G526:G543)</f>
        <v>1</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13215.041460809993</v>
      </c>
      <c r="D549" s="223">
        <v>395</v>
      </c>
      <c r="E549" s="81"/>
      <c r="F549" s="111">
        <f>IF($C$567=0,"",IF(C549="[for completion]","",IF(C549="","",C549/$C$567)))</f>
        <v>6.9308343710847764E-2</v>
      </c>
      <c r="G549" s="111">
        <f>IF($D$567=0,"",IF(D549="[for completion]","",IF(D549="","",D549/$D$567)))</f>
        <v>2.8111878158138211E-2</v>
      </c>
    </row>
    <row r="550" spans="1:7" s="2" customFormat="1" x14ac:dyDescent="0.25">
      <c r="A550" s="89" t="s">
        <v>1459</v>
      </c>
      <c r="B550" s="198" t="s">
        <v>3198</v>
      </c>
      <c r="C550" s="177">
        <v>7359.5730330299975</v>
      </c>
      <c r="D550" s="223">
        <v>296</v>
      </c>
      <c r="E550" s="81"/>
      <c r="F550" s="111">
        <f t="shared" ref="F550:F566" si="28">IF($C$567=0,"",IF(C550="[for completion]","",IF(C550="","",C550/$C$567)))</f>
        <v>3.8598427318673349E-2</v>
      </c>
      <c r="G550" s="111">
        <f t="shared" ref="G550:G566" si="29">IF($D$567=0,"",IF(D550="[for completion]","",IF(D550="","",D550/$D$567)))</f>
        <v>2.1066116290655468E-2</v>
      </c>
    </row>
    <row r="551" spans="1:7" s="2" customFormat="1" x14ac:dyDescent="0.25">
      <c r="A551" s="89" t="s">
        <v>1460</v>
      </c>
      <c r="B551" s="198" t="s">
        <v>3199</v>
      </c>
      <c r="C551" s="177">
        <v>9134.5935680300026</v>
      </c>
      <c r="D551" s="223">
        <v>853</v>
      </c>
      <c r="E551" s="81"/>
      <c r="F551" s="111">
        <f t="shared" si="28"/>
        <v>4.7907799044704449E-2</v>
      </c>
      <c r="G551" s="111">
        <f t="shared" si="29"/>
        <v>6.0707422959219985E-2</v>
      </c>
    </row>
    <row r="552" spans="1:7" s="2" customFormat="1" x14ac:dyDescent="0.25">
      <c r="A552" s="89" t="s">
        <v>1461</v>
      </c>
      <c r="B552" s="198" t="s">
        <v>3200</v>
      </c>
      <c r="C552" s="177">
        <v>4641.497343670002</v>
      </c>
      <c r="D552" s="223">
        <v>623</v>
      </c>
      <c r="E552" s="81"/>
      <c r="F552" s="111">
        <f t="shared" si="28"/>
        <v>2.4343055917158633E-2</v>
      </c>
      <c r="G552" s="111">
        <f t="shared" si="29"/>
        <v>4.4338481246886344E-2</v>
      </c>
    </row>
    <row r="553" spans="1:7" s="2" customFormat="1" x14ac:dyDescent="0.25">
      <c r="A553" s="89" t="s">
        <v>1462</v>
      </c>
      <c r="B553" s="198" t="s">
        <v>3201</v>
      </c>
      <c r="C553" s="177">
        <v>1543.8366595600005</v>
      </c>
      <c r="D553" s="223">
        <v>290</v>
      </c>
      <c r="E553" s="81"/>
      <c r="F553" s="111">
        <f t="shared" si="28"/>
        <v>8.0968918751794169E-3</v>
      </c>
      <c r="G553" s="111">
        <f t="shared" si="29"/>
        <v>2.0639100419898939E-2</v>
      </c>
    </row>
    <row r="554" spans="1:7" s="2" customFormat="1" x14ac:dyDescent="0.25">
      <c r="A554" s="89" t="s">
        <v>1463</v>
      </c>
      <c r="B554" s="198" t="s">
        <v>3202</v>
      </c>
      <c r="C554" s="177">
        <v>1298.8769642399993</v>
      </c>
      <c r="D554" s="223">
        <v>181</v>
      </c>
      <c r="E554" s="81"/>
      <c r="F554" s="111">
        <f t="shared" si="28"/>
        <v>6.812162590833868E-3</v>
      </c>
      <c r="G554" s="111">
        <f t="shared" si="29"/>
        <v>1.2881645434488649E-2</v>
      </c>
    </row>
    <row r="555" spans="1:7" s="2" customFormat="1" x14ac:dyDescent="0.25">
      <c r="A555" s="89" t="s">
        <v>1464</v>
      </c>
      <c r="B555" s="198" t="s">
        <v>3203</v>
      </c>
      <c r="C555" s="177">
        <v>981.81844978999982</v>
      </c>
      <c r="D555" s="223">
        <v>166</v>
      </c>
      <c r="E555" s="81"/>
      <c r="F555" s="111">
        <f t="shared" si="28"/>
        <v>5.1492998172951729E-3</v>
      </c>
      <c r="G555" s="111">
        <f t="shared" si="29"/>
        <v>1.1814105757597324E-2</v>
      </c>
    </row>
    <row r="556" spans="1:7" s="2" customFormat="1" x14ac:dyDescent="0.25">
      <c r="A556" s="89" t="s">
        <v>1465</v>
      </c>
      <c r="B556" s="198" t="s">
        <v>3204</v>
      </c>
      <c r="C556" s="177">
        <v>3325.6773640200013</v>
      </c>
      <c r="D556" s="223">
        <v>262</v>
      </c>
      <c r="E556" s="81"/>
      <c r="F556" s="111">
        <f t="shared" si="28"/>
        <v>1.7442033042456794E-2</v>
      </c>
      <c r="G556" s="111">
        <f t="shared" si="29"/>
        <v>1.86463596897018E-2</v>
      </c>
    </row>
    <row r="557" spans="1:7" s="2" customFormat="1" x14ac:dyDescent="0.25">
      <c r="A557" s="89" t="s">
        <v>1466</v>
      </c>
      <c r="B557" s="198" t="s">
        <v>3205</v>
      </c>
      <c r="C557" s="177">
        <v>3071.89980788</v>
      </c>
      <c r="D557" s="223">
        <v>297</v>
      </c>
      <c r="E557" s="81"/>
      <c r="F557" s="111">
        <f t="shared" si="28"/>
        <v>1.6111057113307337E-2</v>
      </c>
      <c r="G557" s="111">
        <f t="shared" si="29"/>
        <v>2.1137285602448225E-2</v>
      </c>
    </row>
    <row r="558" spans="1:7" s="2" customFormat="1" x14ac:dyDescent="0.25">
      <c r="A558" s="89" t="s">
        <v>1467</v>
      </c>
      <c r="B558" s="198" t="s">
        <v>3206</v>
      </c>
      <c r="C558" s="177">
        <v>17817.69884040999</v>
      </c>
      <c r="D558" s="223">
        <v>1685</v>
      </c>
      <c r="E558" s="81"/>
      <c r="F558" s="111">
        <f t="shared" si="28"/>
        <v>9.3447697385568185E-2</v>
      </c>
      <c r="G558" s="111">
        <f t="shared" si="29"/>
        <v>0.11992029037079212</v>
      </c>
    </row>
    <row r="559" spans="1:7" s="2" customFormat="1" x14ac:dyDescent="0.25">
      <c r="A559" s="89" t="s">
        <v>1468</v>
      </c>
      <c r="B559" s="198" t="s">
        <v>3207</v>
      </c>
      <c r="C559" s="177">
        <v>25122.766405649945</v>
      </c>
      <c r="D559" s="223">
        <v>2707</v>
      </c>
      <c r="E559" s="81"/>
      <c r="F559" s="111">
        <f t="shared" si="28"/>
        <v>0.13176026228701676</v>
      </c>
      <c r="G559" s="111">
        <f t="shared" si="29"/>
        <v>0.19265532702298768</v>
      </c>
    </row>
    <row r="560" spans="1:7" s="2" customFormat="1" x14ac:dyDescent="0.25">
      <c r="A560" s="89" t="s">
        <v>1469</v>
      </c>
      <c r="B560" s="198" t="s">
        <v>3208</v>
      </c>
      <c r="C560" s="177">
        <v>22126.603764160031</v>
      </c>
      <c r="D560" s="223">
        <v>2515</v>
      </c>
      <c r="E560" s="81"/>
      <c r="F560" s="111">
        <f t="shared" si="28"/>
        <v>0.11604642054192575</v>
      </c>
      <c r="G560" s="111">
        <f t="shared" si="29"/>
        <v>0.17899081915877874</v>
      </c>
    </row>
    <row r="561" spans="1:7" s="2" customFormat="1" x14ac:dyDescent="0.25">
      <c r="A561" s="89" t="s">
        <v>1470</v>
      </c>
      <c r="B561" s="198" t="s">
        <v>3209</v>
      </c>
      <c r="C561" s="177">
        <v>4583.6165983400015</v>
      </c>
      <c r="D561" s="223">
        <v>440</v>
      </c>
      <c r="E561" s="81"/>
      <c r="F561" s="111">
        <f t="shared" si="28"/>
        <v>2.4039491331041486E-2</v>
      </c>
      <c r="G561" s="111">
        <f t="shared" si="29"/>
        <v>3.1314497188812185E-2</v>
      </c>
    </row>
    <row r="562" spans="1:7" s="2" customFormat="1" x14ac:dyDescent="0.25">
      <c r="A562" s="89" t="s">
        <v>1471</v>
      </c>
      <c r="B562" s="198" t="s">
        <v>3210</v>
      </c>
      <c r="C562" s="177">
        <v>530.21252272999993</v>
      </c>
      <c r="D562" s="223">
        <v>25</v>
      </c>
      <c r="E562" s="81"/>
      <c r="F562" s="111">
        <f t="shared" si="28"/>
        <v>2.7807821771990188E-3</v>
      </c>
      <c r="G562" s="111">
        <f t="shared" si="29"/>
        <v>1.7792327948188741E-3</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75916.569513600029</v>
      </c>
      <c r="D566" s="223">
        <v>3316</v>
      </c>
      <c r="E566" s="81"/>
      <c r="F566" s="111">
        <f t="shared" si="28"/>
        <v>0.39815627584679203</v>
      </c>
      <c r="G566" s="111">
        <f t="shared" si="29"/>
        <v>0.23599743790477545</v>
      </c>
    </row>
    <row r="567" spans="1:7" s="2" customFormat="1" x14ac:dyDescent="0.25">
      <c r="A567" s="89" t="s">
        <v>1476</v>
      </c>
      <c r="B567" s="102" t="s">
        <v>354</v>
      </c>
      <c r="C567" s="129">
        <f>SUM(C549:C566)</f>
        <v>190670.28229591998</v>
      </c>
      <c r="D567" s="158">
        <f>SUM(D549:D566)</f>
        <v>14051</v>
      </c>
      <c r="E567" s="81"/>
      <c r="F567" s="154">
        <f>SUM(F549:F566)</f>
        <v>0.99999999999999989</v>
      </c>
      <c r="G567" s="154">
        <f>SUM(G549:G566)</f>
        <v>1</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45677.224229620064</v>
      </c>
      <c r="D572" s="223">
        <v>4172</v>
      </c>
      <c r="E572" s="81"/>
      <c r="F572" s="111">
        <f>IF($C$585=0,"",IF(C572="[for completion]","",IF(C572="","",C572/$C$585)))</f>
        <v>0.23956131852120013</v>
      </c>
      <c r="G572" s="111">
        <f>IF($D$585=0,"",IF(D572="[for completion]","",IF(D572="","",D572/$D$585)))</f>
        <v>0.33113739185649654</v>
      </c>
    </row>
    <row r="573" spans="1:7" s="2" customFormat="1" x14ac:dyDescent="0.25">
      <c r="A573" s="89" t="s">
        <v>1482</v>
      </c>
      <c r="B573" s="102" t="s">
        <v>1212</v>
      </c>
      <c r="C573" s="177">
        <v>16009.777847260002</v>
      </c>
      <c r="D573" s="223">
        <v>1368</v>
      </c>
      <c r="E573" s="81"/>
      <c r="F573" s="111">
        <f>IF($C$585=0,"",IF(C573="[for completion]","",IF(C573="","",C573/$C$585)))</f>
        <v>8.3965774081211253E-2</v>
      </c>
      <c r="G573" s="111">
        <f>IF($D$585=0,"",IF(D573="[for completion]","",IF(D573="","",D573/$D$585)))</f>
        <v>0.10858004603539964</v>
      </c>
    </row>
    <row r="574" spans="1:7" s="2" customFormat="1" x14ac:dyDescent="0.25">
      <c r="A574" s="89" t="s">
        <v>1483</v>
      </c>
      <c r="B574" s="102" t="s">
        <v>1214</v>
      </c>
      <c r="C574" s="177">
        <v>9525.7903914700037</v>
      </c>
      <c r="D574" s="223">
        <v>645</v>
      </c>
      <c r="E574" s="81"/>
      <c r="F574" s="111">
        <f>IF($C$585=0,"",IF(C574="[for completion]","",IF(C574="","",C574/$C$585)))</f>
        <v>4.995949172973891E-2</v>
      </c>
      <c r="G574" s="111">
        <f>IF($D$585=0,"",IF(D574="[for completion]","",IF(D574="","",D574/$D$585)))</f>
        <v>5.1194539249146756E-2</v>
      </c>
    </row>
    <row r="575" spans="1:7" s="2" customFormat="1" x14ac:dyDescent="0.25">
      <c r="A575" s="89" t="s">
        <v>1484</v>
      </c>
      <c r="B575" s="102" t="s">
        <v>1216</v>
      </c>
      <c r="C575" s="177">
        <v>10998.394994550012</v>
      </c>
      <c r="D575" s="223">
        <v>1085</v>
      </c>
      <c r="E575" s="81"/>
      <c r="F575" s="111">
        <f>IF($C$585=0,"",IF(C575="[for completion]","",IF(C575="","",C575/$C$585)))</f>
        <v>5.7682795987475978E-2</v>
      </c>
      <c r="G575" s="111">
        <f>IF($D$585=0,"",IF(D575="[for completion]","",IF(D575="","",D575/$D$585)))</f>
        <v>8.6117945868719736E-2</v>
      </c>
    </row>
    <row r="576" spans="1:7" s="2" customFormat="1" x14ac:dyDescent="0.25">
      <c r="A576" s="89" t="s">
        <v>1485</v>
      </c>
      <c r="B576" s="102" t="s">
        <v>1218</v>
      </c>
      <c r="C576" s="177">
        <v>14047.049019180009</v>
      </c>
      <c r="D576" s="223">
        <v>1290</v>
      </c>
      <c r="E576" s="81"/>
      <c r="F576" s="111">
        <f>IF($C$585=0,"",IF(C576="[for completion]","",IF(C576="","",C576/$C$585)))</f>
        <v>7.3671936969071053E-2</v>
      </c>
      <c r="G576" s="111">
        <f>IF($D$585=0,"",IF(D576="[for completion]","",IF(D576="","",D576/$D$585)))</f>
        <v>0.10238907849829351</v>
      </c>
    </row>
    <row r="577" spans="1:7" s="2" customFormat="1" x14ac:dyDescent="0.25">
      <c r="A577" s="89" t="s">
        <v>1486</v>
      </c>
      <c r="B577" s="102" t="s">
        <v>1220</v>
      </c>
      <c r="C577" s="177">
        <v>10510.409056650007</v>
      </c>
      <c r="D577" s="223">
        <v>980</v>
      </c>
      <c r="E577" s="81"/>
      <c r="F577" s="111">
        <f t="shared" ref="F577:F584" si="30">IF($C$585=0,"",IF(C577="[for completion]","",IF(C577="","",C577/$C$585)))</f>
        <v>5.5123477712892152E-2</v>
      </c>
      <c r="G577" s="111">
        <f t="shared" ref="G577:G584" si="31">IF($D$585=0,"",IF(D577="[for completion]","",IF(D577="","",D577/$D$585)))</f>
        <v>7.7783951107230728E-2</v>
      </c>
    </row>
    <row r="578" spans="1:7" s="2" customFormat="1" x14ac:dyDescent="0.25">
      <c r="A578" s="89" t="s">
        <v>1487</v>
      </c>
      <c r="B578" s="102" t="s">
        <v>1222</v>
      </c>
      <c r="C578" s="177">
        <v>7480.4531786400039</v>
      </c>
      <c r="D578" s="223">
        <v>596</v>
      </c>
      <c r="E578" s="81"/>
      <c r="F578" s="111">
        <f t="shared" si="30"/>
        <v>3.9232402074227526E-2</v>
      </c>
      <c r="G578" s="111">
        <f t="shared" si="31"/>
        <v>4.7305341693785224E-2</v>
      </c>
    </row>
    <row r="579" spans="1:7" s="2" customFormat="1" x14ac:dyDescent="0.25">
      <c r="A579" s="89" t="s">
        <v>1488</v>
      </c>
      <c r="B579" s="102" t="s">
        <v>1224</v>
      </c>
      <c r="C579" s="177">
        <v>9624.494880739996</v>
      </c>
      <c r="D579" s="223">
        <v>461</v>
      </c>
      <c r="E579" s="81"/>
      <c r="F579" s="111">
        <f t="shared" si="30"/>
        <v>5.0477162800875226E-2</v>
      </c>
      <c r="G579" s="111">
        <f t="shared" si="31"/>
        <v>3.6590205571870781E-2</v>
      </c>
    </row>
    <row r="580" spans="1:7" s="2" customFormat="1" x14ac:dyDescent="0.25">
      <c r="A580" s="89" t="s">
        <v>1489</v>
      </c>
      <c r="B580" s="102" t="s">
        <v>1226</v>
      </c>
      <c r="C580" s="177">
        <v>11247.782361500014</v>
      </c>
      <c r="D580" s="95">
        <v>585</v>
      </c>
      <c r="E580" s="81"/>
      <c r="F580" s="111">
        <f t="shared" si="30"/>
        <v>5.8990746885471471E-2</v>
      </c>
      <c r="G580" s="111">
        <f t="shared" si="31"/>
        <v>4.6432256528295898E-2</v>
      </c>
    </row>
    <row r="581" spans="1:7" s="2" customFormat="1" x14ac:dyDescent="0.25">
      <c r="A581" s="89" t="s">
        <v>1490</v>
      </c>
      <c r="B581" s="89" t="s">
        <v>1228</v>
      </c>
      <c r="C581" s="177">
        <v>6228.9211756400009</v>
      </c>
      <c r="D581" s="95">
        <v>275</v>
      </c>
      <c r="F581" s="111">
        <f t="shared" si="30"/>
        <v>3.2668547508482318E-2</v>
      </c>
      <c r="G581" s="111">
        <f t="shared" si="31"/>
        <v>2.1827129137233114E-2</v>
      </c>
    </row>
    <row r="582" spans="1:7" s="2" customFormat="1" x14ac:dyDescent="0.25">
      <c r="A582" s="89" t="s">
        <v>1491</v>
      </c>
      <c r="B582" s="89" t="s">
        <v>1230</v>
      </c>
      <c r="C582" s="177">
        <v>6148.4847502900029</v>
      </c>
      <c r="D582" s="95">
        <v>212</v>
      </c>
      <c r="F582" s="111">
        <f t="shared" si="30"/>
        <v>3.2246686144553768E-2</v>
      </c>
      <c r="G582" s="111">
        <f t="shared" si="31"/>
        <v>1.682673228033971E-2</v>
      </c>
    </row>
    <row r="583" spans="1:7" s="2" customFormat="1" x14ac:dyDescent="0.25">
      <c r="A583" s="89" t="s">
        <v>1492</v>
      </c>
      <c r="B583" s="102" t="s">
        <v>1232</v>
      </c>
      <c r="C583" s="177">
        <v>6499.1064982899979</v>
      </c>
      <c r="D583" s="95">
        <v>228</v>
      </c>
      <c r="E583" s="81"/>
      <c r="F583" s="111">
        <f t="shared" si="30"/>
        <v>3.4085576525257309E-2</v>
      </c>
      <c r="G583" s="111">
        <f t="shared" si="31"/>
        <v>1.8096674339233274E-2</v>
      </c>
    </row>
    <row r="584" spans="1:7" s="2" customFormat="1" x14ac:dyDescent="0.25">
      <c r="A584" s="89" t="s">
        <v>1493</v>
      </c>
      <c r="B584" s="89" t="s">
        <v>1180</v>
      </c>
      <c r="C584" s="177">
        <v>36672.393912090025</v>
      </c>
      <c r="D584" s="223">
        <v>702</v>
      </c>
      <c r="E584" s="81"/>
      <c r="F584" s="111">
        <f t="shared" si="30"/>
        <v>0.19233408305954308</v>
      </c>
      <c r="G584" s="111">
        <f t="shared" si="31"/>
        <v>5.5718707833955078E-2</v>
      </c>
    </row>
    <row r="585" spans="1:7" s="2" customFormat="1" x14ac:dyDescent="0.25">
      <c r="A585" s="89" t="s">
        <v>1494</v>
      </c>
      <c r="B585" s="102" t="s">
        <v>354</v>
      </c>
      <c r="C585" s="129">
        <f>SUM(C572:C584)</f>
        <v>190670.2822959201</v>
      </c>
      <c r="D585" s="158">
        <f>SUM(D572:D584)</f>
        <v>12599</v>
      </c>
      <c r="E585" s="81"/>
      <c r="F585" s="154">
        <f>SUM(F572:F584)</f>
        <v>1.0000000000000002</v>
      </c>
      <c r="G585" s="154">
        <f>SUM(G572:G584)</f>
        <v>0.99999999999999967</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6499.1064982899979</v>
      </c>
      <c r="D597" s="223">
        <v>228</v>
      </c>
      <c r="E597" s="81"/>
      <c r="F597" s="111">
        <f>IF($C$601=0,"",IF(C597="[for completion]","",IF(C597="","",C597/$C$601)))</f>
        <v>3.4085576525257427E-2</v>
      </c>
      <c r="G597" s="111">
        <f>IF($D$601=0,"",IF(D597="[for completion]","",IF(D597="","",D597/$D$601)))</f>
        <v>1.8096674339233274E-2</v>
      </c>
    </row>
    <row r="598" spans="1:7" x14ac:dyDescent="0.25">
      <c r="A598" s="89" t="s">
        <v>1507</v>
      </c>
      <c r="B598" s="176" t="s">
        <v>1508</v>
      </c>
      <c r="C598" s="177">
        <v>184171.17579762943</v>
      </c>
      <c r="D598" s="223">
        <v>12371</v>
      </c>
      <c r="E598" s="81"/>
      <c r="F598" s="111">
        <f>IF($C$601=0,"",IF(C598="[for completion]","",IF(C598="","",C598/$C$601)))</f>
        <v>0.96591442347474255</v>
      </c>
      <c r="G598" s="111">
        <f>IF($D$601=0,"",IF(D598="[for completion]","",IF(D598="","",D598/$D$601)))</f>
        <v>0.98190332566076677</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190670.28229591943</v>
      </c>
      <c r="D601" s="158">
        <f>SUM(D597:D600)</f>
        <v>12599</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6601.5201287622003</v>
      </c>
      <c r="E604" s="179"/>
      <c r="F604" s="177">
        <v>13021.561034182232</v>
      </c>
      <c r="G604" s="177"/>
    </row>
    <row r="605" spans="1:7" x14ac:dyDescent="0.25">
      <c r="A605" s="89" t="s">
        <v>1514</v>
      </c>
      <c r="B605" s="102" t="s">
        <v>1395</v>
      </c>
      <c r="C605" s="177"/>
      <c r="D605" s="177">
        <v>26879.382629335902</v>
      </c>
      <c r="E605" s="179"/>
      <c r="F605" s="177">
        <v>52858.711450922608</v>
      </c>
      <c r="G605" s="177"/>
    </row>
    <row r="606" spans="1:7" x14ac:dyDescent="0.25">
      <c r="A606" s="89" t="s">
        <v>1515</v>
      </c>
      <c r="B606" s="102" t="s">
        <v>1397</v>
      </c>
      <c r="C606" s="177"/>
      <c r="D606" s="177">
        <v>1387.7198686837005</v>
      </c>
      <c r="E606" s="179"/>
      <c r="F606" s="177">
        <v>3412.7994430354915</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69937.70689429823</v>
      </c>
      <c r="E608" s="179"/>
      <c r="F608" s="177">
        <v>0</v>
      </c>
      <c r="G608" s="177"/>
    </row>
    <row r="609" spans="1:7" x14ac:dyDescent="0.25">
      <c r="A609" s="89" t="s">
        <v>1518</v>
      </c>
      <c r="B609" s="102" t="s">
        <v>1403</v>
      </c>
      <c r="C609" s="177"/>
      <c r="D609" s="177">
        <v>912335.33839043789</v>
      </c>
      <c r="E609" s="179"/>
      <c r="F609" s="177">
        <v>0</v>
      </c>
      <c r="G609" s="177"/>
    </row>
    <row r="610" spans="1:7" x14ac:dyDescent="0.25">
      <c r="A610" s="89" t="s">
        <v>1519</v>
      </c>
      <c r="B610" s="102" t="s">
        <v>1405</v>
      </c>
      <c r="C610" s="177"/>
      <c r="D610" s="177">
        <v>341.73799904130016</v>
      </c>
      <c r="E610" s="179"/>
      <c r="F610" s="177">
        <v>323.83934812556504</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1784.6986428737998</v>
      </c>
      <c r="E612" s="179"/>
      <c r="F612" s="177">
        <v>1805.3451872302153</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103.63563889900001</v>
      </c>
      <c r="E614" s="179"/>
      <c r="F614" s="177">
        <v>61.016924823447134</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1015.2539768631992</v>
      </c>
      <c r="E616" s="179"/>
      <c r="F616" s="177">
        <v>2267.9095835955764</v>
      </c>
      <c r="G616" s="177"/>
    </row>
    <row r="617" spans="1:7" x14ac:dyDescent="0.25">
      <c r="A617" s="89" t="s">
        <v>1526</v>
      </c>
      <c r="B617" s="102" t="s">
        <v>354</v>
      </c>
      <c r="C617" s="129">
        <f>SUM(C604:C616)</f>
        <v>0</v>
      </c>
      <c r="D617" s="129">
        <f>SUM(D604:D616)</f>
        <v>1020386.9941691953</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topLeftCell="A4" zoomScale="85" zoomScaleNormal="85" zoomScaleSheetLayoutView="85" workbookViewId="0">
      <selection activeCell="F28" sqref="F28"/>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4"/>
      <c r="C5" s="524"/>
      <c r="D5" s="524"/>
      <c r="E5" s="524"/>
      <c r="F5" s="524"/>
      <c r="G5" s="524"/>
      <c r="H5" s="524"/>
      <c r="I5" s="524"/>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947478.6951918815</v>
      </c>
      <c r="G8" s="291"/>
      <c r="H8" s="291"/>
      <c r="I8" s="330"/>
    </row>
    <row r="9" spans="2:9" x14ac:dyDescent="0.25">
      <c r="B9" s="331" t="s">
        <v>3334</v>
      </c>
      <c r="F9" s="332">
        <v>1</v>
      </c>
      <c r="G9" s="291"/>
      <c r="H9" s="291"/>
      <c r="I9" s="330"/>
    </row>
    <row r="10" spans="2:9" x14ac:dyDescent="0.25">
      <c r="B10" s="329" t="s">
        <v>3335</v>
      </c>
      <c r="F10" s="333">
        <f>'A. HTT General'!C56</f>
        <v>26534.198363902815</v>
      </c>
      <c r="G10" s="334"/>
      <c r="H10" s="334"/>
      <c r="I10" s="335"/>
    </row>
    <row r="11" spans="2:9" x14ac:dyDescent="0.25">
      <c r="B11" s="329" t="s">
        <v>3336</v>
      </c>
      <c r="C11" s="329" t="s">
        <v>354</v>
      </c>
      <c r="D11" s="329"/>
      <c r="E11" s="329"/>
      <c r="F11" s="336">
        <f>F10/F13</f>
        <v>2.8811940844746788E-2</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920944.49682797864</v>
      </c>
      <c r="G13" s="330"/>
      <c r="H13" s="330"/>
      <c r="I13" s="330"/>
    </row>
    <row r="14" spans="2:9" x14ac:dyDescent="0.25">
      <c r="C14" s="329" t="s">
        <v>3339</v>
      </c>
      <c r="D14" s="329"/>
      <c r="E14" s="329"/>
      <c r="F14" s="341">
        <v>0</v>
      </c>
      <c r="G14" s="330"/>
      <c r="H14" s="330"/>
      <c r="I14" s="330"/>
    </row>
    <row r="15" spans="2:9" x14ac:dyDescent="0.25">
      <c r="B15" s="329" t="s">
        <v>3340</v>
      </c>
      <c r="F15" s="342">
        <v>517.4353026</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3437.4637571915327</v>
      </c>
      <c r="G18" s="348"/>
      <c r="H18" s="349"/>
      <c r="I18" s="349"/>
    </row>
    <row r="19" spans="1:9" x14ac:dyDescent="0.25">
      <c r="A19" s="343" t="s">
        <v>3345</v>
      </c>
      <c r="B19" s="344" t="s">
        <v>3346</v>
      </c>
      <c r="C19" s="345"/>
      <c r="D19" s="346"/>
      <c r="E19" s="346"/>
      <c r="F19" s="347">
        <v>8588.3871522552035</v>
      </c>
      <c r="G19" s="348"/>
      <c r="H19" s="349"/>
      <c r="I19" s="349"/>
    </row>
    <row r="20" spans="1:9" x14ac:dyDescent="0.25">
      <c r="B20" s="344" t="s">
        <v>3347</v>
      </c>
      <c r="C20" s="345"/>
      <c r="D20" s="346"/>
      <c r="E20" s="346"/>
      <c r="F20" s="350">
        <f>F10-F19</f>
        <v>17945.811211647611</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920944.49682797864</v>
      </c>
      <c r="G27" s="358"/>
      <c r="H27" s="358"/>
      <c r="I27" s="286"/>
    </row>
    <row r="28" spans="1:9" x14ac:dyDescent="0.25">
      <c r="A28" s="343" t="s">
        <v>3236</v>
      </c>
      <c r="B28" s="329" t="s">
        <v>3351</v>
      </c>
      <c r="F28" s="350">
        <v>899575.54996955686</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49.081488870000001</v>
      </c>
      <c r="G32" s="363"/>
      <c r="H32" s="363"/>
      <c r="I32" s="363"/>
    </row>
    <row r="33" spans="1:9" x14ac:dyDescent="0.25">
      <c r="A33" s="343" t="s">
        <v>3092</v>
      </c>
      <c r="B33" s="345"/>
      <c r="C33" s="344" t="s">
        <v>3357</v>
      </c>
      <c r="D33" s="344"/>
      <c r="E33" s="344"/>
      <c r="F33" s="350">
        <v>423.50456938000002</v>
      </c>
      <c r="G33" s="363"/>
      <c r="H33" s="363"/>
      <c r="I33" s="363"/>
    </row>
    <row r="34" spans="1:9" x14ac:dyDescent="0.25">
      <c r="A34" s="343" t="s">
        <v>3088</v>
      </c>
      <c r="B34" s="345"/>
      <c r="C34" s="344" t="s">
        <v>3358</v>
      </c>
      <c r="D34" s="344"/>
      <c r="E34" s="344"/>
      <c r="F34" s="350">
        <v>1330.9236426099999</v>
      </c>
      <c r="G34" s="363"/>
      <c r="H34" s="363"/>
      <c r="I34" s="363"/>
    </row>
    <row r="35" spans="1:9" x14ac:dyDescent="0.25">
      <c r="A35" s="343" t="s">
        <v>3089</v>
      </c>
      <c r="B35" s="345"/>
      <c r="C35" s="344" t="s">
        <v>3359</v>
      </c>
      <c r="D35" s="344"/>
      <c r="E35" s="344"/>
      <c r="F35" s="350">
        <v>103.88225603000001</v>
      </c>
      <c r="G35" s="363"/>
      <c r="H35" s="363"/>
      <c r="I35" s="363"/>
    </row>
    <row r="36" spans="1:9" x14ac:dyDescent="0.25">
      <c r="A36" s="343" t="s">
        <v>3090</v>
      </c>
      <c r="B36" s="345"/>
      <c r="C36" s="344" t="s">
        <v>3360</v>
      </c>
      <c r="D36" s="344"/>
      <c r="E36" s="344"/>
      <c r="F36" s="350">
        <v>16063.436562189985</v>
      </c>
      <c r="G36" s="362"/>
      <c r="H36" s="362"/>
      <c r="I36" s="362"/>
    </row>
    <row r="37" spans="1:9" x14ac:dyDescent="0.25">
      <c r="A37" s="343" t="s">
        <v>3085</v>
      </c>
      <c r="B37" s="345"/>
      <c r="C37" s="344" t="s">
        <v>3361</v>
      </c>
      <c r="D37" s="344"/>
      <c r="E37" s="344"/>
      <c r="F37" s="350">
        <v>59566.34708616</v>
      </c>
      <c r="G37" s="362"/>
      <c r="H37" s="362"/>
      <c r="I37" s="362"/>
    </row>
    <row r="38" spans="1:9" x14ac:dyDescent="0.25">
      <c r="A38" s="343" t="s">
        <v>3087</v>
      </c>
      <c r="B38" s="345"/>
      <c r="C38" s="344" t="s">
        <v>3362</v>
      </c>
      <c r="D38" s="344"/>
      <c r="E38" s="344"/>
      <c r="F38" s="350">
        <v>843407.32122270961</v>
      </c>
      <c r="G38" s="362"/>
      <c r="H38" s="362"/>
      <c r="I38" s="362"/>
    </row>
    <row r="39" spans="1:9" x14ac:dyDescent="0.25">
      <c r="A39" s="343" t="s">
        <v>3083</v>
      </c>
      <c r="B39" s="344" t="s">
        <v>3363</v>
      </c>
      <c r="C39" s="344" t="s">
        <v>3084</v>
      </c>
      <c r="D39" s="344"/>
      <c r="E39" s="344"/>
      <c r="F39" s="364">
        <v>0.44045521617305744</v>
      </c>
      <c r="G39" s="336"/>
      <c r="H39" s="336"/>
      <c r="I39" s="336"/>
    </row>
    <row r="40" spans="1:9" x14ac:dyDescent="0.25">
      <c r="A40" s="343" t="s">
        <v>3081</v>
      </c>
      <c r="B40" s="345"/>
      <c r="C40" s="344" t="s">
        <v>3082</v>
      </c>
      <c r="D40" s="344"/>
      <c r="E40" s="344"/>
      <c r="F40" s="364">
        <v>0.55954478382697581</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0</v>
      </c>
      <c r="G42" s="336"/>
      <c r="H42" s="336"/>
      <c r="I42" s="336"/>
    </row>
    <row r="43" spans="1:9" x14ac:dyDescent="0.25">
      <c r="B43" s="345"/>
      <c r="C43" s="344" t="s">
        <v>3367</v>
      </c>
      <c r="D43" s="344"/>
      <c r="E43" s="344"/>
      <c r="F43" s="336">
        <f>'A. HTT General'!G165</f>
        <v>0.97567437989133743</v>
      </c>
      <c r="G43" s="336"/>
      <c r="H43" s="336"/>
      <c r="I43" s="336"/>
    </row>
    <row r="44" spans="1:9" x14ac:dyDescent="0.25">
      <c r="B44" s="345"/>
      <c r="C44" s="344" t="s">
        <v>3368</v>
      </c>
      <c r="D44" s="344"/>
      <c r="E44" s="344"/>
      <c r="F44" s="336">
        <f>'A. HTT General'!G166</f>
        <v>2.4325620108662568E-2</v>
      </c>
      <c r="G44" s="336"/>
      <c r="H44" s="336"/>
      <c r="I44" s="336"/>
    </row>
    <row r="45" spans="1:9" x14ac:dyDescent="0.25">
      <c r="B45" s="344" t="s">
        <v>3369</v>
      </c>
      <c r="C45" s="344" t="s">
        <v>447</v>
      </c>
      <c r="D45" s="344"/>
      <c r="E45" s="344"/>
      <c r="F45" s="336">
        <f>'A. HTT General'!G144</f>
        <v>0.93617236105697466</v>
      </c>
      <c r="G45" s="336"/>
      <c r="H45" s="366"/>
      <c r="I45" s="366"/>
    </row>
    <row r="46" spans="1:9" x14ac:dyDescent="0.25">
      <c r="B46" s="345"/>
      <c r="C46" s="344" t="s">
        <v>434</v>
      </c>
      <c r="D46" s="344"/>
      <c r="E46" s="344"/>
      <c r="F46" s="336">
        <f>'A. HTT General'!G138</f>
        <v>3.1968077545622579E-2</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5" t="s">
        <v>3378</v>
      </c>
      <c r="C59" s="525"/>
      <c r="D59" s="525"/>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18811.841851006251</v>
      </c>
      <c r="D64" s="374">
        <v>77.089641620664352</v>
      </c>
      <c r="E64" s="374">
        <v>0</v>
      </c>
      <c r="F64" s="374">
        <v>5.0177299489873874</v>
      </c>
      <c r="G64" s="374">
        <v>1324.3746166142794</v>
      </c>
      <c r="H64" s="374">
        <v>0</v>
      </c>
      <c r="I64" s="374">
        <v>9.4285651932426298</v>
      </c>
      <c r="J64" s="374">
        <v>0</v>
      </c>
      <c r="K64" s="374">
        <v>0</v>
      </c>
    </row>
    <row r="65" spans="1:11" x14ac:dyDescent="0.25">
      <c r="A65" s="343" t="s">
        <v>3391</v>
      </c>
      <c r="B65" s="373" t="s">
        <v>3392</v>
      </c>
      <c r="C65" s="374">
        <v>3936.4793709659293</v>
      </c>
      <c r="D65" s="374">
        <v>331.63859550677626</v>
      </c>
      <c r="E65" s="374">
        <v>6.3994749392291181</v>
      </c>
      <c r="F65" s="374">
        <v>0</v>
      </c>
      <c r="G65" s="374">
        <v>1354.3523323794489</v>
      </c>
      <c r="H65" s="374">
        <v>0</v>
      </c>
      <c r="I65" s="374">
        <v>0</v>
      </c>
      <c r="J65" s="374">
        <v>0</v>
      </c>
      <c r="K65" s="374">
        <v>0</v>
      </c>
    </row>
    <row r="66" spans="1:11" x14ac:dyDescent="0.25">
      <c r="A66" s="343" t="s">
        <v>3393</v>
      </c>
      <c r="B66" s="373" t="s">
        <v>3394</v>
      </c>
      <c r="C66" s="374">
        <v>604.90257292429419</v>
      </c>
      <c r="D66" s="374">
        <v>22.524553536756418</v>
      </c>
      <c r="E66" s="374">
        <v>0</v>
      </c>
      <c r="F66" s="374">
        <v>0</v>
      </c>
      <c r="G66" s="374">
        <v>38.089023027435275</v>
      </c>
      <c r="H66" s="374">
        <v>0</v>
      </c>
      <c r="I66" s="374">
        <v>12.060036239529795</v>
      </c>
      <c r="J66" s="374">
        <v>0</v>
      </c>
      <c r="K66" s="374">
        <v>0</v>
      </c>
    </row>
    <row r="67" spans="1:11" x14ac:dyDescent="0.25">
      <c r="B67" s="373" t="s">
        <v>354</v>
      </c>
      <c r="C67" s="374">
        <f t="shared" ref="C67:K67" si="0">SUM(C64:C66)</f>
        <v>23353.223794896472</v>
      </c>
      <c r="D67" s="374">
        <f t="shared" si="0"/>
        <v>431.25279066419699</v>
      </c>
      <c r="E67" s="374">
        <f t="shared" si="0"/>
        <v>6.3994749392291181</v>
      </c>
      <c r="F67" s="374">
        <f t="shared" si="0"/>
        <v>5.0177299489873874</v>
      </c>
      <c r="G67" s="374">
        <f t="shared" si="0"/>
        <v>2716.8159720211634</v>
      </c>
      <c r="H67" s="374">
        <f t="shared" si="0"/>
        <v>0</v>
      </c>
      <c r="I67" s="374">
        <f t="shared" si="0"/>
        <v>21.488601432772427</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676.46588195096388</v>
      </c>
      <c r="D71" s="374">
        <v>431.25279066419711</v>
      </c>
      <c r="E71" s="374">
        <v>6.3994749392291181</v>
      </c>
      <c r="F71" s="374">
        <v>0</v>
      </c>
      <c r="G71" s="374">
        <v>150.85635457475053</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1202.1134214094393</v>
      </c>
      <c r="D73" s="374">
        <v>0</v>
      </c>
      <c r="E73" s="374">
        <v>0</v>
      </c>
      <c r="F73" s="374">
        <v>0</v>
      </c>
      <c r="G73" s="374">
        <v>0</v>
      </c>
      <c r="H73" s="374">
        <v>0</v>
      </c>
      <c r="I73" s="374">
        <v>0</v>
      </c>
      <c r="J73" s="374">
        <v>0</v>
      </c>
      <c r="K73" s="374">
        <v>0</v>
      </c>
    </row>
    <row r="74" spans="1:11" x14ac:dyDescent="0.25">
      <c r="A74" s="343" t="s">
        <v>3402</v>
      </c>
      <c r="B74" s="376" t="s">
        <v>731</v>
      </c>
      <c r="C74" s="377">
        <v>21474.644491536092</v>
      </c>
      <c r="D74" s="377">
        <v>0</v>
      </c>
      <c r="E74" s="377">
        <v>0</v>
      </c>
      <c r="F74" s="377">
        <v>5.0177299489873874</v>
      </c>
      <c r="G74" s="377">
        <v>2565.9596174464141</v>
      </c>
      <c r="H74" s="377">
        <v>0</v>
      </c>
      <c r="I74" s="374">
        <v>21.488601432772427</v>
      </c>
      <c r="J74" s="374">
        <v>0</v>
      </c>
      <c r="K74" s="374">
        <v>0</v>
      </c>
    </row>
    <row r="75" spans="1:11" x14ac:dyDescent="0.25">
      <c r="B75" s="373" t="s">
        <v>354</v>
      </c>
      <c r="C75" s="374">
        <f t="shared" ref="C75:I75" si="1">SUM(C71:C74)</f>
        <v>23353.223794896494</v>
      </c>
      <c r="D75" s="374">
        <f t="shared" si="1"/>
        <v>431.25279066419711</v>
      </c>
      <c r="E75" s="374">
        <f t="shared" si="1"/>
        <v>6.3994749392291181</v>
      </c>
      <c r="F75" s="374">
        <f t="shared" si="1"/>
        <v>5.0177299489873874</v>
      </c>
      <c r="G75" s="374">
        <f t="shared" si="1"/>
        <v>2716.8159720211647</v>
      </c>
      <c r="H75" s="374">
        <f t="shared" si="1"/>
        <v>0</v>
      </c>
      <c r="I75" s="374">
        <f t="shared" si="1"/>
        <v>21.488601432772427</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407.34964174195375</v>
      </c>
      <c r="D79" s="374">
        <v>835.10030685043034</v>
      </c>
      <c r="E79" s="374">
        <v>22.524553536756418</v>
      </c>
      <c r="F79" s="374">
        <f>SUM(C79:E79)</f>
        <v>1264.9745021291405</v>
      </c>
    </row>
    <row r="80" spans="1:11" x14ac:dyDescent="0.25">
      <c r="A80" s="343" t="s">
        <v>3406</v>
      </c>
      <c r="B80" s="373" t="s">
        <v>3400</v>
      </c>
      <c r="C80" s="374">
        <v>0</v>
      </c>
      <c r="D80" s="374">
        <v>0</v>
      </c>
      <c r="E80" s="374">
        <v>0</v>
      </c>
      <c r="F80" s="374">
        <f>SUM(C80:E80)</f>
        <v>0</v>
      </c>
    </row>
    <row r="81" spans="1:11" x14ac:dyDescent="0.25">
      <c r="A81" s="343" t="s">
        <v>3407</v>
      </c>
      <c r="B81" s="373" t="s">
        <v>729</v>
      </c>
      <c r="C81" s="374">
        <v>1161.6736006523499</v>
      </c>
      <c r="D81" s="374">
        <v>40.439820757089478</v>
      </c>
      <c r="E81" s="374">
        <v>0</v>
      </c>
      <c r="F81" s="374">
        <f t="shared" ref="F81:F82" si="2">SUM(C81:E81)</f>
        <v>1202.1134214094395</v>
      </c>
    </row>
    <row r="82" spans="1:11" ht="15" customHeight="1" x14ac:dyDescent="0.25">
      <c r="A82" s="343" t="s">
        <v>3408</v>
      </c>
      <c r="B82" s="376" t="s">
        <v>731</v>
      </c>
      <c r="C82" s="374">
        <v>18658.7291619891</v>
      </c>
      <c r="D82" s="374">
        <v>4753.3296461838618</v>
      </c>
      <c r="E82" s="374">
        <v>655.05163219125916</v>
      </c>
      <c r="F82" s="374">
        <f t="shared" si="2"/>
        <v>24067.11044036422</v>
      </c>
    </row>
    <row r="83" spans="1:11" x14ac:dyDescent="0.25">
      <c r="B83" s="373" t="s">
        <v>354</v>
      </c>
      <c r="C83" s="374">
        <f>SUM(C79:C82)</f>
        <v>20227.752404383406</v>
      </c>
      <c r="D83" s="374">
        <f t="shared" ref="D83:E83" si="3">SUM(D79:D82)</f>
        <v>5628.8697737913817</v>
      </c>
      <c r="E83" s="374">
        <f t="shared" si="3"/>
        <v>677.57618572801562</v>
      </c>
      <c r="F83" s="374">
        <f>SUM(F79:F82)</f>
        <v>26534.1983639028</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6" t="s">
        <v>3410</v>
      </c>
      <c r="C86" s="527"/>
      <c r="D86" s="527"/>
      <c r="E86" s="528"/>
      <c r="F86" s="374">
        <f>F83</f>
        <v>26534.1983639028</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1" t="s">
        <v>3415</v>
      </c>
      <c r="C103" s="521"/>
      <c r="D103" s="521"/>
      <c r="E103" s="521"/>
      <c r="F103" s="521"/>
    </row>
    <row r="104" spans="2:6" ht="18" x14ac:dyDescent="0.25">
      <c r="B104" s="371"/>
      <c r="C104" s="386"/>
      <c r="D104" s="387"/>
      <c r="E104" s="387"/>
      <c r="F104" s="387"/>
    </row>
    <row r="105" spans="2:6" x14ac:dyDescent="0.25">
      <c r="B105" s="388" t="s">
        <v>3416</v>
      </c>
      <c r="C105" s="389">
        <f>F27</f>
        <v>920944.49682797864</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1" t="s">
        <v>3424</v>
      </c>
      <c r="C115" s="521"/>
      <c r="D115" s="521"/>
      <c r="E115" s="521"/>
      <c r="F115" s="521"/>
    </row>
    <row r="116" spans="2:6" ht="18" x14ac:dyDescent="0.25">
      <c r="B116" s="371"/>
      <c r="C116" s="522" t="s">
        <v>3425</v>
      </c>
      <c r="D116" s="522"/>
      <c r="E116" s="522"/>
      <c r="F116" s="522"/>
    </row>
    <row r="117" spans="2:6" x14ac:dyDescent="0.25">
      <c r="B117" s="395" t="s">
        <v>3426</v>
      </c>
      <c r="C117" s="519" t="s">
        <v>3427</v>
      </c>
      <c r="D117" s="519"/>
      <c r="E117" s="519"/>
      <c r="F117" s="519"/>
    </row>
    <row r="118" spans="2:6" x14ac:dyDescent="0.25">
      <c r="B118" s="395"/>
      <c r="C118" s="396"/>
      <c r="D118" s="396"/>
      <c r="E118" s="396"/>
      <c r="F118" s="396"/>
    </row>
    <row r="119" spans="2:6" x14ac:dyDescent="0.25">
      <c r="B119" s="397" t="s">
        <v>3428</v>
      </c>
      <c r="C119" s="520"/>
      <c r="D119" s="520"/>
      <c r="E119" s="520"/>
      <c r="F119" s="520"/>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1" t="s">
        <v>3430</v>
      </c>
      <c r="C124" s="521"/>
      <c r="D124" s="521"/>
      <c r="E124" s="521"/>
      <c r="F124" s="521"/>
    </row>
    <row r="125" spans="2:6" ht="18" x14ac:dyDescent="0.25">
      <c r="B125" s="371"/>
      <c r="C125" s="522" t="s">
        <v>3425</v>
      </c>
      <c r="D125" s="522"/>
      <c r="E125" s="522"/>
      <c r="F125" s="522"/>
    </row>
    <row r="126" spans="2:6" x14ac:dyDescent="0.25">
      <c r="B126" s="400"/>
      <c r="C126" s="523" t="s">
        <v>301</v>
      </c>
      <c r="D126" s="523"/>
      <c r="E126" s="523" t="s">
        <v>304</v>
      </c>
      <c r="F126" s="523"/>
    </row>
    <row r="127" spans="2:6" ht="30" x14ac:dyDescent="0.25">
      <c r="B127" s="401" t="s">
        <v>3431</v>
      </c>
      <c r="C127" s="519" t="s">
        <v>3427</v>
      </c>
      <c r="D127" s="519"/>
      <c r="E127" s="519"/>
      <c r="F127" s="519"/>
    </row>
    <row r="128" spans="2:6" x14ac:dyDescent="0.25">
      <c r="B128" s="395" t="s">
        <v>3432</v>
      </c>
      <c r="C128" s="519" t="s">
        <v>3427</v>
      </c>
      <c r="D128" s="519"/>
      <c r="E128" s="519"/>
      <c r="F128" s="519"/>
    </row>
    <row r="129" spans="2:9" x14ac:dyDescent="0.25">
      <c r="B129" s="397" t="s">
        <v>3433</v>
      </c>
      <c r="C129" s="520" t="s">
        <v>3427</v>
      </c>
      <c r="D129" s="520"/>
      <c r="E129" s="520"/>
      <c r="F129" s="520"/>
    </row>
    <row r="130" spans="2:9" ht="20.25" customHeight="1" x14ac:dyDescent="0.25">
      <c r="B130" s="402"/>
    </row>
    <row r="131" spans="2:9" x14ac:dyDescent="0.25">
      <c r="I131" s="325" t="s">
        <v>3330</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296858</v>
      </c>
      <c r="D11" s="413">
        <v>29695</v>
      </c>
      <c r="E11" s="413">
        <v>329</v>
      </c>
      <c r="F11" s="413">
        <v>1362</v>
      </c>
      <c r="G11" s="413">
        <v>16625</v>
      </c>
      <c r="H11" s="413">
        <v>1428</v>
      </c>
      <c r="I11" s="413">
        <v>6872</v>
      </c>
      <c r="J11" s="413">
        <v>11481</v>
      </c>
      <c r="K11" s="413">
        <v>422</v>
      </c>
      <c r="L11" s="413">
        <v>434</v>
      </c>
      <c r="M11" s="414">
        <f>SUM(C11:L11)</f>
        <v>365506</v>
      </c>
    </row>
    <row r="12" spans="1:13" x14ac:dyDescent="0.25">
      <c r="B12" s="415" t="s">
        <v>3436</v>
      </c>
      <c r="C12" s="416">
        <f>C11/$M$11</f>
        <v>0.81218365772381307</v>
      </c>
      <c r="D12" s="416">
        <f t="shared" ref="D12:L12" si="0">D11/$M$11</f>
        <v>8.1243536357816282E-2</v>
      </c>
      <c r="E12" s="416">
        <f t="shared" si="0"/>
        <v>9.0012202262069573E-4</v>
      </c>
      <c r="F12" s="416">
        <f t="shared" si="0"/>
        <v>3.7263410176577127E-3</v>
      </c>
      <c r="G12" s="416">
        <f t="shared" si="0"/>
        <v>4.5484889440939411E-2</v>
      </c>
      <c r="H12" s="416">
        <f t="shared" si="0"/>
        <v>3.9069126088217433E-3</v>
      </c>
      <c r="I12" s="416">
        <f t="shared" si="0"/>
        <v>1.8801332946654776E-2</v>
      </c>
      <c r="J12" s="416">
        <f t="shared" si="0"/>
        <v>3.1411249062942882E-2</v>
      </c>
      <c r="K12" s="416">
        <f t="shared" si="0"/>
        <v>1.1545638101700109E-3</v>
      </c>
      <c r="L12" s="416">
        <f t="shared" si="0"/>
        <v>1.1873950085634708E-3</v>
      </c>
      <c r="M12" s="417">
        <f>SUM(C12:L12)</f>
        <v>1</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533341.50083579845</v>
      </c>
      <c r="D18" s="413">
        <v>34300.101496739604</v>
      </c>
      <c r="E18" s="413">
        <v>2287.4008499200008</v>
      </c>
      <c r="F18" s="413">
        <v>10399.842824739988</v>
      </c>
      <c r="G18" s="413">
        <v>149945.36852488026</v>
      </c>
      <c r="H18" s="413">
        <v>20366.727242390043</v>
      </c>
      <c r="I18" s="413">
        <v>102052.90850407943</v>
      </c>
      <c r="J18" s="413">
        <v>54456.179411600249</v>
      </c>
      <c r="K18" s="413">
        <v>4761.7705691200026</v>
      </c>
      <c r="L18" s="413">
        <v>9032.6965687300053</v>
      </c>
      <c r="M18" s="421">
        <f>SUM(C18:L18)</f>
        <v>920944.49682799797</v>
      </c>
    </row>
    <row r="19" spans="1:14" x14ac:dyDescent="0.25">
      <c r="B19" s="415" t="s">
        <v>3436</v>
      </c>
      <c r="C19" s="416">
        <f t="shared" ref="C19:L19" si="1">C18/$M$18</f>
        <v>0.5791244778298611</v>
      </c>
      <c r="D19" s="416">
        <f t="shared" si="1"/>
        <v>3.7244482827009859E-2</v>
      </c>
      <c r="E19" s="416">
        <f t="shared" si="1"/>
        <v>2.4837553813486894E-3</v>
      </c>
      <c r="F19" s="416">
        <f t="shared" si="1"/>
        <v>1.1292583712221622E-2</v>
      </c>
      <c r="G19" s="416">
        <f t="shared" si="1"/>
        <v>0.16281694395409924</v>
      </c>
      <c r="H19" s="416">
        <f t="shared" si="1"/>
        <v>2.2115043102531158E-2</v>
      </c>
      <c r="I19" s="416">
        <f t="shared" si="1"/>
        <v>0.11081331052585632</v>
      </c>
      <c r="J19" s="416">
        <f t="shared" si="1"/>
        <v>5.9130794091460721E-2</v>
      </c>
      <c r="K19" s="416">
        <f t="shared" si="1"/>
        <v>5.1705293701422095E-3</v>
      </c>
      <c r="L19" s="416">
        <f t="shared" si="1"/>
        <v>9.808079205469224E-3</v>
      </c>
      <c r="M19" s="422">
        <f>SUM(C19:L19)</f>
        <v>1.0000000000000002</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238836.16767594393</v>
      </c>
      <c r="D26" s="413">
        <v>306542.85147378634</v>
      </c>
      <c r="E26" s="413">
        <v>149733.28459450835</v>
      </c>
      <c r="F26" s="413">
        <v>48397.245948440119</v>
      </c>
      <c r="G26" s="413">
        <v>33424.25806856998</v>
      </c>
      <c r="H26" s="413">
        <v>144010.68906672994</v>
      </c>
      <c r="I26" s="421">
        <f>SUM(C26:H26)</f>
        <v>920944.49682797864</v>
      </c>
    </row>
    <row r="27" spans="1:14" x14ac:dyDescent="0.25">
      <c r="B27" s="415" t="s">
        <v>3436</v>
      </c>
      <c r="C27" s="416">
        <f t="shared" ref="C27:H27" si="2">C26/$I$26</f>
        <v>0.25933828639898548</v>
      </c>
      <c r="D27" s="416">
        <f t="shared" si="2"/>
        <v>0.33285703159052032</v>
      </c>
      <c r="E27" s="416">
        <f t="shared" si="2"/>
        <v>0.1625866543643365</v>
      </c>
      <c r="F27" s="416">
        <f t="shared" si="2"/>
        <v>5.2551751072008566E-2</v>
      </c>
      <c r="G27" s="416">
        <f t="shared" si="2"/>
        <v>3.6293455451108722E-2</v>
      </c>
      <c r="H27" s="416">
        <f t="shared" si="2"/>
        <v>0.15637282112304041</v>
      </c>
      <c r="I27" s="417">
        <f>SUM(C27:H27)</f>
        <v>1</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204625.15695895968</v>
      </c>
      <c r="D11" s="435">
        <v>180416.36928965841</v>
      </c>
      <c r="E11" s="435">
        <v>111374.85254107503</v>
      </c>
      <c r="F11" s="435">
        <v>25036.398500867876</v>
      </c>
      <c r="G11" s="435">
        <v>10706.750412611607</v>
      </c>
      <c r="H11" s="435">
        <v>655.93410860167467</v>
      </c>
      <c r="I11" s="435">
        <v>194.44035882488103</v>
      </c>
      <c r="J11" s="435">
        <v>92.504931333400933</v>
      </c>
      <c r="K11" s="435">
        <v>58.899496189492858</v>
      </c>
      <c r="L11" s="435">
        <v>180.19423764560355</v>
      </c>
      <c r="M11" s="345"/>
      <c r="N11" s="436">
        <f>SUM(C11:M11)</f>
        <v>533341.5008357676</v>
      </c>
      <c r="P11" s="437"/>
    </row>
    <row r="12" spans="1:16" x14ac:dyDescent="0.25">
      <c r="A12" s="343" t="s">
        <v>3122</v>
      </c>
      <c r="B12" s="434" t="s">
        <v>3096</v>
      </c>
      <c r="C12" s="435">
        <v>15388.861875369701</v>
      </c>
      <c r="D12" s="435">
        <v>11905.653715589377</v>
      </c>
      <c r="E12" s="435">
        <v>5766.8933666193707</v>
      </c>
      <c r="F12" s="435">
        <v>1048.7638561417989</v>
      </c>
      <c r="G12" s="435">
        <v>178.05410184463653</v>
      </c>
      <c r="H12" s="435">
        <v>2.6235623559107779</v>
      </c>
      <c r="I12" s="435">
        <v>1.5851402014887939</v>
      </c>
      <c r="J12" s="435">
        <v>1.2250553039677983</v>
      </c>
      <c r="K12" s="435">
        <v>0.98640433463071342</v>
      </c>
      <c r="L12" s="435">
        <v>5.4544189789172028</v>
      </c>
      <c r="M12" s="345"/>
      <c r="N12" s="436">
        <f t="shared" ref="N12:N22" si="0">SUM(C12:M12)</f>
        <v>34300.1014967398</v>
      </c>
      <c r="P12" s="437"/>
    </row>
    <row r="13" spans="1:16" x14ac:dyDescent="0.25">
      <c r="A13" s="343" t="s">
        <v>3129</v>
      </c>
      <c r="B13" s="434" t="s">
        <v>3102</v>
      </c>
      <c r="C13" s="435">
        <v>1142.44214371522</v>
      </c>
      <c r="D13" s="435">
        <v>592.85095541219539</v>
      </c>
      <c r="E13" s="435">
        <v>316.06211273842433</v>
      </c>
      <c r="F13" s="435">
        <v>68.131478195230727</v>
      </c>
      <c r="G13" s="435">
        <v>56.207540179386676</v>
      </c>
      <c r="H13" s="435">
        <v>27.828157714145991</v>
      </c>
      <c r="I13" s="435">
        <v>24.954326471756183</v>
      </c>
      <c r="J13" s="435">
        <v>18.294431187582862</v>
      </c>
      <c r="K13" s="435">
        <v>14.302271990982467</v>
      </c>
      <c r="L13" s="435">
        <v>26.327432315074994</v>
      </c>
      <c r="M13" s="345"/>
      <c r="N13" s="436">
        <f t="shared" si="0"/>
        <v>2287.4008499199999</v>
      </c>
      <c r="P13" s="437"/>
    </row>
    <row r="14" spans="1:16" x14ac:dyDescent="0.25">
      <c r="A14" s="343" t="s">
        <v>3121</v>
      </c>
      <c r="B14" s="434" t="s">
        <v>3095</v>
      </c>
      <c r="C14" s="435">
        <v>4211.4204508607181</v>
      </c>
      <c r="D14" s="435">
        <v>3821.3588577551664</v>
      </c>
      <c r="E14" s="435">
        <v>1938.2197196899069</v>
      </c>
      <c r="F14" s="435">
        <v>252.1798961028363</v>
      </c>
      <c r="G14" s="435">
        <v>125.56884534944066</v>
      </c>
      <c r="H14" s="435">
        <v>23.087523192941173</v>
      </c>
      <c r="I14" s="435">
        <v>13.648118109124411</v>
      </c>
      <c r="J14" s="435">
        <v>7.1088767077208441</v>
      </c>
      <c r="K14" s="435">
        <v>3.2348098972556669</v>
      </c>
      <c r="L14" s="435">
        <v>4.015727074886672</v>
      </c>
      <c r="M14" s="345"/>
      <c r="N14" s="436">
        <f t="shared" si="0"/>
        <v>10399.842824739997</v>
      </c>
      <c r="P14" s="437"/>
    </row>
    <row r="15" spans="1:16" x14ac:dyDescent="0.25">
      <c r="A15" s="343" t="s">
        <v>3127</v>
      </c>
      <c r="B15" s="434" t="s">
        <v>3100</v>
      </c>
      <c r="C15" s="435">
        <v>55653.668356851587</v>
      </c>
      <c r="D15" s="435">
        <v>54103.977292633688</v>
      </c>
      <c r="E15" s="435">
        <v>35905.839146955732</v>
      </c>
      <c r="F15" s="435">
        <v>3240.2762392917907</v>
      </c>
      <c r="G15" s="435">
        <v>730.11351003681114</v>
      </c>
      <c r="H15" s="435">
        <v>78.979777016335959</v>
      </c>
      <c r="I15" s="435">
        <v>48.536157818439598</v>
      </c>
      <c r="J15" s="435">
        <v>36.580438562275205</v>
      </c>
      <c r="K15" s="435">
        <v>31.885607284398731</v>
      </c>
      <c r="L15" s="435">
        <v>107.75715753974568</v>
      </c>
      <c r="M15" s="345"/>
      <c r="N15" s="436">
        <f t="shared" si="0"/>
        <v>149937.61368399081</v>
      </c>
      <c r="P15" s="437"/>
    </row>
    <row r="16" spans="1:16" ht="30" x14ac:dyDescent="0.25">
      <c r="A16" s="343" t="s">
        <v>3123</v>
      </c>
      <c r="B16" s="434" t="s">
        <v>3097</v>
      </c>
      <c r="C16" s="435">
        <v>10255.551588995191</v>
      </c>
      <c r="D16" s="435">
        <v>7911.4901868307534</v>
      </c>
      <c r="E16" s="435">
        <v>2165.0576268251029</v>
      </c>
      <c r="F16" s="435">
        <v>15.5489582867427</v>
      </c>
      <c r="G16" s="435">
        <v>4.7287850027159477</v>
      </c>
      <c r="H16" s="435">
        <v>2.0025391544075588</v>
      </c>
      <c r="I16" s="435">
        <v>1.9985792644075588</v>
      </c>
      <c r="J16" s="435">
        <v>1.9985792644075588</v>
      </c>
      <c r="K16" s="435">
        <v>1.293320916256385</v>
      </c>
      <c r="L16" s="435">
        <v>7.0570778499999989</v>
      </c>
      <c r="M16" s="345"/>
      <c r="N16" s="436">
        <f t="shared" si="0"/>
        <v>20366.727242389981</v>
      </c>
      <c r="P16" s="437"/>
    </row>
    <row r="17" spans="1:16" x14ac:dyDescent="0.25">
      <c r="A17" s="343" t="s">
        <v>3124</v>
      </c>
      <c r="B17" s="434" t="s">
        <v>3098</v>
      </c>
      <c r="C17" s="435">
        <v>49637.425746790082</v>
      </c>
      <c r="D17" s="435">
        <v>38996.420608470296</v>
      </c>
      <c r="E17" s="435">
        <v>12972.857561782057</v>
      </c>
      <c r="F17" s="435">
        <v>342.44756245355592</v>
      </c>
      <c r="G17" s="435">
        <v>63.384794317794196</v>
      </c>
      <c r="H17" s="435">
        <v>5.7143890127759969</v>
      </c>
      <c r="I17" s="435">
        <v>5.0361715176336936</v>
      </c>
      <c r="J17" s="435">
        <v>4.6258369286110224</v>
      </c>
      <c r="K17" s="435">
        <v>4.2868734831672324</v>
      </c>
      <c r="L17" s="435">
        <v>20.708959323736433</v>
      </c>
      <c r="M17" s="345"/>
      <c r="N17" s="436">
        <f t="shared" si="0"/>
        <v>102052.90850407972</v>
      </c>
      <c r="P17" s="437"/>
    </row>
    <row r="18" spans="1:16" x14ac:dyDescent="0.25">
      <c r="A18" s="343" t="s">
        <v>3110</v>
      </c>
      <c r="B18" s="434" t="s">
        <v>3442</v>
      </c>
      <c r="C18" s="435">
        <v>26011.088922549887</v>
      </c>
      <c r="D18" s="435">
        <v>22541.766093856175</v>
      </c>
      <c r="E18" s="435">
        <v>5668.7036792262825</v>
      </c>
      <c r="F18" s="435">
        <v>125.08191387869888</v>
      </c>
      <c r="G18" s="435">
        <v>35.936311342069054</v>
      </c>
      <c r="H18" s="435">
        <v>10.13474344915431</v>
      </c>
      <c r="I18" s="435">
        <v>9.0494756496948927</v>
      </c>
      <c r="J18" s="435">
        <v>7.7322308407917859</v>
      </c>
      <c r="K18" s="435">
        <v>7.1434969400054094</v>
      </c>
      <c r="L18" s="435">
        <v>39.542543867169961</v>
      </c>
      <c r="M18" s="345"/>
      <c r="N18" s="436">
        <f t="shared" si="0"/>
        <v>54456.179411599915</v>
      </c>
      <c r="P18" s="437"/>
    </row>
    <row r="19" spans="1:16" ht="30" x14ac:dyDescent="0.25">
      <c r="A19" s="343" t="s">
        <v>3128</v>
      </c>
      <c r="B19" s="434" t="s">
        <v>3443</v>
      </c>
      <c r="C19" s="435">
        <v>2686.8104141470985</v>
      </c>
      <c r="D19" s="435">
        <v>1509.3008440316414</v>
      </c>
      <c r="E19" s="435">
        <v>397.70987316946497</v>
      </c>
      <c r="F19" s="435">
        <v>13.077031444794693</v>
      </c>
      <c r="G19" s="435">
        <v>6.7078563978381416</v>
      </c>
      <c r="H19" s="435">
        <v>3.2625361220327802</v>
      </c>
      <c r="I19" s="435">
        <v>2.8663082005812717</v>
      </c>
      <c r="J19" s="435">
        <v>2.8606556727429386</v>
      </c>
      <c r="K19" s="435">
        <v>2.6215942867567508</v>
      </c>
      <c r="L19" s="435">
        <v>136.07042824704638</v>
      </c>
      <c r="M19" s="345"/>
      <c r="N19" s="436">
        <f t="shared" si="0"/>
        <v>4761.2875417199975</v>
      </c>
      <c r="P19" s="437"/>
    </row>
    <row r="20" spans="1:16" x14ac:dyDescent="0.25">
      <c r="A20" s="343" t="s">
        <v>3125</v>
      </c>
      <c r="B20" s="434" t="s">
        <v>352</v>
      </c>
      <c r="C20" s="435">
        <v>4765.6009896783789</v>
      </c>
      <c r="D20" s="435">
        <v>3364.0304272592898</v>
      </c>
      <c r="E20" s="435">
        <v>816.30855829286861</v>
      </c>
      <c r="F20" s="435">
        <v>77.147871413524854</v>
      </c>
      <c r="G20" s="435">
        <v>5.9501250114871844</v>
      </c>
      <c r="H20" s="435">
        <v>1.6218063105637579</v>
      </c>
      <c r="I20" s="435">
        <v>1.0389217492693326</v>
      </c>
      <c r="J20" s="435">
        <v>0.31828068196559117</v>
      </c>
      <c r="K20" s="435">
        <v>0.21164197196559131</v>
      </c>
      <c r="L20" s="435">
        <v>0.46794636068817752</v>
      </c>
      <c r="M20" s="345"/>
      <c r="N20" s="436">
        <f t="shared" si="0"/>
        <v>9032.6965687300035</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374378.02744791756</v>
      </c>
      <c r="D22" s="440">
        <f t="shared" si="1"/>
        <v>325163.21827149694</v>
      </c>
      <c r="E22" s="440">
        <f t="shared" si="1"/>
        <v>177322.50418637425</v>
      </c>
      <c r="F22" s="440">
        <f t="shared" si="1"/>
        <v>30219.053308076847</v>
      </c>
      <c r="G22" s="440">
        <f t="shared" si="1"/>
        <v>11913.402282093784</v>
      </c>
      <c r="H22" s="440">
        <f t="shared" si="1"/>
        <v>811.18914292994293</v>
      </c>
      <c r="I22" s="440">
        <f t="shared" si="1"/>
        <v>303.1535578072768</v>
      </c>
      <c r="J22" s="440">
        <f t="shared" si="1"/>
        <v>173.24931648346657</v>
      </c>
      <c r="K22" s="440">
        <f t="shared" si="1"/>
        <v>124.8655172949118</v>
      </c>
      <c r="L22" s="440">
        <f t="shared" si="1"/>
        <v>527.59592920286912</v>
      </c>
      <c r="M22" s="345"/>
      <c r="N22" s="436">
        <f t="shared" si="0"/>
        <v>920936.25895967789</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0.38366629380669576</v>
      </c>
      <c r="D33" s="442">
        <f t="shared" si="2"/>
        <v>0.3382755120442319</v>
      </c>
      <c r="E33" s="442">
        <f t="shared" si="2"/>
        <v>0.20882465055981234</v>
      </c>
      <c r="F33" s="442">
        <f t="shared" si="2"/>
        <v>4.6942528308100591E-2</v>
      </c>
      <c r="G33" s="442">
        <f t="shared" si="2"/>
        <v>2.0074849596053747E-2</v>
      </c>
      <c r="H33" s="442">
        <f t="shared" si="2"/>
        <v>1.2298576195060753E-3</v>
      </c>
      <c r="I33" s="442">
        <f t="shared" si="2"/>
        <v>3.6457008974584795E-4</v>
      </c>
      <c r="J33" s="442">
        <f t="shared" si="2"/>
        <v>1.7344409011569881E-4</v>
      </c>
      <c r="K33" s="442">
        <f t="shared" si="2"/>
        <v>1.1043486414838331E-4</v>
      </c>
      <c r="L33" s="442">
        <f>L11/$N$11</f>
        <v>3.3785902158979178E-4</v>
      </c>
      <c r="M33" s="345"/>
      <c r="N33" s="443"/>
    </row>
    <row r="34" spans="2:14" x14ac:dyDescent="0.25">
      <c r="B34" s="434" t="s">
        <v>3096</v>
      </c>
      <c r="C34" s="442">
        <f t="shared" ref="C34:L34" si="3">C12/$N$12</f>
        <v>0.44865353756554921</v>
      </c>
      <c r="D34" s="442">
        <f t="shared" si="3"/>
        <v>0.34710257976119985</v>
      </c>
      <c r="E34" s="442">
        <f t="shared" si="3"/>
        <v>0.16813050442919272</v>
      </c>
      <c r="F34" s="442">
        <f t="shared" si="3"/>
        <v>3.0576115240985021E-2</v>
      </c>
      <c r="G34" s="442">
        <f t="shared" si="3"/>
        <v>5.1910663256072419E-3</v>
      </c>
      <c r="H34" s="442">
        <f t="shared" si="3"/>
        <v>7.6488472086887137E-5</v>
      </c>
      <c r="I34" s="442">
        <f t="shared" si="3"/>
        <v>4.6213863292487931E-5</v>
      </c>
      <c r="J34" s="442">
        <f t="shared" si="3"/>
        <v>3.5715792388667972E-5</v>
      </c>
      <c r="K34" s="442">
        <f t="shared" si="3"/>
        <v>2.8758058769140099E-5</v>
      </c>
      <c r="L34" s="442">
        <f t="shared" si="3"/>
        <v>1.5902049092874089E-4</v>
      </c>
      <c r="M34" s="345"/>
      <c r="N34" s="443"/>
    </row>
    <row r="35" spans="2:14" ht="19.5" customHeight="1" x14ac:dyDescent="0.25">
      <c r="B35" s="434" t="s">
        <v>3102</v>
      </c>
      <c r="C35" s="442">
        <f t="shared" ref="C35:L35" si="4">C13/$N$13</f>
        <v>0.49944990785291354</v>
      </c>
      <c r="D35" s="442">
        <f t="shared" si="4"/>
        <v>0.25918105059414048</v>
      </c>
      <c r="E35" s="442">
        <f t="shared" si="4"/>
        <v>0.13817521872018118</v>
      </c>
      <c r="F35" s="442">
        <f t="shared" si="4"/>
        <v>2.978554379640699E-2</v>
      </c>
      <c r="G35" s="442">
        <f t="shared" si="4"/>
        <v>2.4572667349211E-2</v>
      </c>
      <c r="H35" s="442">
        <f t="shared" si="4"/>
        <v>1.216584216759352E-2</v>
      </c>
      <c r="I35" s="442">
        <f t="shared" si="4"/>
        <v>1.0909468042135658E-2</v>
      </c>
      <c r="J35" s="442">
        <f t="shared" si="4"/>
        <v>7.9979122103686802E-3</v>
      </c>
      <c r="K35" s="442">
        <f t="shared" si="4"/>
        <v>6.2526303561890682E-3</v>
      </c>
      <c r="L35" s="442">
        <f t="shared" si="4"/>
        <v>1.1509758910859797E-2</v>
      </c>
      <c r="M35" s="345"/>
      <c r="N35" s="443"/>
    </row>
    <row r="36" spans="2:14" x14ac:dyDescent="0.25">
      <c r="B36" s="434" t="s">
        <v>3095</v>
      </c>
      <c r="C36" s="442">
        <f t="shared" ref="C36:L36" si="5">C14/$N$14</f>
        <v>0.40495039413886591</v>
      </c>
      <c r="D36" s="442">
        <f t="shared" si="5"/>
        <v>0.36744390488908207</v>
      </c>
      <c r="E36" s="442">
        <f t="shared" si="5"/>
        <v>0.18637009735177068</v>
      </c>
      <c r="F36" s="442">
        <f t="shared" si="5"/>
        <v>2.4248433399678901E-2</v>
      </c>
      <c r="G36" s="442">
        <f t="shared" si="5"/>
        <v>1.2074109913539003E-2</v>
      </c>
      <c r="H36" s="442">
        <f t="shared" si="5"/>
        <v>2.2199877038543972E-3</v>
      </c>
      <c r="I36" s="442">
        <f t="shared" si="5"/>
        <v>1.3123388823393708E-3</v>
      </c>
      <c r="J36" s="442">
        <f t="shared" si="5"/>
        <v>6.8355616786915921E-4</v>
      </c>
      <c r="K36" s="442">
        <f t="shared" si="5"/>
        <v>3.110441140091499E-4</v>
      </c>
      <c r="L36" s="442">
        <f t="shared" si="5"/>
        <v>3.8613343899137899E-4</v>
      </c>
      <c r="M36" s="345"/>
      <c r="N36" s="443"/>
    </row>
    <row r="37" spans="2:14" x14ac:dyDescent="0.25">
      <c r="B37" s="434" t="s">
        <v>3100</v>
      </c>
      <c r="C37" s="442">
        <f t="shared" ref="C37:L37" si="6">C15/$N$15</f>
        <v>0.37117883224517306</v>
      </c>
      <c r="D37" s="442">
        <f t="shared" si="6"/>
        <v>0.36084325982847421</v>
      </c>
      <c r="E37" s="442">
        <f t="shared" si="6"/>
        <v>0.23947185942702168</v>
      </c>
      <c r="F37" s="442">
        <f t="shared" si="6"/>
        <v>2.1610829728963218E-2</v>
      </c>
      <c r="G37" s="442">
        <f t="shared" si="6"/>
        <v>4.8694486466591474E-3</v>
      </c>
      <c r="H37" s="442">
        <f t="shared" si="6"/>
        <v>5.2675092710755076E-4</v>
      </c>
      <c r="I37" s="442">
        <f t="shared" si="6"/>
        <v>3.2370901887724199E-4</v>
      </c>
      <c r="J37" s="442">
        <f t="shared" si="6"/>
        <v>2.4397106011952611E-4</v>
      </c>
      <c r="K37" s="442">
        <f t="shared" si="6"/>
        <v>2.1265916204056028E-4</v>
      </c>
      <c r="L37" s="442">
        <f t="shared" si="6"/>
        <v>7.1867995556375297E-4</v>
      </c>
      <c r="M37" s="345"/>
      <c r="N37" s="443"/>
    </row>
    <row r="38" spans="2:14" ht="30" x14ac:dyDescent="0.25">
      <c r="B38" s="434" t="s">
        <v>3097</v>
      </c>
      <c r="C38" s="442">
        <f t="shared" ref="C38:L38" si="7">C16/$N$16</f>
        <v>0.5035444068622843</v>
      </c>
      <c r="D38" s="442">
        <f t="shared" si="7"/>
        <v>0.38845171797481004</v>
      </c>
      <c r="E38" s="442">
        <f t="shared" si="7"/>
        <v>0.10630365895601002</v>
      </c>
      <c r="F38" s="442">
        <f t="shared" si="7"/>
        <v>7.6344903634689568E-4</v>
      </c>
      <c r="G38" s="442">
        <f t="shared" si="7"/>
        <v>2.3218187912261927E-4</v>
      </c>
      <c r="H38" s="442">
        <f t="shared" si="7"/>
        <v>9.8324052292486343E-5</v>
      </c>
      <c r="I38" s="442">
        <f t="shared" si="7"/>
        <v>9.8129622919869327E-5</v>
      </c>
      <c r="J38" s="442">
        <f t="shared" si="7"/>
        <v>9.8129622919869327E-5</v>
      </c>
      <c r="K38" s="442">
        <f t="shared" si="7"/>
        <v>6.3501656445054701E-5</v>
      </c>
      <c r="L38" s="442">
        <f t="shared" si="7"/>
        <v>3.4650033684900813E-4</v>
      </c>
      <c r="M38" s="345"/>
      <c r="N38" s="443"/>
    </row>
    <row r="39" spans="2:14" x14ac:dyDescent="0.25">
      <c r="B39" s="434" t="s">
        <v>3098</v>
      </c>
      <c r="C39" s="442">
        <f>C17/$N$17</f>
        <v>0.48638913358168279</v>
      </c>
      <c r="D39" s="442">
        <f>D17/$N$17</f>
        <v>0.3821196395094546</v>
      </c>
      <c r="E39" s="442">
        <f>E17/$N$17</f>
        <v>0.12711894008648902</v>
      </c>
      <c r="F39" s="442">
        <f>F17/$N$16</f>
        <v>1.6814069260023663E-2</v>
      </c>
      <c r="G39" s="442">
        <f t="shared" ref="G39:L39" si="8">G17/$N$17</f>
        <v>6.2109738220013876E-4</v>
      </c>
      <c r="H39" s="442">
        <f t="shared" si="8"/>
        <v>5.599437680453326E-5</v>
      </c>
      <c r="I39" s="442">
        <f t="shared" si="8"/>
        <v>4.934863289498863E-5</v>
      </c>
      <c r="J39" s="442">
        <f t="shared" si="8"/>
        <v>4.5327830401091383E-5</v>
      </c>
      <c r="K39" s="442">
        <f t="shared" si="8"/>
        <v>4.2006382238443091E-5</v>
      </c>
      <c r="L39" s="442">
        <f t="shared" si="8"/>
        <v>2.0292375422997926E-4</v>
      </c>
      <c r="M39" s="345"/>
      <c r="N39" s="443"/>
    </row>
    <row r="40" spans="2:14" x14ac:dyDescent="0.25">
      <c r="B40" s="434" t="s">
        <v>3442</v>
      </c>
      <c r="C40" s="442">
        <f>C18/$N$18</f>
        <v>0.47765174133771798</v>
      </c>
      <c r="D40" s="442">
        <f>D18/$N$18</f>
        <v>0.41394321704938536</v>
      </c>
      <c r="E40" s="442">
        <f>E18/$N$18</f>
        <v>0.10409661016392881</v>
      </c>
      <c r="F40" s="442">
        <f>F18/$N$16</f>
        <v>6.1414832334161932E-3</v>
      </c>
      <c r="G40" s="442">
        <f t="shared" ref="G40:L40" si="9">G18/$N$18</f>
        <v>6.5991246044731018E-4</v>
      </c>
      <c r="H40" s="442">
        <f t="shared" si="9"/>
        <v>1.8610823525742003E-4</v>
      </c>
      <c r="I40" s="442">
        <f t="shared" si="9"/>
        <v>1.6617904060612873E-4</v>
      </c>
      <c r="J40" s="442">
        <f t="shared" si="9"/>
        <v>1.419899619168787E-4</v>
      </c>
      <c r="K40" s="442">
        <f t="shared" si="9"/>
        <v>1.3117881234399903E-4</v>
      </c>
      <c r="L40" s="442">
        <f t="shared" si="9"/>
        <v>7.2613511073358293E-4</v>
      </c>
      <c r="M40" s="345"/>
      <c r="N40" s="443"/>
    </row>
    <row r="41" spans="2:14" ht="30" x14ac:dyDescent="0.25">
      <c r="B41" s="434" t="s">
        <v>3443</v>
      </c>
      <c r="C41" s="442">
        <f t="shared" ref="C41:L41" si="10">C19/$N$19</f>
        <v>0.56430332984604792</v>
      </c>
      <c r="D41" s="442">
        <f t="shared" si="10"/>
        <v>0.31699426485097604</v>
      </c>
      <c r="E41" s="442">
        <f t="shared" si="10"/>
        <v>8.3529900197078566E-2</v>
      </c>
      <c r="F41" s="442">
        <f t="shared" si="10"/>
        <v>2.7465325986320635E-3</v>
      </c>
      <c r="G41" s="442">
        <f t="shared" si="10"/>
        <v>1.4088324511094227E-3</v>
      </c>
      <c r="H41" s="442">
        <f t="shared" si="10"/>
        <v>6.8522140144768506E-4</v>
      </c>
      <c r="I41" s="442">
        <f t="shared" si="10"/>
        <v>6.0200275145445815E-4</v>
      </c>
      <c r="J41" s="442">
        <f t="shared" si="10"/>
        <v>6.0081556672998942E-4</v>
      </c>
      <c r="K41" s="442">
        <f t="shared" si="10"/>
        <v>5.5060616771943787E-4</v>
      </c>
      <c r="L41" s="442">
        <f t="shared" si="10"/>
        <v>2.8578494168804484E-2</v>
      </c>
      <c r="M41" s="345"/>
      <c r="N41" s="443"/>
    </row>
    <row r="42" spans="2:14" x14ac:dyDescent="0.25">
      <c r="B42" s="434" t="s">
        <v>352</v>
      </c>
      <c r="C42" s="442">
        <f t="shared" ref="C42:L42" si="11">C20/$N$20</f>
        <v>0.52759449555476678</v>
      </c>
      <c r="D42" s="442">
        <f t="shared" si="11"/>
        <v>0.37242814497999599</v>
      </c>
      <c r="E42" s="442">
        <f t="shared" si="11"/>
        <v>9.0372631481812474E-2</v>
      </c>
      <c r="F42" s="442">
        <f t="shared" si="11"/>
        <v>8.54095682573912E-3</v>
      </c>
      <c r="G42" s="442">
        <f t="shared" si="11"/>
        <v>6.5873185999469164E-4</v>
      </c>
      <c r="H42" s="442">
        <f t="shared" si="11"/>
        <v>1.795484104025188E-4</v>
      </c>
      <c r="I42" s="442">
        <f t="shared" si="11"/>
        <v>1.1501789541629703E-4</v>
      </c>
      <c r="J42" s="442">
        <f t="shared" si="11"/>
        <v>3.5236507674511797E-5</v>
      </c>
      <c r="K42" s="442">
        <f t="shared" si="11"/>
        <v>2.3430652226076954E-5</v>
      </c>
      <c r="L42" s="442">
        <f t="shared" si="11"/>
        <v>5.1805831971389997E-5</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0.40651893527444366</v>
      </c>
      <c r="D44" s="445">
        <f t="shared" si="12"/>
        <v>0.35307896188039417</v>
      </c>
      <c r="E44" s="445">
        <f t="shared" si="12"/>
        <v>0.19254590365101273</v>
      </c>
      <c r="F44" s="445">
        <f t="shared" si="12"/>
        <v>3.2813403766090564E-2</v>
      </c>
      <c r="G44" s="445">
        <f t="shared" si="12"/>
        <v>1.29361855027313E-2</v>
      </c>
      <c r="H44" s="445">
        <f t="shared" si="12"/>
        <v>8.8083093160680936E-4</v>
      </c>
      <c r="I44" s="445">
        <f t="shared" si="12"/>
        <v>3.2917973948569444E-4</v>
      </c>
      <c r="J44" s="445">
        <f t="shared" si="12"/>
        <v>1.8812302675450646E-4</v>
      </c>
      <c r="K44" s="445">
        <f t="shared" si="12"/>
        <v>1.3558540678587712E-4</v>
      </c>
      <c r="L44" s="445">
        <f t="shared" si="12"/>
        <v>5.7289082069464836E-4</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9251.8861376600889</v>
      </c>
      <c r="D55" s="438">
        <v>80851.05918796912</v>
      </c>
      <c r="E55" s="438">
        <v>212034.03594075027</v>
      </c>
      <c r="F55" s="438">
        <v>99886.951784010438</v>
      </c>
      <c r="G55" s="438">
        <v>106056.46460289002</v>
      </c>
      <c r="H55" s="438">
        <v>19745.88129373005</v>
      </c>
      <c r="I55" s="438">
        <v>3202.4831447500028</v>
      </c>
      <c r="J55" s="438">
        <v>869.24418821000097</v>
      </c>
      <c r="K55" s="438">
        <v>401.00825084000007</v>
      </c>
      <c r="L55" s="438">
        <v>1042.4863049700014</v>
      </c>
      <c r="M55" s="345"/>
      <c r="N55" s="447">
        <v>0.56631469266969736</v>
      </c>
      <c r="O55" s="345"/>
      <c r="P55" s="436">
        <f t="shared" ref="P55:P64" si="13">C55+D55+E55+F55+G55+H55+I55+J55+K55+L55</f>
        <v>533341.50083577994</v>
      </c>
    </row>
    <row r="56" spans="1:16" x14ac:dyDescent="0.25">
      <c r="A56" s="343" t="s">
        <v>3132</v>
      </c>
      <c r="B56" s="434" t="s">
        <v>3096</v>
      </c>
      <c r="C56" s="438">
        <v>1127.750001540003</v>
      </c>
      <c r="D56" s="438">
        <v>9175.0918468200325</v>
      </c>
      <c r="E56" s="438">
        <v>13545.673013019979</v>
      </c>
      <c r="F56" s="438">
        <v>6348.44589447001</v>
      </c>
      <c r="G56" s="438">
        <v>4037.4241914399936</v>
      </c>
      <c r="H56" s="438">
        <v>29.371471370000009</v>
      </c>
      <c r="I56" s="438">
        <v>4.1579813999999997</v>
      </c>
      <c r="J56" s="438">
        <v>6.1111485600000002</v>
      </c>
      <c r="K56" s="438">
        <v>4.7810697400000004</v>
      </c>
      <c r="L56" s="438">
        <v>21.29487838</v>
      </c>
      <c r="M56" s="345"/>
      <c r="N56" s="447">
        <v>0.49858497813360764</v>
      </c>
      <c r="O56" s="345"/>
      <c r="P56" s="436">
        <f t="shared" si="13"/>
        <v>34300.101496740019</v>
      </c>
    </row>
    <row r="57" spans="1:16" x14ac:dyDescent="0.25">
      <c r="A57" s="343" t="s">
        <v>3139</v>
      </c>
      <c r="B57" s="434" t="s">
        <v>3102</v>
      </c>
      <c r="C57" s="438">
        <v>460.48202937999991</v>
      </c>
      <c r="D57" s="438">
        <v>595.14453508999998</v>
      </c>
      <c r="E57" s="438">
        <v>735.13322316999995</v>
      </c>
      <c r="F57" s="438">
        <v>106.89768891999999</v>
      </c>
      <c r="G57" s="438">
        <v>7.14522675</v>
      </c>
      <c r="H57" s="438">
        <v>0.17199424000000002</v>
      </c>
      <c r="I57" s="438">
        <v>108.38749478</v>
      </c>
      <c r="J57" s="438">
        <v>98.063682930000013</v>
      </c>
      <c r="K57" s="438">
        <v>0.11065186</v>
      </c>
      <c r="L57" s="438">
        <v>175.8643228</v>
      </c>
      <c r="M57" s="345"/>
      <c r="N57" s="447">
        <v>0.45720825904514162</v>
      </c>
      <c r="O57" s="345"/>
      <c r="P57" s="436">
        <f t="shared" si="13"/>
        <v>2287.4008499199999</v>
      </c>
    </row>
    <row r="58" spans="1:16" x14ac:dyDescent="0.25">
      <c r="A58" s="343" t="s">
        <v>3131</v>
      </c>
      <c r="B58" s="434" t="s">
        <v>3095</v>
      </c>
      <c r="C58" s="438">
        <v>1022.4544718699999</v>
      </c>
      <c r="D58" s="438">
        <v>2634.1248301600003</v>
      </c>
      <c r="E58" s="438">
        <v>4363.9452136300042</v>
      </c>
      <c r="F58" s="438">
        <v>1269.0016039400007</v>
      </c>
      <c r="G58" s="438">
        <v>584.70248350000008</v>
      </c>
      <c r="H58" s="438">
        <v>271.89739859999997</v>
      </c>
      <c r="I58" s="438">
        <v>79.805251209999994</v>
      </c>
      <c r="J58" s="438">
        <v>57.087707760000008</v>
      </c>
      <c r="K58" s="438">
        <v>84.501740049999995</v>
      </c>
      <c r="L58" s="438">
        <v>32.322124020000004</v>
      </c>
      <c r="M58" s="345"/>
      <c r="N58" s="447">
        <v>0.46936086962392098</v>
      </c>
      <c r="O58" s="345"/>
      <c r="P58" s="436">
        <f t="shared" si="13"/>
        <v>10399.842824740006</v>
      </c>
    </row>
    <row r="59" spans="1:16" x14ac:dyDescent="0.25">
      <c r="A59" s="343" t="s">
        <v>3137</v>
      </c>
      <c r="B59" s="434" t="s">
        <v>3100</v>
      </c>
      <c r="C59" s="438">
        <v>1154.9230492299994</v>
      </c>
      <c r="D59" s="438">
        <v>14656.694652519984</v>
      </c>
      <c r="E59" s="438">
        <v>93085.861569080196</v>
      </c>
      <c r="F59" s="438">
        <v>31391.213419679982</v>
      </c>
      <c r="G59" s="438">
        <v>7484.158032689993</v>
      </c>
      <c r="H59" s="438">
        <v>1012.1044544100005</v>
      </c>
      <c r="I59" s="438">
        <v>283.54762054000003</v>
      </c>
      <c r="J59" s="438">
        <v>93.50061814</v>
      </c>
      <c r="K59" s="438">
        <v>88.389403810000076</v>
      </c>
      <c r="L59" s="438">
        <v>694.97570478000011</v>
      </c>
      <c r="M59" s="345"/>
      <c r="N59" s="447">
        <v>0.54571601472671594</v>
      </c>
      <c r="O59" s="345"/>
      <c r="P59" s="436">
        <f t="shared" si="13"/>
        <v>149945.36852488015</v>
      </c>
    </row>
    <row r="60" spans="1:16" ht="30" x14ac:dyDescent="0.25">
      <c r="A60" s="343" t="s">
        <v>3133</v>
      </c>
      <c r="B60" s="434" t="s">
        <v>3097</v>
      </c>
      <c r="C60" s="438">
        <v>1889.6360577099997</v>
      </c>
      <c r="D60" s="438">
        <v>4640.8142690800069</v>
      </c>
      <c r="E60" s="438">
        <v>13483.767376740016</v>
      </c>
      <c r="F60" s="438">
        <v>293.09492025000003</v>
      </c>
      <c r="G60" s="438">
        <v>12.667253929999999</v>
      </c>
      <c r="H60" s="438">
        <v>0.42395989000000001</v>
      </c>
      <c r="I60" s="438">
        <v>0</v>
      </c>
      <c r="J60" s="438">
        <v>0</v>
      </c>
      <c r="K60" s="438">
        <v>25.152171240000001</v>
      </c>
      <c r="L60" s="438">
        <v>21.171233549999997</v>
      </c>
      <c r="M60" s="345"/>
      <c r="N60" s="447">
        <v>0.42226402705069721</v>
      </c>
      <c r="O60" s="345"/>
      <c r="P60" s="436">
        <f t="shared" si="13"/>
        <v>20366.727242390025</v>
      </c>
    </row>
    <row r="61" spans="1:16" x14ac:dyDescent="0.25">
      <c r="A61" s="343" t="s">
        <v>3134</v>
      </c>
      <c r="B61" s="434" t="s">
        <v>3098</v>
      </c>
      <c r="C61" s="438">
        <v>6259.1238359899999</v>
      </c>
      <c r="D61" s="438">
        <v>26535.118279459984</v>
      </c>
      <c r="E61" s="438">
        <v>63437.549118659983</v>
      </c>
      <c r="F61" s="438">
        <v>4901.5361146000014</v>
      </c>
      <c r="G61" s="438">
        <v>769.6906548500001</v>
      </c>
      <c r="H61" s="438">
        <v>26.331921809999997</v>
      </c>
      <c r="I61" s="438">
        <v>9.0112490699999999</v>
      </c>
      <c r="J61" s="438">
        <v>3.5713803299999998</v>
      </c>
      <c r="K61" s="438">
        <v>10.827791489999999</v>
      </c>
      <c r="L61" s="438">
        <v>100.14815781999999</v>
      </c>
      <c r="M61" s="345"/>
      <c r="N61" s="447">
        <v>0.43420486055998486</v>
      </c>
      <c r="O61" s="345"/>
      <c r="P61" s="436">
        <f t="shared" si="13"/>
        <v>102052.90850407995</v>
      </c>
    </row>
    <row r="62" spans="1:16" x14ac:dyDescent="0.25">
      <c r="A62" s="343" t="s">
        <v>3130</v>
      </c>
      <c r="B62" s="434" t="s">
        <v>3442</v>
      </c>
      <c r="C62" s="438">
        <v>1341.9369046499985</v>
      </c>
      <c r="D62" s="438">
        <v>19379.621517929922</v>
      </c>
      <c r="E62" s="438">
        <v>32231.806900770058</v>
      </c>
      <c r="F62" s="438">
        <v>997.93273760999966</v>
      </c>
      <c r="G62" s="438">
        <v>248.97730964999997</v>
      </c>
      <c r="H62" s="438">
        <v>43.52789508</v>
      </c>
      <c r="I62" s="438">
        <v>33.480266299999997</v>
      </c>
      <c r="J62" s="438">
        <v>5.6084434700000001</v>
      </c>
      <c r="K62" s="438">
        <v>23.143017509999996</v>
      </c>
      <c r="L62" s="438">
        <v>150.14441862999999</v>
      </c>
      <c r="M62" s="345"/>
      <c r="N62" s="447">
        <v>0.42731136927058322</v>
      </c>
      <c r="O62" s="345"/>
      <c r="P62" s="436">
        <f t="shared" si="13"/>
        <v>54456.17941159998</v>
      </c>
    </row>
    <row r="63" spans="1:16" ht="30" x14ac:dyDescent="0.25">
      <c r="A63" s="343" t="s">
        <v>3138</v>
      </c>
      <c r="B63" s="434" t="s">
        <v>3443</v>
      </c>
      <c r="C63" s="438">
        <v>1550.5135977100008</v>
      </c>
      <c r="D63" s="438">
        <v>1162.0899212600007</v>
      </c>
      <c r="E63" s="438">
        <v>1807.3921593100001</v>
      </c>
      <c r="F63" s="438">
        <v>49.271444519999989</v>
      </c>
      <c r="G63" s="438">
        <v>15.945644570000001</v>
      </c>
      <c r="H63" s="438">
        <v>0</v>
      </c>
      <c r="I63" s="438">
        <v>12.31034071</v>
      </c>
      <c r="J63" s="438">
        <v>0</v>
      </c>
      <c r="K63" s="438">
        <v>0.37954578999999999</v>
      </c>
      <c r="L63" s="438">
        <v>163.86791525000001</v>
      </c>
      <c r="M63" s="345"/>
      <c r="N63" s="447">
        <v>0.3751192661874746</v>
      </c>
      <c r="O63" s="345"/>
      <c r="P63" s="436">
        <f t="shared" si="13"/>
        <v>4761.7705691200008</v>
      </c>
    </row>
    <row r="64" spans="1:16" x14ac:dyDescent="0.25">
      <c r="A64" s="343" t="s">
        <v>3135</v>
      </c>
      <c r="B64" s="434" t="s">
        <v>352</v>
      </c>
      <c r="C64" s="438">
        <v>725.91400239000018</v>
      </c>
      <c r="D64" s="438">
        <v>4971.152858759996</v>
      </c>
      <c r="E64" s="438">
        <v>2524.5934067599983</v>
      </c>
      <c r="F64" s="438">
        <v>702.84558465000009</v>
      </c>
      <c r="G64" s="438">
        <v>82.825395049999997</v>
      </c>
      <c r="H64" s="438">
        <v>8.2692131999999994</v>
      </c>
      <c r="I64" s="438">
        <v>6.7971687099999993</v>
      </c>
      <c r="J64" s="438">
        <v>4.2618045599999999</v>
      </c>
      <c r="K64" s="438">
        <v>1.95466585</v>
      </c>
      <c r="L64" s="438">
        <v>4.0824688</v>
      </c>
      <c r="M64" s="345"/>
      <c r="N64" s="447">
        <v>0.38575533101224307</v>
      </c>
      <c r="O64" s="345"/>
      <c r="P64" s="436">
        <f t="shared" si="13"/>
        <v>9032.6965687299926</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24784.620088130094</v>
      </c>
      <c r="D66" s="440">
        <f t="shared" si="14"/>
        <v>164600.91189904904</v>
      </c>
      <c r="E66" s="440">
        <f t="shared" si="14"/>
        <v>437249.75792189053</v>
      </c>
      <c r="F66" s="440">
        <f t="shared" si="14"/>
        <v>145947.19119265047</v>
      </c>
      <c r="G66" s="440">
        <f t="shared" si="14"/>
        <v>119300.00079532001</v>
      </c>
      <c r="H66" s="440">
        <f t="shared" si="14"/>
        <v>21137.979602330048</v>
      </c>
      <c r="I66" s="440">
        <f t="shared" si="14"/>
        <v>3739.9805174700027</v>
      </c>
      <c r="J66" s="440">
        <f t="shared" si="14"/>
        <v>1137.448973960001</v>
      </c>
      <c r="K66" s="440">
        <f t="shared" si="14"/>
        <v>640.24830818000021</v>
      </c>
      <c r="L66" s="440">
        <f t="shared" si="14"/>
        <v>2406.3575290000013</v>
      </c>
      <c r="M66" s="345"/>
      <c r="N66" s="448">
        <v>0.53026835432236186</v>
      </c>
      <c r="O66" s="345"/>
      <c r="P66" s="436">
        <f>C66+D66+E66+F66+G66+H66+I66+J66+K66+L66</f>
        <v>920944.49682798027</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1.7347020854671533E-2</v>
      </c>
      <c r="D77" s="442">
        <f t="shared" si="15"/>
        <v>0.15159341446572297</v>
      </c>
      <c r="E77" s="442">
        <f t="shared" si="15"/>
        <v>0.39755772916317123</v>
      </c>
      <c r="F77" s="442">
        <f t="shared" si="15"/>
        <v>0.18728516649741536</v>
      </c>
      <c r="G77" s="442">
        <f t="shared" si="15"/>
        <v>0.19885282588490266</v>
      </c>
      <c r="H77" s="442">
        <f t="shared" si="15"/>
        <v>3.7022960453643686E-2</v>
      </c>
      <c r="I77" s="442">
        <f t="shared" si="15"/>
        <v>6.0045639421112155E-3</v>
      </c>
      <c r="J77" s="442">
        <f t="shared" si="15"/>
        <v>1.6298078939063251E-3</v>
      </c>
      <c r="K77" s="442">
        <f t="shared" si="15"/>
        <v>7.5187895600022634E-4</v>
      </c>
      <c r="L77" s="442">
        <f t="shared" si="15"/>
        <v>1.9546318884548818E-3</v>
      </c>
      <c r="M77" s="345"/>
      <c r="N77" s="447">
        <f t="shared" ref="N77:N86" si="16">N55</f>
        <v>0.56631469266969736</v>
      </c>
    </row>
    <row r="78" spans="1:16" x14ac:dyDescent="0.25">
      <c r="B78" s="452" t="s">
        <v>3096</v>
      </c>
      <c r="C78" s="442">
        <f t="shared" si="15"/>
        <v>3.2878911499640541E-2</v>
      </c>
      <c r="D78" s="442">
        <f t="shared" si="15"/>
        <v>0.26749459757989519</v>
      </c>
      <c r="E78" s="442">
        <f t="shared" si="15"/>
        <v>0.39491641196185379</v>
      </c>
      <c r="F78" s="442">
        <f t="shared" si="15"/>
        <v>0.18508533845223124</v>
      </c>
      <c r="G78" s="442">
        <f t="shared" si="15"/>
        <v>0.11770881178948471</v>
      </c>
      <c r="H78" s="442">
        <f t="shared" si="15"/>
        <v>8.5630858476589517E-4</v>
      </c>
      <c r="I78" s="442">
        <f t="shared" si="15"/>
        <v>1.212235888105225E-4</v>
      </c>
      <c r="J78" s="442">
        <f t="shared" si="15"/>
        <v>1.7816706928930871E-4</v>
      </c>
      <c r="K78" s="442">
        <f t="shared" si="15"/>
        <v>1.393893758726751E-4</v>
      </c>
      <c r="L78" s="442">
        <f t="shared" si="15"/>
        <v>6.208400981560923E-4</v>
      </c>
      <c r="M78" s="345"/>
      <c r="N78" s="447">
        <f t="shared" si="16"/>
        <v>0.49858497813360764</v>
      </c>
    </row>
    <row r="79" spans="1:16" x14ac:dyDescent="0.25">
      <c r="B79" s="452" t="s">
        <v>3102</v>
      </c>
      <c r="C79" s="442">
        <f t="shared" si="15"/>
        <v>0.20131234514322444</v>
      </c>
      <c r="D79" s="442">
        <f t="shared" si="15"/>
        <v>0.26018375183816805</v>
      </c>
      <c r="E79" s="442">
        <f t="shared" si="15"/>
        <v>0.32138364519524887</v>
      </c>
      <c r="F79" s="442">
        <f t="shared" si="15"/>
        <v>4.6733255749091228E-2</v>
      </c>
      <c r="G79" s="442">
        <f t="shared" si="15"/>
        <v>3.1237317894018874E-3</v>
      </c>
      <c r="H79" s="442">
        <f t="shared" si="15"/>
        <v>7.5191997942125182E-5</v>
      </c>
      <c r="I79" s="442">
        <f t="shared" si="15"/>
        <v>4.7384565229916201E-2</v>
      </c>
      <c r="J79" s="442">
        <f t="shared" si="15"/>
        <v>4.2871227810127692E-2</v>
      </c>
      <c r="K79" s="442">
        <f t="shared" si="15"/>
        <v>4.8374494572680588E-5</v>
      </c>
      <c r="L79" s="442">
        <f t="shared" si="15"/>
        <v>7.68839107523068E-2</v>
      </c>
      <c r="M79" s="345"/>
      <c r="N79" s="447">
        <f t="shared" si="16"/>
        <v>0.45720825904514162</v>
      </c>
    </row>
    <row r="80" spans="1:16" x14ac:dyDescent="0.25">
      <c r="B80" s="452" t="s">
        <v>3095</v>
      </c>
      <c r="C80" s="442">
        <f t="shared" si="15"/>
        <v>9.8314415813833322E-2</v>
      </c>
      <c r="D80" s="442">
        <f t="shared" si="15"/>
        <v>0.25328506156782737</v>
      </c>
      <c r="E80" s="442">
        <f t="shared" si="15"/>
        <v>0.41961645836114853</v>
      </c>
      <c r="F80" s="442">
        <f t="shared" si="15"/>
        <v>0.12202122910177014</v>
      </c>
      <c r="G80" s="442">
        <f t="shared" si="15"/>
        <v>5.6222242331303456E-2</v>
      </c>
      <c r="H80" s="442">
        <f t="shared" si="15"/>
        <v>2.6144375754716981E-2</v>
      </c>
      <c r="I80" s="442">
        <f t="shared" si="15"/>
        <v>7.6736978197548007E-3</v>
      </c>
      <c r="J80" s="442">
        <f t="shared" si="15"/>
        <v>5.4892856288361446E-3</v>
      </c>
      <c r="K80" s="442">
        <f t="shared" si="15"/>
        <v>8.1252901100563046E-3</v>
      </c>
      <c r="L80" s="442">
        <f t="shared" si="15"/>
        <v>3.1079435107528226E-3</v>
      </c>
      <c r="M80" s="345"/>
      <c r="N80" s="447">
        <f t="shared" si="16"/>
        <v>0.46936086962392098</v>
      </c>
    </row>
    <row r="81" spans="2:14" x14ac:dyDescent="0.25">
      <c r="B81" s="452" t="s">
        <v>3100</v>
      </c>
      <c r="C81" s="442">
        <f t="shared" si="15"/>
        <v>7.7022922454478161E-3</v>
      </c>
      <c r="D81" s="442">
        <f t="shared" si="15"/>
        <v>9.7746898064997756E-2</v>
      </c>
      <c r="E81" s="442">
        <f t="shared" si="15"/>
        <v>0.62079851138339515</v>
      </c>
      <c r="F81" s="442">
        <f t="shared" si="15"/>
        <v>0.20935100382557864</v>
      </c>
      <c r="G81" s="442">
        <f t="shared" si="15"/>
        <v>4.9912565531813412E-2</v>
      </c>
      <c r="H81" s="442">
        <f t="shared" si="15"/>
        <v>6.7498213807255002E-3</v>
      </c>
      <c r="I81" s="442">
        <f t="shared" si="15"/>
        <v>1.8910061933186788E-3</v>
      </c>
      <c r="J81" s="442">
        <f t="shared" si="15"/>
        <v>6.2356456261258657E-4</v>
      </c>
      <c r="K81" s="442">
        <f t="shared" si="15"/>
        <v>5.8947738552747489E-4</v>
      </c>
      <c r="L81" s="442">
        <f t="shared" si="15"/>
        <v>4.6348594265829832E-3</v>
      </c>
      <c r="M81" s="345"/>
      <c r="N81" s="447">
        <f t="shared" si="16"/>
        <v>0.54571601472671594</v>
      </c>
    </row>
    <row r="82" spans="2:14" ht="30" x14ac:dyDescent="0.25">
      <c r="B82" s="452" t="s">
        <v>3097</v>
      </c>
      <c r="C82" s="442">
        <f t="shared" si="15"/>
        <v>9.2780545210868745E-2</v>
      </c>
      <c r="D82" s="442">
        <f t="shared" si="15"/>
        <v>0.22786254334574227</v>
      </c>
      <c r="E82" s="442">
        <f t="shared" si="15"/>
        <v>0.66204880225801577</v>
      </c>
      <c r="F82" s="442">
        <f t="shared" si="15"/>
        <v>1.4390869812405142E-2</v>
      </c>
      <c r="G82" s="442">
        <f t="shared" si="15"/>
        <v>6.2195824489833461E-4</v>
      </c>
      <c r="H82" s="442">
        <f t="shared" si="15"/>
        <v>2.0816299298082441E-5</v>
      </c>
      <c r="I82" s="442">
        <f t="shared" si="15"/>
        <v>0</v>
      </c>
      <c r="J82" s="442">
        <f t="shared" si="15"/>
        <v>0</v>
      </c>
      <c r="K82" s="442">
        <f t="shared" si="15"/>
        <v>1.2349638182245527E-3</v>
      </c>
      <c r="L82" s="442">
        <f t="shared" si="15"/>
        <v>1.0395010105470222E-3</v>
      </c>
      <c r="M82" s="345"/>
      <c r="N82" s="447">
        <f t="shared" si="16"/>
        <v>0.42226402705069721</v>
      </c>
    </row>
    <row r="83" spans="2:14" x14ac:dyDescent="0.25">
      <c r="B83" s="452" t="s">
        <v>3098</v>
      </c>
      <c r="C83" s="442">
        <f t="shared" si="15"/>
        <v>6.1332145528608502E-2</v>
      </c>
      <c r="D83" s="442">
        <f t="shared" si="15"/>
        <v>0.26001334668868492</v>
      </c>
      <c r="E83" s="442">
        <f t="shared" si="15"/>
        <v>0.62161431799000444</v>
      </c>
      <c r="F83" s="442">
        <f t="shared" si="15"/>
        <v>4.8029362283232173E-2</v>
      </c>
      <c r="G83" s="442">
        <f t="shared" si="15"/>
        <v>7.5420746564928013E-3</v>
      </c>
      <c r="H83" s="442">
        <f t="shared" si="15"/>
        <v>2.5802225723872707E-4</v>
      </c>
      <c r="I83" s="442">
        <f t="shared" si="15"/>
        <v>8.8299777067497699E-5</v>
      </c>
      <c r="J83" s="442">
        <f t="shared" si="15"/>
        <v>3.49953801645665E-5</v>
      </c>
      <c r="K83" s="442">
        <f t="shared" si="15"/>
        <v>1.0609978342329281E-4</v>
      </c>
      <c r="L83" s="442">
        <f t="shared" si="15"/>
        <v>9.8133565508322753E-4</v>
      </c>
      <c r="M83" s="345"/>
      <c r="N83" s="447">
        <f t="shared" si="16"/>
        <v>0.43420486055998486</v>
      </c>
    </row>
    <row r="84" spans="2:14" x14ac:dyDescent="0.25">
      <c r="B84" s="452" t="s">
        <v>3442</v>
      </c>
      <c r="C84" s="442">
        <f t="shared" si="15"/>
        <v>2.4642509245959805E-2</v>
      </c>
      <c r="D84" s="442">
        <f t="shared" si="15"/>
        <v>0.35587552647517856</v>
      </c>
      <c r="E84" s="442">
        <f t="shared" si="15"/>
        <v>0.59188520474692352</v>
      </c>
      <c r="F84" s="442">
        <f t="shared" si="15"/>
        <v>1.8325426946816343E-2</v>
      </c>
      <c r="G84" s="442">
        <f t="shared" si="15"/>
        <v>4.5720671618942861E-3</v>
      </c>
      <c r="H84" s="442">
        <f t="shared" si="15"/>
        <v>7.9931966491809947E-4</v>
      </c>
      <c r="I84" s="442">
        <f t="shared" si="15"/>
        <v>6.1481115020838571E-4</v>
      </c>
      <c r="J84" s="442">
        <f t="shared" si="15"/>
        <v>1.029900285073124E-4</v>
      </c>
      <c r="K84" s="442">
        <f t="shared" si="15"/>
        <v>4.2498423062471013E-4</v>
      </c>
      <c r="L84" s="442">
        <f t="shared" si="15"/>
        <v>2.7571603489688992E-3</v>
      </c>
      <c r="M84" s="345"/>
      <c r="N84" s="447">
        <f t="shared" si="16"/>
        <v>0.42731136927058322</v>
      </c>
    </row>
    <row r="85" spans="2:14" ht="30" x14ac:dyDescent="0.25">
      <c r="B85" s="452" t="s">
        <v>3443</v>
      </c>
      <c r="C85" s="442">
        <f t="shared" si="15"/>
        <v>0.32561703156490873</v>
      </c>
      <c r="D85" s="442">
        <f t="shared" si="15"/>
        <v>0.2440457607924526</v>
      </c>
      <c r="E85" s="442">
        <f t="shared" si="15"/>
        <v>0.37956304972585342</v>
      </c>
      <c r="F85" s="442">
        <f t="shared" si="15"/>
        <v>1.0347294940987802E-2</v>
      </c>
      <c r="G85" s="442">
        <f t="shared" si="15"/>
        <v>3.3486797271181498E-3</v>
      </c>
      <c r="H85" s="442">
        <f t="shared" si="15"/>
        <v>0</v>
      </c>
      <c r="I85" s="442">
        <f t="shared" si="15"/>
        <v>2.5852444025405898E-3</v>
      </c>
      <c r="J85" s="442">
        <f t="shared" si="15"/>
        <v>0</v>
      </c>
      <c r="K85" s="442">
        <f t="shared" si="15"/>
        <v>7.9706862078015228E-5</v>
      </c>
      <c r="L85" s="442">
        <f t="shared" si="15"/>
        <v>3.4413231984060842E-2</v>
      </c>
      <c r="M85" s="345"/>
      <c r="N85" s="447">
        <f t="shared" si="16"/>
        <v>0.3751192661874746</v>
      </c>
    </row>
    <row r="86" spans="2:14" x14ac:dyDescent="0.25">
      <c r="B86" s="452" t="s">
        <v>352</v>
      </c>
      <c r="C86" s="442">
        <f t="shared" si="15"/>
        <v>8.0365148642656606E-2</v>
      </c>
      <c r="D86" s="442">
        <f t="shared" si="15"/>
        <v>0.55035091912303058</v>
      </c>
      <c r="E86" s="442">
        <f t="shared" si="15"/>
        <v>0.27949498663553124</v>
      </c>
      <c r="F86" s="442">
        <f t="shared" si="15"/>
        <v>7.7811269237489836E-2</v>
      </c>
      <c r="G86" s="442">
        <f t="shared" si="15"/>
        <v>9.1695092843847564E-3</v>
      </c>
      <c r="H86" s="442">
        <f t="shared" si="15"/>
        <v>9.1547558772503532E-4</v>
      </c>
      <c r="I86" s="442">
        <f t="shared" si="15"/>
        <v>7.5250714537792663E-4</v>
      </c>
      <c r="J86" s="442">
        <f t="shared" si="15"/>
        <v>4.7181974148825134E-4</v>
      </c>
      <c r="K86" s="442">
        <f t="shared" si="15"/>
        <v>2.1639892751039552E-4</v>
      </c>
      <c r="L86" s="442">
        <f t="shared" si="15"/>
        <v>4.5196567480556914E-4</v>
      </c>
      <c r="M86" s="345"/>
      <c r="N86" s="447">
        <f t="shared" si="16"/>
        <v>0.38575533101224307</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2.6912175677791708E-2</v>
      </c>
      <c r="D88" s="445">
        <f t="shared" si="17"/>
        <v>0.17873054507191893</v>
      </c>
      <c r="E88" s="445">
        <f t="shared" si="17"/>
        <v>0.47478404988347822</v>
      </c>
      <c r="F88" s="445">
        <f t="shared" si="17"/>
        <v>0.15847555601378591</v>
      </c>
      <c r="G88" s="445">
        <f t="shared" si="17"/>
        <v>0.12954092369977385</v>
      </c>
      <c r="H88" s="445">
        <f t="shared" si="17"/>
        <v>2.2952501128065628E-2</v>
      </c>
      <c r="I88" s="445">
        <f t="shared" si="17"/>
        <v>4.0610270546723075E-3</v>
      </c>
      <c r="J88" s="445">
        <f t="shared" si="17"/>
        <v>1.2350896040724817E-3</v>
      </c>
      <c r="K88" s="445">
        <f t="shared" si="17"/>
        <v>6.9520835445047429E-4</v>
      </c>
      <c r="L88" s="445">
        <f t="shared" si="17"/>
        <v>2.6129235119904037E-3</v>
      </c>
      <c r="M88" s="345"/>
      <c r="N88" s="448">
        <f>N66</f>
        <v>0.53026835432236186</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193955.26333186158</v>
      </c>
      <c r="D11" s="435">
        <v>59171.260126880072</v>
      </c>
      <c r="E11" s="435">
        <v>57592.782373969581</v>
      </c>
      <c r="F11" s="435">
        <v>124470.91768024057</v>
      </c>
      <c r="G11" s="435">
        <v>91682.721345311176</v>
      </c>
      <c r="H11" s="435">
        <v>6468.5559775199918</v>
      </c>
      <c r="I11" s="435">
        <f t="shared" ref="I11:I20" si="0">SUM(C11:H11)</f>
        <v>533341.50083578296</v>
      </c>
    </row>
    <row r="12" spans="1:9" x14ac:dyDescent="0.25">
      <c r="A12" s="343" t="s">
        <v>3058</v>
      </c>
      <c r="B12" s="434" t="s">
        <v>3096</v>
      </c>
      <c r="C12" s="435">
        <v>6651.1059822000107</v>
      </c>
      <c r="D12" s="435">
        <v>6639.4066403199622</v>
      </c>
      <c r="E12" s="435">
        <v>6421.772988390032</v>
      </c>
      <c r="F12" s="435">
        <v>7637.6138684800035</v>
      </c>
      <c r="G12" s="435">
        <v>6942.2894413900131</v>
      </c>
      <c r="H12" s="435">
        <v>7.9125759599999999</v>
      </c>
      <c r="I12" s="435">
        <f t="shared" si="0"/>
        <v>34300.101496740019</v>
      </c>
    </row>
    <row r="13" spans="1:9" x14ac:dyDescent="0.25">
      <c r="A13" s="343" t="s">
        <v>3065</v>
      </c>
      <c r="B13" s="434" t="s">
        <v>3102</v>
      </c>
      <c r="C13" s="435">
        <v>294.64584015999992</v>
      </c>
      <c r="D13" s="435">
        <v>255.15406362000004</v>
      </c>
      <c r="E13" s="435">
        <v>375.69795255999998</v>
      </c>
      <c r="F13" s="435">
        <v>920.05838431999973</v>
      </c>
      <c r="G13" s="435">
        <v>441.84460926000008</v>
      </c>
      <c r="H13" s="435">
        <v>0</v>
      </c>
      <c r="I13" s="435">
        <f t="shared" si="0"/>
        <v>2287.4008499199999</v>
      </c>
    </row>
    <row r="14" spans="1:9" x14ac:dyDescent="0.25">
      <c r="A14" s="343" t="s">
        <v>3056</v>
      </c>
      <c r="B14" s="434" t="s">
        <v>3095</v>
      </c>
      <c r="C14" s="435">
        <v>4769.7327567799994</v>
      </c>
      <c r="D14" s="435">
        <v>1115.7627388100004</v>
      </c>
      <c r="E14" s="435">
        <v>1651.0274824900009</v>
      </c>
      <c r="F14" s="435">
        <v>1548.3752216700002</v>
      </c>
      <c r="G14" s="435">
        <v>1314.94462499</v>
      </c>
      <c r="H14" s="435">
        <v>0</v>
      </c>
      <c r="I14" s="435">
        <f t="shared" si="0"/>
        <v>10399.842824739999</v>
      </c>
    </row>
    <row r="15" spans="1:9" x14ac:dyDescent="0.25">
      <c r="A15" s="343" t="s">
        <v>3063</v>
      </c>
      <c r="B15" s="434" t="s">
        <v>3100</v>
      </c>
      <c r="C15" s="435">
        <v>59350.472516219968</v>
      </c>
      <c r="D15" s="435">
        <v>8931.3671045600004</v>
      </c>
      <c r="E15" s="435">
        <v>8780.9102615999909</v>
      </c>
      <c r="F15" s="435">
        <v>28101.496301060044</v>
      </c>
      <c r="G15" s="435">
        <v>16228.220639599971</v>
      </c>
      <c r="H15" s="435">
        <v>28552.901701840019</v>
      </c>
      <c r="I15" s="435">
        <f t="shared" si="0"/>
        <v>149945.36852487997</v>
      </c>
    </row>
    <row r="16" spans="1:9" ht="30" x14ac:dyDescent="0.25">
      <c r="A16" s="343" t="s">
        <v>3059</v>
      </c>
      <c r="B16" s="434" t="s">
        <v>3097</v>
      </c>
      <c r="C16" s="435">
        <v>3159.0433003699977</v>
      </c>
      <c r="D16" s="435">
        <v>1074.1530316000005</v>
      </c>
      <c r="E16" s="435">
        <v>1089.329215589999</v>
      </c>
      <c r="F16" s="435">
        <v>6579.9097032699947</v>
      </c>
      <c r="G16" s="435">
        <v>4184.372825219998</v>
      </c>
      <c r="H16" s="435">
        <v>4279.9191663399997</v>
      </c>
      <c r="I16" s="435">
        <f t="shared" si="0"/>
        <v>20366.727242389992</v>
      </c>
    </row>
    <row r="17" spans="1:11" x14ac:dyDescent="0.25">
      <c r="A17" s="343" t="s">
        <v>3060</v>
      </c>
      <c r="B17" s="434" t="s">
        <v>3098</v>
      </c>
      <c r="C17" s="435">
        <v>40495.515596699959</v>
      </c>
      <c r="D17" s="435">
        <v>7534.9832854299993</v>
      </c>
      <c r="E17" s="435">
        <v>7869.6677705700013</v>
      </c>
      <c r="F17" s="435">
        <v>12765.692269349995</v>
      </c>
      <c r="G17" s="435">
        <v>8743.234387689994</v>
      </c>
      <c r="H17" s="435">
        <v>24643.81519434003</v>
      </c>
      <c r="I17" s="435">
        <f t="shared" si="0"/>
        <v>102052.90850407998</v>
      </c>
    </row>
    <row r="18" spans="1:11" x14ac:dyDescent="0.25">
      <c r="A18" s="343" t="s">
        <v>3050</v>
      </c>
      <c r="B18" s="434" t="s">
        <v>3451</v>
      </c>
      <c r="C18" s="435">
        <v>896.71683910000047</v>
      </c>
      <c r="D18" s="435">
        <v>9573.297696530004</v>
      </c>
      <c r="E18" s="435">
        <v>14017.150415679993</v>
      </c>
      <c r="F18" s="435">
        <v>16218.250141629969</v>
      </c>
      <c r="G18" s="435">
        <v>13719.27995160996</v>
      </c>
      <c r="H18" s="435">
        <v>31.484367049999996</v>
      </c>
      <c r="I18" s="435">
        <f t="shared" si="0"/>
        <v>54456.179411599929</v>
      </c>
    </row>
    <row r="19" spans="1:11" ht="30" x14ac:dyDescent="0.25">
      <c r="A19" s="343" t="s">
        <v>3064</v>
      </c>
      <c r="B19" s="434" t="s">
        <v>3443</v>
      </c>
      <c r="C19" s="435">
        <v>2861.2202359899998</v>
      </c>
      <c r="D19" s="435">
        <v>240.44494809000003</v>
      </c>
      <c r="E19" s="435">
        <v>167.66207836000007</v>
      </c>
      <c r="F19" s="435">
        <v>916.36546715999987</v>
      </c>
      <c r="G19" s="435">
        <v>457.04700677000011</v>
      </c>
      <c r="H19" s="435">
        <v>119.03083275</v>
      </c>
      <c r="I19" s="435">
        <f t="shared" si="0"/>
        <v>4761.770569119999</v>
      </c>
    </row>
    <row r="20" spans="1:11" x14ac:dyDescent="0.25">
      <c r="A20" s="343" t="s">
        <v>3061</v>
      </c>
      <c r="B20" s="434" t="s">
        <v>352</v>
      </c>
      <c r="C20" s="435">
        <v>2838.181841059999</v>
      </c>
      <c r="D20" s="435">
        <v>1564.3774979499995</v>
      </c>
      <c r="E20" s="435">
        <v>502.59053302000007</v>
      </c>
      <c r="F20" s="435">
        <v>1558.3598065099998</v>
      </c>
      <c r="G20" s="435">
        <v>2343.0985871600001</v>
      </c>
      <c r="H20" s="435">
        <v>226.08830302999999</v>
      </c>
      <c r="I20" s="435">
        <f t="shared" si="0"/>
        <v>9032.696568729998</v>
      </c>
    </row>
    <row r="21" spans="1:11" x14ac:dyDescent="0.25">
      <c r="C21" s="435"/>
      <c r="D21" s="435"/>
      <c r="E21" s="435"/>
      <c r="F21" s="435"/>
      <c r="G21" s="435"/>
      <c r="H21" s="435"/>
      <c r="I21" s="435"/>
    </row>
    <row r="22" spans="1:11" x14ac:dyDescent="0.25">
      <c r="B22" s="455" t="s">
        <v>354</v>
      </c>
      <c r="C22" s="421">
        <f t="shared" ref="C22:I22" si="1">SUM(C11:C21)</f>
        <v>315271.89824044151</v>
      </c>
      <c r="D22" s="421">
        <f t="shared" si="1"/>
        <v>96100.207133790027</v>
      </c>
      <c r="E22" s="421">
        <f t="shared" si="1"/>
        <v>98468.591072229581</v>
      </c>
      <c r="F22" s="421">
        <f t="shared" si="1"/>
        <v>200717.03884369062</v>
      </c>
      <c r="G22" s="421">
        <f t="shared" si="1"/>
        <v>146057.05341900111</v>
      </c>
      <c r="H22" s="421">
        <f t="shared" si="1"/>
        <v>64329.708118830044</v>
      </c>
      <c r="I22" s="421">
        <f t="shared" si="1"/>
        <v>920944.49682798283</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2656.7062704700061</v>
      </c>
      <c r="E33" s="435">
        <v>16.834138090000003</v>
      </c>
      <c r="F33" s="435">
        <v>0</v>
      </c>
      <c r="G33" s="435">
        <v>0</v>
      </c>
      <c r="H33" s="435">
        <v>3786.2968448000001</v>
      </c>
      <c r="I33" s="435">
        <v>0</v>
      </c>
      <c r="J33" s="435">
        <v>0</v>
      </c>
      <c r="K33" s="435">
        <v>8.7187241600000007</v>
      </c>
    </row>
    <row r="34" spans="1:11" x14ac:dyDescent="0.25">
      <c r="A34" s="343" t="s">
        <v>3079</v>
      </c>
      <c r="B34" s="452" t="s">
        <v>3096</v>
      </c>
      <c r="C34" s="435">
        <v>0</v>
      </c>
      <c r="D34" s="435">
        <v>0</v>
      </c>
      <c r="E34" s="435">
        <v>0</v>
      </c>
      <c r="F34" s="435">
        <v>0</v>
      </c>
      <c r="G34" s="435">
        <v>0</v>
      </c>
      <c r="H34" s="435">
        <v>7.9125759599999999</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0</v>
      </c>
    </row>
    <row r="37" spans="1:11" x14ac:dyDescent="0.25">
      <c r="A37" s="343" t="s">
        <v>3075</v>
      </c>
      <c r="B37" s="452" t="s">
        <v>3100</v>
      </c>
      <c r="C37" s="435">
        <v>2062.2589801200006</v>
      </c>
      <c r="D37" s="435">
        <v>0</v>
      </c>
      <c r="E37" s="435">
        <v>13393.238344429996</v>
      </c>
      <c r="F37" s="435">
        <v>0</v>
      </c>
      <c r="G37" s="435">
        <v>0</v>
      </c>
      <c r="H37" s="435">
        <v>0</v>
      </c>
      <c r="I37" s="435">
        <v>12971.414502050002</v>
      </c>
      <c r="J37" s="435">
        <v>0</v>
      </c>
      <c r="K37" s="435">
        <v>125.98987523999999</v>
      </c>
    </row>
    <row r="38" spans="1:11" ht="30" x14ac:dyDescent="0.25">
      <c r="A38" s="343" t="s">
        <v>3068</v>
      </c>
      <c r="B38" s="452" t="s">
        <v>3097</v>
      </c>
      <c r="C38" s="435">
        <v>375.79887560999998</v>
      </c>
      <c r="D38" s="435">
        <v>0</v>
      </c>
      <c r="E38" s="435">
        <v>1817.64859991</v>
      </c>
      <c r="F38" s="435">
        <v>0</v>
      </c>
      <c r="G38" s="435">
        <v>0</v>
      </c>
      <c r="H38" s="435">
        <v>0</v>
      </c>
      <c r="I38" s="435">
        <v>1647.9621507499999</v>
      </c>
      <c r="J38" s="435">
        <v>207.25922184000001</v>
      </c>
      <c r="K38" s="435">
        <v>231.25031822999998</v>
      </c>
    </row>
    <row r="39" spans="1:11" x14ac:dyDescent="0.25">
      <c r="A39" s="343" t="s">
        <v>3076</v>
      </c>
      <c r="B39" s="452" t="s">
        <v>3098</v>
      </c>
      <c r="C39" s="435">
        <v>2796.7953919900001</v>
      </c>
      <c r="D39" s="435">
        <v>0</v>
      </c>
      <c r="E39" s="435">
        <v>507.19690004999984</v>
      </c>
      <c r="F39" s="435">
        <v>0</v>
      </c>
      <c r="G39" s="435">
        <v>0</v>
      </c>
      <c r="H39" s="435">
        <v>0</v>
      </c>
      <c r="I39" s="435">
        <v>18275.553723810001</v>
      </c>
      <c r="J39" s="435">
        <v>2923.9571784899995</v>
      </c>
      <c r="K39" s="435">
        <v>140.31200000000001</v>
      </c>
    </row>
    <row r="40" spans="1:11" x14ac:dyDescent="0.25">
      <c r="A40" s="343" t="s">
        <v>3078</v>
      </c>
      <c r="B40" s="452" t="s">
        <v>3451</v>
      </c>
      <c r="C40" s="435">
        <v>0</v>
      </c>
      <c r="D40" s="435">
        <v>0</v>
      </c>
      <c r="E40" s="435">
        <v>0</v>
      </c>
      <c r="F40" s="435">
        <v>0</v>
      </c>
      <c r="G40" s="435">
        <v>0</v>
      </c>
      <c r="H40" s="435">
        <v>0</v>
      </c>
      <c r="I40" s="435">
        <v>0</v>
      </c>
      <c r="J40" s="435">
        <v>31.484367049999996</v>
      </c>
      <c r="K40" s="435">
        <v>0</v>
      </c>
    </row>
    <row r="41" spans="1:11" ht="30" x14ac:dyDescent="0.25">
      <c r="A41" s="343" t="s">
        <v>3080</v>
      </c>
      <c r="B41" s="452" t="s">
        <v>3443</v>
      </c>
      <c r="C41" s="435">
        <v>0</v>
      </c>
      <c r="D41" s="435">
        <v>0</v>
      </c>
      <c r="E41" s="435">
        <v>0</v>
      </c>
      <c r="F41" s="435">
        <v>0</v>
      </c>
      <c r="G41" s="435">
        <v>0</v>
      </c>
      <c r="H41" s="435">
        <v>0</v>
      </c>
      <c r="I41" s="435">
        <v>0</v>
      </c>
      <c r="J41" s="435">
        <v>0</v>
      </c>
      <c r="K41" s="435">
        <v>119.03083275</v>
      </c>
    </row>
    <row r="42" spans="1:11" x14ac:dyDescent="0.25">
      <c r="A42" s="343" t="s">
        <v>3077</v>
      </c>
      <c r="B42" s="452" t="s">
        <v>352</v>
      </c>
      <c r="C42" s="435">
        <v>0</v>
      </c>
      <c r="D42" s="435">
        <v>0</v>
      </c>
      <c r="E42" s="435">
        <v>14.8035563</v>
      </c>
      <c r="F42" s="435">
        <v>0</v>
      </c>
      <c r="G42" s="435">
        <v>0</v>
      </c>
      <c r="H42" s="435">
        <v>0</v>
      </c>
      <c r="I42" s="435">
        <v>211.28474672999999</v>
      </c>
      <c r="J42" s="435">
        <v>0</v>
      </c>
      <c r="K42" s="435">
        <v>0</v>
      </c>
    </row>
    <row r="43" spans="1:11" x14ac:dyDescent="0.25">
      <c r="B43" s="345"/>
      <c r="C43" s="458"/>
      <c r="D43" s="458"/>
      <c r="E43" s="458"/>
      <c r="F43" s="458"/>
      <c r="G43" s="458"/>
      <c r="H43" s="458"/>
      <c r="I43" s="458"/>
      <c r="J43" s="458"/>
      <c r="K43" s="458"/>
    </row>
    <row r="44" spans="1:11" x14ac:dyDescent="0.25">
      <c r="B44" s="459" t="s">
        <v>354</v>
      </c>
      <c r="C44" s="460">
        <f t="shared" ref="C44:K44" si="2">SUM(C33:C43)</f>
        <v>5234.8532477200006</v>
      </c>
      <c r="D44" s="460">
        <f t="shared" si="2"/>
        <v>2656.7062704700061</v>
      </c>
      <c r="E44" s="460">
        <f t="shared" si="2"/>
        <v>15749.721538779995</v>
      </c>
      <c r="F44" s="460">
        <f t="shared" si="2"/>
        <v>0</v>
      </c>
      <c r="G44" s="460">
        <f t="shared" si="2"/>
        <v>0</v>
      </c>
      <c r="H44" s="460">
        <f t="shared" si="2"/>
        <v>3794.2094207600003</v>
      </c>
      <c r="I44" s="460">
        <f t="shared" si="2"/>
        <v>33106.215123340007</v>
      </c>
      <c r="J44" s="460">
        <f t="shared" si="2"/>
        <v>3162.7007673799994</v>
      </c>
      <c r="K44" s="460">
        <f t="shared" si="2"/>
        <v>625.30175037999993</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3409.6219711699991</v>
      </c>
      <c r="D10" s="435">
        <v>167.26299999999989</v>
      </c>
      <c r="E10" s="435">
        <v>0</v>
      </c>
      <c r="F10" s="435">
        <v>0</v>
      </c>
      <c r="G10" s="435">
        <v>0</v>
      </c>
      <c r="H10" s="435">
        <v>0</v>
      </c>
      <c r="I10" s="435">
        <v>0</v>
      </c>
      <c r="J10" s="435">
        <v>0</v>
      </c>
      <c r="K10" s="435">
        <v>0</v>
      </c>
      <c r="L10" s="435">
        <v>0</v>
      </c>
      <c r="M10" s="375">
        <f t="shared" si="0"/>
        <v>3576.8849711699991</v>
      </c>
    </row>
    <row r="11" spans="1:13" ht="30" customHeight="1" x14ac:dyDescent="0.25">
      <c r="A11" s="343" t="s">
        <v>3468</v>
      </c>
      <c r="B11" s="452" t="s">
        <v>3469</v>
      </c>
      <c r="C11" s="435">
        <f>SUM(C12:C15)</f>
        <v>137975.28485379991</v>
      </c>
      <c r="D11" s="435">
        <f t="shared" ref="D11:L11" si="1">SUM(D12:D15)</f>
        <v>8518.813008940002</v>
      </c>
      <c r="E11" s="435">
        <f t="shared" si="1"/>
        <v>0</v>
      </c>
      <c r="F11" s="435">
        <f t="shared" si="1"/>
        <v>5497.4772525999997</v>
      </c>
      <c r="G11" s="435">
        <f t="shared" si="1"/>
        <v>49645.520035949958</v>
      </c>
      <c r="H11" s="435">
        <f t="shared" si="1"/>
        <v>2190.6859406399999</v>
      </c>
      <c r="I11" s="435">
        <f t="shared" si="1"/>
        <v>10820.804270649996</v>
      </c>
      <c r="J11" s="435">
        <f t="shared" si="1"/>
        <v>9348.1536384999963</v>
      </c>
      <c r="K11" s="435">
        <f t="shared" si="1"/>
        <v>182.98594761999999</v>
      </c>
      <c r="L11" s="435">
        <f t="shared" si="1"/>
        <v>588.36948287999996</v>
      </c>
      <c r="M11" s="375">
        <f t="shared" si="0"/>
        <v>224768.09443157981</v>
      </c>
    </row>
    <row r="12" spans="1:13" x14ac:dyDescent="0.25">
      <c r="A12" s="343" t="s">
        <v>3142</v>
      </c>
      <c r="B12" s="462" t="s">
        <v>3470</v>
      </c>
      <c r="C12" s="435">
        <v>38958.6955771801</v>
      </c>
      <c r="D12" s="435">
        <v>2498.6721287599958</v>
      </c>
      <c r="E12" s="435">
        <v>0</v>
      </c>
      <c r="F12" s="435">
        <v>580.99967773000014</v>
      </c>
      <c r="G12" s="435">
        <v>12161.034282099985</v>
      </c>
      <c r="H12" s="435">
        <v>463.83345839999998</v>
      </c>
      <c r="I12" s="435">
        <v>2693.9230789900016</v>
      </c>
      <c r="J12" s="435">
        <v>3140.6721176099968</v>
      </c>
      <c r="K12" s="435">
        <v>43.596452860000007</v>
      </c>
      <c r="L12" s="435">
        <v>49.715845510000001</v>
      </c>
      <c r="M12" s="375">
        <f t="shared" si="0"/>
        <v>60591.142619140075</v>
      </c>
    </row>
    <row r="13" spans="1:13" x14ac:dyDescent="0.25">
      <c r="A13" s="343" t="s">
        <v>3150</v>
      </c>
      <c r="B13" s="462" t="s">
        <v>3471</v>
      </c>
      <c r="C13" s="435">
        <v>45157.802338219692</v>
      </c>
      <c r="D13" s="435">
        <v>2534.8125500400015</v>
      </c>
      <c r="E13" s="435">
        <v>0</v>
      </c>
      <c r="F13" s="435">
        <v>1785.2131365699995</v>
      </c>
      <c r="G13" s="435">
        <v>19968.486468359981</v>
      </c>
      <c r="H13" s="435">
        <v>1095.4822593499998</v>
      </c>
      <c r="I13" s="435">
        <v>5958.9968779199953</v>
      </c>
      <c r="J13" s="435">
        <v>3072.4023491500006</v>
      </c>
      <c r="K13" s="435">
        <v>24.192183929999999</v>
      </c>
      <c r="L13" s="435">
        <v>208.25799044000001</v>
      </c>
      <c r="M13" s="375">
        <f t="shared" si="0"/>
        <v>79805.646153979673</v>
      </c>
    </row>
    <row r="14" spans="1:13" x14ac:dyDescent="0.25">
      <c r="A14" s="343" t="s">
        <v>3151</v>
      </c>
      <c r="B14" s="463" t="s">
        <v>3472</v>
      </c>
      <c r="C14" s="435">
        <v>53772.210051490118</v>
      </c>
      <c r="D14" s="435">
        <v>3477.0169758200045</v>
      </c>
      <c r="E14" s="435">
        <v>0</v>
      </c>
      <c r="F14" s="435">
        <v>1593.5437353099994</v>
      </c>
      <c r="G14" s="435">
        <v>15070.171163769992</v>
      </c>
      <c r="H14" s="435">
        <v>631.37022288999992</v>
      </c>
      <c r="I14" s="435">
        <v>1988.72617887</v>
      </c>
      <c r="J14" s="435">
        <v>3066.7458511699983</v>
      </c>
      <c r="K14" s="435">
        <v>115.19731082999999</v>
      </c>
      <c r="L14" s="435">
        <v>25.03068704</v>
      </c>
      <c r="M14" s="375">
        <f t="shared" si="0"/>
        <v>79740.012177190089</v>
      </c>
    </row>
    <row r="15" spans="1:13" x14ac:dyDescent="0.25">
      <c r="A15" s="343" t="s">
        <v>3154</v>
      </c>
      <c r="B15" s="463" t="s">
        <v>3473</v>
      </c>
      <c r="C15" s="435">
        <v>86.57688690999997</v>
      </c>
      <c r="D15" s="435">
        <v>8.3113543199999995</v>
      </c>
      <c r="E15" s="435">
        <v>0</v>
      </c>
      <c r="F15" s="435">
        <v>1537.7207029900012</v>
      </c>
      <c r="G15" s="435">
        <v>2445.8281217199997</v>
      </c>
      <c r="H15" s="435">
        <v>0</v>
      </c>
      <c r="I15" s="435">
        <v>179.15813487</v>
      </c>
      <c r="J15" s="435">
        <v>68.333320570000012</v>
      </c>
      <c r="K15" s="435">
        <v>0</v>
      </c>
      <c r="L15" s="435">
        <v>305.36495988999997</v>
      </c>
      <c r="M15" s="375">
        <f t="shared" si="0"/>
        <v>4631.2934812700014</v>
      </c>
    </row>
    <row r="16" spans="1:13" x14ac:dyDescent="0.25">
      <c r="A16" s="343" t="s">
        <v>3474</v>
      </c>
      <c r="B16" s="345" t="s">
        <v>3475</v>
      </c>
      <c r="C16" s="435">
        <f>SUM(C17:C18)</f>
        <v>148793.74137630122</v>
      </c>
      <c r="D16" s="435">
        <f t="shared" ref="D16:L16" si="2">SUM(D17:D18)</f>
        <v>9579.2469079300081</v>
      </c>
      <c r="E16" s="435">
        <f t="shared" si="2"/>
        <v>0</v>
      </c>
      <c r="F16" s="435">
        <f t="shared" si="2"/>
        <v>4014.0159629000018</v>
      </c>
      <c r="G16" s="435">
        <f t="shared" si="2"/>
        <v>77371.944407739793</v>
      </c>
      <c r="H16" s="435">
        <f t="shared" si="2"/>
        <v>10187.688231169999</v>
      </c>
      <c r="I16" s="435">
        <f t="shared" si="2"/>
        <v>60403.37621187992</v>
      </c>
      <c r="J16" s="435">
        <f t="shared" si="2"/>
        <v>37335.837531800127</v>
      </c>
      <c r="K16" s="435">
        <f t="shared" si="2"/>
        <v>2633.1348184999997</v>
      </c>
      <c r="L16" s="435">
        <f t="shared" si="2"/>
        <v>3106.53090428</v>
      </c>
      <c r="M16" s="375">
        <f t="shared" si="0"/>
        <v>353425.51635250112</v>
      </c>
    </row>
    <row r="17" spans="1:13" x14ac:dyDescent="0.25">
      <c r="A17" s="343" t="s">
        <v>3143</v>
      </c>
      <c r="B17" s="345" t="s">
        <v>3476</v>
      </c>
      <c r="C17" s="435">
        <v>139180.6364489212</v>
      </c>
      <c r="D17" s="435">
        <v>9245.4662292900084</v>
      </c>
      <c r="E17" s="435">
        <v>0</v>
      </c>
      <c r="F17" s="435">
        <v>3946.1498835400016</v>
      </c>
      <c r="G17" s="435">
        <v>77288.206407739795</v>
      </c>
      <c r="H17" s="435">
        <v>10187.688231169999</v>
      </c>
      <c r="I17" s="435">
        <v>60396.587689039923</v>
      </c>
      <c r="J17" s="435">
        <v>37278.612168370128</v>
      </c>
      <c r="K17" s="435">
        <v>2633.1348184999997</v>
      </c>
      <c r="L17" s="435">
        <v>3106.53090428</v>
      </c>
      <c r="M17" s="375">
        <f t="shared" si="0"/>
        <v>343263.0127808511</v>
      </c>
    </row>
    <row r="18" spans="1:13" x14ac:dyDescent="0.25">
      <c r="A18" s="343" t="s">
        <v>3144</v>
      </c>
      <c r="B18" s="261" t="s">
        <v>3477</v>
      </c>
      <c r="C18" s="435">
        <v>9613.104927380029</v>
      </c>
      <c r="D18" s="435">
        <v>333.78067863999985</v>
      </c>
      <c r="E18" s="435">
        <v>0</v>
      </c>
      <c r="F18" s="435">
        <v>67.866079360000001</v>
      </c>
      <c r="G18" s="435">
        <v>83.738000000000014</v>
      </c>
      <c r="H18" s="435">
        <v>0</v>
      </c>
      <c r="I18" s="435">
        <v>6.7885228400000006</v>
      </c>
      <c r="J18" s="435">
        <v>57.225363429999994</v>
      </c>
      <c r="K18" s="435">
        <v>0</v>
      </c>
      <c r="L18" s="435">
        <v>0</v>
      </c>
      <c r="M18" s="375">
        <f t="shared" si="0"/>
        <v>10162.503571650026</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290178.64820127113</v>
      </c>
      <c r="D20" s="421">
        <f t="shared" si="3"/>
        <v>18265.322916870009</v>
      </c>
      <c r="E20" s="421">
        <f t="shared" si="3"/>
        <v>0</v>
      </c>
      <c r="F20" s="421">
        <f t="shared" si="3"/>
        <v>9511.4932155000024</v>
      </c>
      <c r="G20" s="421">
        <f t="shared" si="3"/>
        <v>127017.46444368975</v>
      </c>
      <c r="H20" s="421">
        <f t="shared" si="3"/>
        <v>12378.374171809999</v>
      </c>
      <c r="I20" s="421">
        <f t="shared" si="3"/>
        <v>71224.180482529919</v>
      </c>
      <c r="J20" s="421">
        <f t="shared" si="3"/>
        <v>46683.991170300127</v>
      </c>
      <c r="K20" s="421">
        <f t="shared" si="3"/>
        <v>2816.1207661199996</v>
      </c>
      <c r="L20" s="421">
        <f t="shared" si="3"/>
        <v>3694.9003871599998</v>
      </c>
      <c r="M20" s="421">
        <f t="shared" si="3"/>
        <v>581770.49575525091</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0</v>
      </c>
      <c r="D29" s="435">
        <v>0</v>
      </c>
      <c r="E29" s="435">
        <v>0</v>
      </c>
      <c r="F29" s="435">
        <v>0</v>
      </c>
      <c r="G29" s="435">
        <v>0</v>
      </c>
      <c r="H29" s="435">
        <v>0</v>
      </c>
      <c r="I29" s="435">
        <v>0</v>
      </c>
      <c r="J29" s="435">
        <v>0</v>
      </c>
      <c r="K29" s="435">
        <v>0</v>
      </c>
      <c r="L29" s="435">
        <v>0</v>
      </c>
      <c r="M29" s="375">
        <f t="shared" ref="M29:M39" si="4">SUM(C29:L29)</f>
        <v>0</v>
      </c>
    </row>
    <row r="30" spans="1:13" x14ac:dyDescent="0.25">
      <c r="A30" s="343" t="s">
        <v>3145</v>
      </c>
      <c r="B30" s="345" t="s">
        <v>3467</v>
      </c>
      <c r="C30" s="435">
        <v>2654.0168455199937</v>
      </c>
      <c r="D30" s="435">
        <v>169.84414412000015</v>
      </c>
      <c r="E30" s="435">
        <v>0</v>
      </c>
      <c r="F30" s="435">
        <v>0</v>
      </c>
      <c r="G30" s="435">
        <v>0</v>
      </c>
      <c r="H30" s="435">
        <v>0</v>
      </c>
      <c r="I30" s="435">
        <v>0</v>
      </c>
      <c r="J30" s="435">
        <v>0</v>
      </c>
      <c r="K30" s="435">
        <v>0</v>
      </c>
      <c r="L30" s="435">
        <v>0</v>
      </c>
      <c r="M30" s="375">
        <f t="shared" si="4"/>
        <v>2823.8609896399939</v>
      </c>
    </row>
    <row r="31" spans="1:13" ht="30" x14ac:dyDescent="0.25">
      <c r="A31" s="343" t="s">
        <v>3481</v>
      </c>
      <c r="B31" s="452" t="s">
        <v>3469</v>
      </c>
      <c r="C31" s="435">
        <f>SUM(C32:C35)</f>
        <v>143244.49037430031</v>
      </c>
      <c r="D31" s="435">
        <f t="shared" ref="D31:L31" si="5">SUM(D32:D35)</f>
        <v>8337.0040154099879</v>
      </c>
      <c r="E31" s="435">
        <f t="shared" si="5"/>
        <v>2138.2246814299997</v>
      </c>
      <c r="F31" s="435">
        <f t="shared" si="5"/>
        <v>766.52811717000009</v>
      </c>
      <c r="G31" s="435">
        <f t="shared" si="5"/>
        <v>10610.596164379989</v>
      </c>
      <c r="H31" s="435">
        <f t="shared" si="5"/>
        <v>2337.9071313200002</v>
      </c>
      <c r="I31" s="435">
        <f t="shared" si="5"/>
        <v>9038.6114631400014</v>
      </c>
      <c r="J31" s="435">
        <f t="shared" si="5"/>
        <v>2097.9065773399975</v>
      </c>
      <c r="K31" s="435">
        <f t="shared" si="5"/>
        <v>733.92164990000003</v>
      </c>
      <c r="L31" s="435">
        <f t="shared" si="5"/>
        <v>1561.5228277599999</v>
      </c>
      <c r="M31" s="375">
        <f t="shared" si="4"/>
        <v>180866.71300215033</v>
      </c>
    </row>
    <row r="32" spans="1:13" x14ac:dyDescent="0.25">
      <c r="A32" s="343" t="s">
        <v>3146</v>
      </c>
      <c r="B32" s="462" t="s">
        <v>3470</v>
      </c>
      <c r="C32" s="435">
        <v>38585.57571697035</v>
      </c>
      <c r="D32" s="435">
        <v>2376.3337142699961</v>
      </c>
      <c r="E32" s="435">
        <v>544.38513807999959</v>
      </c>
      <c r="F32" s="435">
        <v>224.82679017000004</v>
      </c>
      <c r="G32" s="435">
        <v>3406.3867606699919</v>
      </c>
      <c r="H32" s="435">
        <v>397.63771982000003</v>
      </c>
      <c r="I32" s="435">
        <v>2862.8161747400045</v>
      </c>
      <c r="J32" s="435">
        <v>1165.6039796399964</v>
      </c>
      <c r="K32" s="435">
        <v>340.47020332000011</v>
      </c>
      <c r="L32" s="435">
        <v>445.29680998000003</v>
      </c>
      <c r="M32" s="375">
        <f t="shared" si="4"/>
        <v>50349.333007660338</v>
      </c>
    </row>
    <row r="33" spans="1:13" x14ac:dyDescent="0.25">
      <c r="A33" s="343" t="s">
        <v>3152</v>
      </c>
      <c r="B33" s="462" t="s">
        <v>3471</v>
      </c>
      <c r="C33" s="435">
        <v>44049.605255159913</v>
      </c>
      <c r="D33" s="435">
        <v>2422.4511557199985</v>
      </c>
      <c r="E33" s="435">
        <v>998.15044452000018</v>
      </c>
      <c r="F33" s="435">
        <v>179.42010291000008</v>
      </c>
      <c r="G33" s="435">
        <v>3229.0955125500004</v>
      </c>
      <c r="H33" s="435">
        <v>918.0521521400002</v>
      </c>
      <c r="I33" s="435">
        <v>2734.4876241399984</v>
      </c>
      <c r="J33" s="435">
        <v>559.84054248000109</v>
      </c>
      <c r="K33" s="435">
        <v>123.92877233000003</v>
      </c>
      <c r="L33" s="435">
        <v>656.76350851999985</v>
      </c>
      <c r="M33" s="375">
        <f t="shared" si="4"/>
        <v>55871.795070469911</v>
      </c>
    </row>
    <row r="34" spans="1:13" x14ac:dyDescent="0.25">
      <c r="A34" s="343" t="s">
        <v>3153</v>
      </c>
      <c r="B34" s="463" t="s">
        <v>3472</v>
      </c>
      <c r="C34" s="435">
        <v>60450.126380470021</v>
      </c>
      <c r="D34" s="435">
        <v>3532.9697018899933</v>
      </c>
      <c r="E34" s="435">
        <v>496.2741287799999</v>
      </c>
      <c r="F34" s="435">
        <v>312.20537148999995</v>
      </c>
      <c r="G34" s="435">
        <v>3701.9835779599985</v>
      </c>
      <c r="H34" s="435">
        <v>914.95464242999992</v>
      </c>
      <c r="I34" s="435">
        <v>2954.8337204699978</v>
      </c>
      <c r="J34" s="435">
        <v>362.73864518999972</v>
      </c>
      <c r="K34" s="435">
        <v>257.52573638999996</v>
      </c>
      <c r="L34" s="435">
        <v>442.69001905999988</v>
      </c>
      <c r="M34" s="375">
        <f t="shared" si="4"/>
        <v>73426.301924130021</v>
      </c>
    </row>
    <row r="35" spans="1:13" x14ac:dyDescent="0.25">
      <c r="A35" s="343" t="s">
        <v>3155</v>
      </c>
      <c r="B35" s="463" t="s">
        <v>3473</v>
      </c>
      <c r="C35" s="435">
        <v>159.18302169999995</v>
      </c>
      <c r="D35" s="435">
        <v>5.2494435300000006</v>
      </c>
      <c r="E35" s="435">
        <v>99.41497004999998</v>
      </c>
      <c r="F35" s="435">
        <v>50.07585259999999</v>
      </c>
      <c r="G35" s="435">
        <v>273.13031320000005</v>
      </c>
      <c r="H35" s="435">
        <v>107.26261693000002</v>
      </c>
      <c r="I35" s="435">
        <v>486.47394378999996</v>
      </c>
      <c r="J35" s="435">
        <v>9.7234100300000001</v>
      </c>
      <c r="K35" s="435">
        <v>11.996937859999999</v>
      </c>
      <c r="L35" s="435">
        <v>16.7724902</v>
      </c>
      <c r="M35" s="375">
        <f t="shared" si="4"/>
        <v>1219.2829998899999</v>
      </c>
    </row>
    <row r="36" spans="1:13" x14ac:dyDescent="0.25">
      <c r="A36" s="343" t="s">
        <v>3482</v>
      </c>
      <c r="B36" s="345" t="s">
        <v>3475</v>
      </c>
      <c r="C36" s="435">
        <f>SUM(C37:C38)</f>
        <v>97264.345414689975</v>
      </c>
      <c r="D36" s="435">
        <f t="shared" ref="D36:L36" si="6">SUM(D37:D38)</f>
        <v>7527.9304203400061</v>
      </c>
      <c r="E36" s="435">
        <f t="shared" si="6"/>
        <v>149.17616849000001</v>
      </c>
      <c r="F36" s="435">
        <f t="shared" si="6"/>
        <v>121.82149206999999</v>
      </c>
      <c r="G36" s="435">
        <f t="shared" si="6"/>
        <v>12317.307916809998</v>
      </c>
      <c r="H36" s="435">
        <f t="shared" si="6"/>
        <v>5650.4459392600056</v>
      </c>
      <c r="I36" s="435">
        <f t="shared" si="6"/>
        <v>21790.116558409947</v>
      </c>
      <c r="J36" s="435">
        <f t="shared" si="6"/>
        <v>5674.2816639599923</v>
      </c>
      <c r="K36" s="435">
        <f t="shared" si="6"/>
        <v>1211.7281531000001</v>
      </c>
      <c r="L36" s="435">
        <f t="shared" si="6"/>
        <v>3776.2733538099988</v>
      </c>
      <c r="M36" s="375">
        <f t="shared" si="4"/>
        <v>155483.4270809399</v>
      </c>
    </row>
    <row r="37" spans="1:13" x14ac:dyDescent="0.25">
      <c r="A37" s="343" t="s">
        <v>3147</v>
      </c>
      <c r="B37" s="345" t="s">
        <v>3476</v>
      </c>
      <c r="C37" s="435">
        <v>85988.840607969949</v>
      </c>
      <c r="D37" s="435">
        <v>7015.7568093400059</v>
      </c>
      <c r="E37" s="435">
        <v>149.17616849000001</v>
      </c>
      <c r="F37" s="435">
        <v>91.072675189999984</v>
      </c>
      <c r="G37" s="435">
        <v>12098.816415009998</v>
      </c>
      <c r="H37" s="435">
        <v>5645.5485001500056</v>
      </c>
      <c r="I37" s="435">
        <v>21736.074078349946</v>
      </c>
      <c r="J37" s="435">
        <v>5568.330897309992</v>
      </c>
      <c r="K37" s="435">
        <v>1175.0724867700001</v>
      </c>
      <c r="L37" s="435">
        <v>3774.6960430099989</v>
      </c>
      <c r="M37" s="375">
        <f t="shared" si="4"/>
        <v>143243.38468158987</v>
      </c>
    </row>
    <row r="38" spans="1:13" x14ac:dyDescent="0.25">
      <c r="A38" s="343" t="s">
        <v>3148</v>
      </c>
      <c r="B38" s="261" t="s">
        <v>3477</v>
      </c>
      <c r="C38" s="435">
        <v>11275.504806720019</v>
      </c>
      <c r="D38" s="435">
        <v>512.17361099999994</v>
      </c>
      <c r="E38" s="435">
        <v>0</v>
      </c>
      <c r="F38" s="435">
        <v>30.748816880000003</v>
      </c>
      <c r="G38" s="435">
        <v>218.49150180000004</v>
      </c>
      <c r="H38" s="435">
        <v>4.8974391099999988</v>
      </c>
      <c r="I38" s="435">
        <v>54.042480059999995</v>
      </c>
      <c r="J38" s="435">
        <v>105.95076665000003</v>
      </c>
      <c r="K38" s="435">
        <v>36.655666330000003</v>
      </c>
      <c r="L38" s="435">
        <v>1.5773108000000002</v>
      </c>
      <c r="M38" s="375">
        <f t="shared" si="4"/>
        <v>12240.042399350015</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243162.85263451029</v>
      </c>
      <c r="D40" s="421">
        <f t="shared" ref="D40:M40" si="7">D30+D31+D36</f>
        <v>16034.778579869993</v>
      </c>
      <c r="E40" s="421">
        <f t="shared" si="7"/>
        <v>2287.4008499199999</v>
      </c>
      <c r="F40" s="421">
        <f t="shared" si="7"/>
        <v>888.34960924000006</v>
      </c>
      <c r="G40" s="421">
        <f t="shared" si="7"/>
        <v>22927.904081189987</v>
      </c>
      <c r="H40" s="421">
        <f t="shared" si="7"/>
        <v>7988.3530705800058</v>
      </c>
      <c r="I40" s="421">
        <f t="shared" si="7"/>
        <v>30828.728021549949</v>
      </c>
      <c r="J40" s="421">
        <f t="shared" si="7"/>
        <v>7772.1882412999894</v>
      </c>
      <c r="K40" s="421">
        <f t="shared" si="7"/>
        <v>1945.6498030000002</v>
      </c>
      <c r="L40" s="421">
        <f t="shared" si="7"/>
        <v>5337.7961815699982</v>
      </c>
      <c r="M40" s="421">
        <f t="shared" si="7"/>
        <v>339174.00107273023</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0</v>
      </c>
      <c r="D49" s="375">
        <f t="shared" si="8"/>
        <v>0</v>
      </c>
      <c r="E49" s="375">
        <f t="shared" si="8"/>
        <v>0</v>
      </c>
      <c r="F49" s="375">
        <f t="shared" si="8"/>
        <v>0</v>
      </c>
      <c r="G49" s="375">
        <f t="shared" si="8"/>
        <v>0</v>
      </c>
      <c r="H49" s="375">
        <f t="shared" si="8"/>
        <v>0</v>
      </c>
      <c r="I49" s="375">
        <f t="shared" si="8"/>
        <v>0</v>
      </c>
      <c r="J49" s="375">
        <f t="shared" si="8"/>
        <v>0</v>
      </c>
      <c r="K49" s="375">
        <f t="shared" si="8"/>
        <v>0</v>
      </c>
      <c r="L49" s="375">
        <f t="shared" si="8"/>
        <v>0</v>
      </c>
      <c r="M49" s="375">
        <f t="shared" si="8"/>
        <v>0</v>
      </c>
    </row>
    <row r="50" spans="2:14" x14ac:dyDescent="0.25">
      <c r="B50" s="345" t="s">
        <v>3467</v>
      </c>
      <c r="C50" s="375">
        <f t="shared" si="8"/>
        <v>6063.6388166899924</v>
      </c>
      <c r="D50" s="375">
        <f t="shared" si="8"/>
        <v>337.10714412000004</v>
      </c>
      <c r="E50" s="375">
        <f t="shared" si="8"/>
        <v>0</v>
      </c>
      <c r="F50" s="375">
        <f t="shared" si="8"/>
        <v>0</v>
      </c>
      <c r="G50" s="375">
        <f t="shared" si="8"/>
        <v>0</v>
      </c>
      <c r="H50" s="375">
        <f t="shared" si="8"/>
        <v>0</v>
      </c>
      <c r="I50" s="375">
        <f t="shared" si="8"/>
        <v>0</v>
      </c>
      <c r="J50" s="375">
        <f t="shared" si="8"/>
        <v>0</v>
      </c>
      <c r="K50" s="375">
        <f t="shared" si="8"/>
        <v>0</v>
      </c>
      <c r="L50" s="375">
        <f t="shared" si="8"/>
        <v>0</v>
      </c>
      <c r="M50" s="375">
        <f t="shared" si="8"/>
        <v>6400.7459608099925</v>
      </c>
    </row>
    <row r="51" spans="2:14" ht="30" x14ac:dyDescent="0.25">
      <c r="B51" s="452" t="s">
        <v>3469</v>
      </c>
      <c r="C51" s="375">
        <f t="shared" si="8"/>
        <v>281219.77522810025</v>
      </c>
      <c r="D51" s="375">
        <f t="shared" si="8"/>
        <v>16855.817024349992</v>
      </c>
      <c r="E51" s="375">
        <f t="shared" si="8"/>
        <v>2138.2246814299997</v>
      </c>
      <c r="F51" s="375">
        <f t="shared" si="8"/>
        <v>6264.0053697699996</v>
      </c>
      <c r="G51" s="375">
        <f t="shared" si="8"/>
        <v>60256.116200329947</v>
      </c>
      <c r="H51" s="375">
        <f t="shared" si="8"/>
        <v>4528.5930719600001</v>
      </c>
      <c r="I51" s="375">
        <f t="shared" si="8"/>
        <v>19859.415733789996</v>
      </c>
      <c r="J51" s="375">
        <f t="shared" si="8"/>
        <v>11446.060215839994</v>
      </c>
      <c r="K51" s="375">
        <f t="shared" si="8"/>
        <v>916.90759752000008</v>
      </c>
      <c r="L51" s="375">
        <f t="shared" si="8"/>
        <v>2149.8923106399998</v>
      </c>
      <c r="M51" s="375">
        <f t="shared" si="8"/>
        <v>405634.80743373011</v>
      </c>
    </row>
    <row r="52" spans="2:14" x14ac:dyDescent="0.25">
      <c r="B52" s="462" t="s">
        <v>3470</v>
      </c>
      <c r="C52" s="375">
        <f t="shared" si="8"/>
        <v>77544.271294150443</v>
      </c>
      <c r="D52" s="375">
        <f t="shared" si="8"/>
        <v>4875.0058430299923</v>
      </c>
      <c r="E52" s="375">
        <f t="shared" si="8"/>
        <v>544.38513807999959</v>
      </c>
      <c r="F52" s="375">
        <f t="shared" si="8"/>
        <v>805.82646790000013</v>
      </c>
      <c r="G52" s="375">
        <f t="shared" si="8"/>
        <v>15567.421042769976</v>
      </c>
      <c r="H52" s="375">
        <f t="shared" si="8"/>
        <v>861.47117821999996</v>
      </c>
      <c r="I52" s="375">
        <f t="shared" si="8"/>
        <v>5556.7392537300057</v>
      </c>
      <c r="J52" s="375">
        <f t="shared" si="8"/>
        <v>4306.2760972499927</v>
      </c>
      <c r="K52" s="375">
        <f t="shared" si="8"/>
        <v>384.06665618000011</v>
      </c>
      <c r="L52" s="375">
        <f t="shared" si="8"/>
        <v>495.01265549000004</v>
      </c>
      <c r="M52" s="375">
        <f t="shared" si="8"/>
        <v>110940.47562680041</v>
      </c>
    </row>
    <row r="53" spans="2:14" x14ac:dyDescent="0.25">
      <c r="B53" s="462" t="s">
        <v>3471</v>
      </c>
      <c r="C53" s="375">
        <f t="shared" si="8"/>
        <v>89207.407593379612</v>
      </c>
      <c r="D53" s="375">
        <f t="shared" si="8"/>
        <v>4957.2637057600004</v>
      </c>
      <c r="E53" s="375">
        <f t="shared" si="8"/>
        <v>998.15044452000018</v>
      </c>
      <c r="F53" s="375">
        <f t="shared" si="8"/>
        <v>1964.6332394799997</v>
      </c>
      <c r="G53" s="375">
        <f t="shared" si="8"/>
        <v>23197.581980909981</v>
      </c>
      <c r="H53" s="375">
        <f t="shared" si="8"/>
        <v>2013.5344114899999</v>
      </c>
      <c r="I53" s="375">
        <f t="shared" si="8"/>
        <v>8693.4845020599932</v>
      </c>
      <c r="J53" s="375">
        <f t="shared" si="8"/>
        <v>3632.2428916300018</v>
      </c>
      <c r="K53" s="375">
        <f t="shared" si="8"/>
        <v>148.12095626000001</v>
      </c>
      <c r="L53" s="375">
        <f t="shared" si="8"/>
        <v>865.02149895999992</v>
      </c>
      <c r="M53" s="375">
        <f t="shared" si="8"/>
        <v>135677.44122444958</v>
      </c>
    </row>
    <row r="54" spans="2:14" x14ac:dyDescent="0.25">
      <c r="B54" s="463" t="s">
        <v>3472</v>
      </c>
      <c r="C54" s="375">
        <f t="shared" si="8"/>
        <v>114222.33643196014</v>
      </c>
      <c r="D54" s="375">
        <f t="shared" si="8"/>
        <v>7009.9866777099978</v>
      </c>
      <c r="E54" s="375">
        <f t="shared" si="8"/>
        <v>496.2741287799999</v>
      </c>
      <c r="F54" s="375">
        <f t="shared" si="8"/>
        <v>1905.7491067999995</v>
      </c>
      <c r="G54" s="375">
        <f t="shared" si="8"/>
        <v>18772.154741729992</v>
      </c>
      <c r="H54" s="375">
        <f t="shared" si="8"/>
        <v>1546.3248653199998</v>
      </c>
      <c r="I54" s="375">
        <f t="shared" si="8"/>
        <v>4943.5598993399981</v>
      </c>
      <c r="J54" s="375">
        <f t="shared" si="8"/>
        <v>3429.484496359998</v>
      </c>
      <c r="K54" s="375">
        <f t="shared" si="8"/>
        <v>372.72304721999996</v>
      </c>
      <c r="L54" s="375">
        <f t="shared" si="8"/>
        <v>467.72070609999986</v>
      </c>
      <c r="M54" s="375">
        <f t="shared" si="8"/>
        <v>153166.31410132011</v>
      </c>
    </row>
    <row r="55" spans="2:14" x14ac:dyDescent="0.25">
      <c r="B55" s="463" t="s">
        <v>3473</v>
      </c>
      <c r="C55" s="375">
        <f t="shared" si="8"/>
        <v>245.75990860999991</v>
      </c>
      <c r="D55" s="375">
        <f t="shared" si="8"/>
        <v>13.56079785</v>
      </c>
      <c r="E55" s="375">
        <f t="shared" si="8"/>
        <v>99.41497004999998</v>
      </c>
      <c r="F55" s="375">
        <f t="shared" si="8"/>
        <v>1587.7965555900012</v>
      </c>
      <c r="G55" s="375">
        <f t="shared" si="8"/>
        <v>2718.9584349199995</v>
      </c>
      <c r="H55" s="375">
        <f t="shared" si="8"/>
        <v>107.26261693000002</v>
      </c>
      <c r="I55" s="375">
        <f t="shared" si="8"/>
        <v>665.63207865999993</v>
      </c>
      <c r="J55" s="375">
        <f t="shared" si="8"/>
        <v>78.056730600000009</v>
      </c>
      <c r="K55" s="375">
        <f t="shared" si="8"/>
        <v>11.996937859999999</v>
      </c>
      <c r="L55" s="375">
        <f t="shared" si="8"/>
        <v>322.13745008999996</v>
      </c>
      <c r="M55" s="375">
        <f t="shared" si="8"/>
        <v>5850.5764811600011</v>
      </c>
    </row>
    <row r="56" spans="2:14" x14ac:dyDescent="0.25">
      <c r="B56" s="345" t="s">
        <v>3475</v>
      </c>
      <c r="C56" s="375">
        <f t="shared" si="8"/>
        <v>246058.08679099119</v>
      </c>
      <c r="D56" s="375">
        <f t="shared" si="8"/>
        <v>17107.177328270016</v>
      </c>
      <c r="E56" s="375">
        <f t="shared" si="8"/>
        <v>149.17616849000001</v>
      </c>
      <c r="F56" s="375">
        <f t="shared" si="8"/>
        <v>4135.837454970002</v>
      </c>
      <c r="G56" s="375">
        <f t="shared" si="8"/>
        <v>89689.252324549787</v>
      </c>
      <c r="H56" s="375">
        <f t="shared" si="8"/>
        <v>15838.134170430005</v>
      </c>
      <c r="I56" s="375">
        <f t="shared" si="8"/>
        <v>82193.492770289871</v>
      </c>
      <c r="J56" s="375">
        <f t="shared" si="8"/>
        <v>43010.119195760119</v>
      </c>
      <c r="K56" s="375">
        <f t="shared" si="8"/>
        <v>3844.8629715999996</v>
      </c>
      <c r="L56" s="375">
        <f t="shared" si="8"/>
        <v>6882.8042580899983</v>
      </c>
      <c r="M56" s="375">
        <f t="shared" si="8"/>
        <v>508908.94343344099</v>
      </c>
    </row>
    <row r="57" spans="2:14" x14ac:dyDescent="0.25">
      <c r="B57" s="261" t="s">
        <v>3486</v>
      </c>
      <c r="C57" s="375">
        <f t="shared" si="8"/>
        <v>225169.47705689113</v>
      </c>
      <c r="D57" s="375">
        <f t="shared" si="8"/>
        <v>16261.223038630014</v>
      </c>
      <c r="E57" s="375">
        <f t="shared" si="8"/>
        <v>149.17616849000001</v>
      </c>
      <c r="F57" s="375">
        <f t="shared" si="8"/>
        <v>4037.2225587300018</v>
      </c>
      <c r="G57" s="375">
        <f t="shared" si="8"/>
        <v>89387.022822749801</v>
      </c>
      <c r="H57" s="375">
        <f t="shared" si="8"/>
        <v>15833.236731320005</v>
      </c>
      <c r="I57" s="375">
        <f t="shared" si="8"/>
        <v>82132.661767389873</v>
      </c>
      <c r="J57" s="375">
        <f t="shared" si="8"/>
        <v>42846.94306568012</v>
      </c>
      <c r="K57" s="375">
        <f t="shared" si="8"/>
        <v>3808.2073052699998</v>
      </c>
      <c r="L57" s="375">
        <f t="shared" si="8"/>
        <v>6881.2269472899989</v>
      </c>
      <c r="M57" s="375">
        <f t="shared" si="8"/>
        <v>486506.397462441</v>
      </c>
    </row>
    <row r="58" spans="2:14" x14ac:dyDescent="0.25">
      <c r="B58" s="261" t="s">
        <v>3477</v>
      </c>
      <c r="C58" s="375">
        <f t="shared" si="8"/>
        <v>20888.60973410005</v>
      </c>
      <c r="D58" s="375">
        <f t="shared" si="8"/>
        <v>845.95428963999984</v>
      </c>
      <c r="E58" s="375">
        <f t="shared" si="8"/>
        <v>0</v>
      </c>
      <c r="F58" s="375">
        <f t="shared" si="8"/>
        <v>98.614896240000007</v>
      </c>
      <c r="G58" s="375">
        <f t="shared" si="8"/>
        <v>302.22950180000004</v>
      </c>
      <c r="H58" s="375">
        <f t="shared" si="8"/>
        <v>4.8974391099999988</v>
      </c>
      <c r="I58" s="375">
        <f t="shared" si="8"/>
        <v>60.831002899999994</v>
      </c>
      <c r="J58" s="375">
        <f t="shared" si="8"/>
        <v>163.17613008000004</v>
      </c>
      <c r="K58" s="375">
        <f t="shared" si="8"/>
        <v>36.655666330000003</v>
      </c>
      <c r="L58" s="375">
        <f t="shared" si="8"/>
        <v>1.5773108000000002</v>
      </c>
      <c r="M58" s="375">
        <f t="shared" si="8"/>
        <v>22402.545971000043</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533341.50083578145</v>
      </c>
      <c r="D60" s="421">
        <f t="shared" si="9"/>
        <v>34300.101496740011</v>
      </c>
      <c r="E60" s="421">
        <f t="shared" si="9"/>
        <v>2287.4008499199999</v>
      </c>
      <c r="F60" s="421">
        <f t="shared" si="9"/>
        <v>10399.842824740001</v>
      </c>
      <c r="G60" s="421">
        <f t="shared" si="9"/>
        <v>149945.36852487974</v>
      </c>
      <c r="H60" s="421">
        <f t="shared" si="9"/>
        <v>20366.727242390007</v>
      </c>
      <c r="I60" s="421">
        <f t="shared" si="9"/>
        <v>102052.90850407987</v>
      </c>
      <c r="J60" s="421">
        <f t="shared" si="9"/>
        <v>54456.179411600111</v>
      </c>
      <c r="K60" s="421">
        <f t="shared" si="9"/>
        <v>4761.7705691199999</v>
      </c>
      <c r="L60" s="421">
        <f t="shared" si="9"/>
        <v>9032.696568729998</v>
      </c>
      <c r="M60" s="421">
        <f t="shared" si="9"/>
        <v>920944.49682798109</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47"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40585.802644880154</v>
      </c>
      <c r="D9" s="435">
        <v>1669.8704834199996</v>
      </c>
      <c r="E9" s="435">
        <v>71.595492620000016</v>
      </c>
      <c r="F9" s="435">
        <v>494.65366758000016</v>
      </c>
      <c r="G9" s="435">
        <v>20094.517236790012</v>
      </c>
      <c r="H9" s="435">
        <v>1097.6206228599988</v>
      </c>
      <c r="I9" s="435">
        <v>3078.4513077199981</v>
      </c>
      <c r="J9" s="435">
        <v>1489.0562201799996</v>
      </c>
      <c r="K9" s="435">
        <v>78.938602230000001</v>
      </c>
      <c r="L9" s="435">
        <v>1030.4212670100003</v>
      </c>
      <c r="M9" s="435">
        <f>SUM(C9:L9)</f>
        <v>69690.927545290164</v>
      </c>
    </row>
    <row r="10" spans="1:13" x14ac:dyDescent="0.25">
      <c r="A10" s="343" t="s">
        <v>3158</v>
      </c>
      <c r="B10" s="261" t="s">
        <v>3489</v>
      </c>
      <c r="C10" s="435">
        <v>34234.255524649925</v>
      </c>
      <c r="D10" s="435">
        <v>1532.3516660699991</v>
      </c>
      <c r="E10" s="435">
        <v>60.738704769999998</v>
      </c>
      <c r="F10" s="435">
        <v>257.26773505999989</v>
      </c>
      <c r="G10" s="435">
        <v>11640.873579489989</v>
      </c>
      <c r="H10" s="435">
        <v>1308.6051659900008</v>
      </c>
      <c r="I10" s="435">
        <v>4004.0828601500007</v>
      </c>
      <c r="J10" s="435">
        <v>1201.6584853799993</v>
      </c>
      <c r="K10" s="435">
        <v>132.52535643000002</v>
      </c>
      <c r="L10" s="435">
        <v>531.34579111000005</v>
      </c>
      <c r="M10" s="435">
        <f>SUM(C10:L10)</f>
        <v>54903.704869099922</v>
      </c>
    </row>
    <row r="11" spans="1:13" x14ac:dyDescent="0.25">
      <c r="A11" s="343" t="s">
        <v>3159</v>
      </c>
      <c r="B11" s="261" t="s">
        <v>3490</v>
      </c>
      <c r="C11" s="435">
        <v>22824.919623430011</v>
      </c>
      <c r="D11" s="435">
        <v>978.4004360700003</v>
      </c>
      <c r="E11" s="435">
        <v>1.9503567999999998</v>
      </c>
      <c r="F11" s="435">
        <v>40.811227479999999</v>
      </c>
      <c r="G11" s="435">
        <v>10769.264070389996</v>
      </c>
      <c r="H11" s="435">
        <v>832.01687097999923</v>
      </c>
      <c r="I11" s="435">
        <v>2011.2159541600004</v>
      </c>
      <c r="J11" s="435">
        <v>2078.6814443500007</v>
      </c>
      <c r="K11" s="435">
        <v>21.01831147</v>
      </c>
      <c r="L11" s="435">
        <v>403.41755565</v>
      </c>
      <c r="M11" s="435">
        <f>SUM(C11:L11)</f>
        <v>39961.695850779994</v>
      </c>
    </row>
    <row r="12" spans="1:13" x14ac:dyDescent="0.25">
      <c r="A12" s="343" t="s">
        <v>3160</v>
      </c>
      <c r="B12" s="261" t="s">
        <v>3491</v>
      </c>
      <c r="C12" s="435">
        <v>46085.757969079823</v>
      </c>
      <c r="D12" s="435">
        <v>2140.6790118900003</v>
      </c>
      <c r="E12" s="435">
        <v>275.41953312999993</v>
      </c>
      <c r="F12" s="435">
        <v>191.24773468999999</v>
      </c>
      <c r="G12" s="435">
        <v>22481.21110669</v>
      </c>
      <c r="H12" s="435">
        <v>2776.7504145900011</v>
      </c>
      <c r="I12" s="435">
        <v>21547.120877790003</v>
      </c>
      <c r="J12" s="435">
        <v>3882.2138245500009</v>
      </c>
      <c r="K12" s="435">
        <v>163.78817448999999</v>
      </c>
      <c r="L12" s="435">
        <v>753.92149388999997</v>
      </c>
      <c r="M12" s="435">
        <f>SUM(C12:L12)</f>
        <v>100298.11014078981</v>
      </c>
    </row>
    <row r="13" spans="1:13" x14ac:dyDescent="0.25">
      <c r="A13" s="343" t="s">
        <v>3157</v>
      </c>
      <c r="B13" s="261" t="s">
        <v>3492</v>
      </c>
      <c r="C13" s="435">
        <v>389610.76507373888</v>
      </c>
      <c r="D13" s="435">
        <v>27978.799899289756</v>
      </c>
      <c r="E13" s="435">
        <v>1877.6967626000007</v>
      </c>
      <c r="F13" s="435">
        <v>9415.8624599299983</v>
      </c>
      <c r="G13" s="435">
        <v>84959.502531519378</v>
      </c>
      <c r="H13" s="435">
        <v>14351.734167969997</v>
      </c>
      <c r="I13" s="435">
        <v>71412.037504259919</v>
      </c>
      <c r="J13" s="435">
        <v>45804.569437140177</v>
      </c>
      <c r="K13" s="435">
        <v>4365.5001245000012</v>
      </c>
      <c r="L13" s="435">
        <v>6313.5904610699945</v>
      </c>
      <c r="M13" s="435">
        <f>SUM(C13:L13)</f>
        <v>656090.05842201808</v>
      </c>
    </row>
    <row r="14" spans="1:13" x14ac:dyDescent="0.25">
      <c r="B14" s="455" t="s">
        <v>354</v>
      </c>
      <c r="C14" s="421">
        <f t="shared" ref="C14:M14" si="0">SUM(C9:C13)</f>
        <v>533341.50083577877</v>
      </c>
      <c r="D14" s="421">
        <f t="shared" si="0"/>
        <v>34300.101496739757</v>
      </c>
      <c r="E14" s="421">
        <f t="shared" si="0"/>
        <v>2287.4008499200008</v>
      </c>
      <c r="F14" s="421">
        <f t="shared" si="0"/>
        <v>10399.842824739999</v>
      </c>
      <c r="G14" s="421">
        <f t="shared" si="0"/>
        <v>149945.36852487939</v>
      </c>
      <c r="H14" s="421">
        <f t="shared" si="0"/>
        <v>20366.727242389996</v>
      </c>
      <c r="I14" s="421">
        <f t="shared" si="0"/>
        <v>102052.90850407993</v>
      </c>
      <c r="J14" s="421">
        <f t="shared" si="0"/>
        <v>54456.179411600177</v>
      </c>
      <c r="K14" s="421">
        <f t="shared" si="0"/>
        <v>4761.7705691200008</v>
      </c>
      <c r="L14" s="421">
        <f t="shared" si="0"/>
        <v>9032.6965687299944</v>
      </c>
      <c r="M14" s="421">
        <f t="shared" si="0"/>
        <v>920944.49682797794</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13.832045100000009</v>
      </c>
      <c r="D23" s="435">
        <v>1.5448489900000002</v>
      </c>
      <c r="E23" s="435">
        <v>0.79766619999999999</v>
      </c>
      <c r="F23" s="435">
        <v>0.43731114999999998</v>
      </c>
      <c r="G23" s="435">
        <v>1120.68829704</v>
      </c>
      <c r="H23" s="435">
        <v>1.0997546300000001</v>
      </c>
      <c r="I23" s="435">
        <v>1969.2357871599993</v>
      </c>
      <c r="J23" s="435">
        <v>4.0501715000000011</v>
      </c>
      <c r="K23" s="435">
        <v>1.8536324900000001</v>
      </c>
      <c r="L23" s="435">
        <v>36.020603210000004</v>
      </c>
      <c r="M23" s="435">
        <f t="shared" ref="M23:M28" si="1">SUM(C23:L23)</f>
        <v>3149.5601174699996</v>
      </c>
    </row>
    <row r="24" spans="1:13" x14ac:dyDescent="0.25">
      <c r="A24" s="343" t="s">
        <v>3163</v>
      </c>
      <c r="B24" s="261" t="s">
        <v>3495</v>
      </c>
      <c r="C24" s="435">
        <v>166.06431124999989</v>
      </c>
      <c r="D24" s="435">
        <v>20.426157390000032</v>
      </c>
      <c r="E24" s="435">
        <v>19.211796999999997</v>
      </c>
      <c r="F24" s="435">
        <v>2.0199854999999998</v>
      </c>
      <c r="G24" s="435">
        <v>6902.5598243299928</v>
      </c>
      <c r="H24" s="435">
        <v>37.187013229999977</v>
      </c>
      <c r="I24" s="435">
        <v>6357.5696397900047</v>
      </c>
      <c r="J24" s="435">
        <v>28.928301890000007</v>
      </c>
      <c r="K24" s="435">
        <v>12.102718690000001</v>
      </c>
      <c r="L24" s="435">
        <v>456.5433001799999</v>
      </c>
      <c r="M24" s="435">
        <f t="shared" si="1"/>
        <v>14002.613049249996</v>
      </c>
    </row>
    <row r="25" spans="1:13" x14ac:dyDescent="0.25">
      <c r="A25" s="343" t="s">
        <v>3164</v>
      </c>
      <c r="B25" s="261" t="s">
        <v>3496</v>
      </c>
      <c r="C25" s="435">
        <v>454.33454350000028</v>
      </c>
      <c r="D25" s="435">
        <v>46.304602420000016</v>
      </c>
      <c r="E25" s="435">
        <v>19.077972220000003</v>
      </c>
      <c r="F25" s="435">
        <v>9.2958849399999988</v>
      </c>
      <c r="G25" s="435">
        <v>5935.8335277800006</v>
      </c>
      <c r="H25" s="435">
        <v>95.059809439999967</v>
      </c>
      <c r="I25" s="435">
        <v>6486.7730018499997</v>
      </c>
      <c r="J25" s="435">
        <v>68.222745710000041</v>
      </c>
      <c r="K25" s="435">
        <v>36.143528860000004</v>
      </c>
      <c r="L25" s="435">
        <v>498.06984167000007</v>
      </c>
      <c r="M25" s="435">
        <f t="shared" si="1"/>
        <v>13649.115458390001</v>
      </c>
    </row>
    <row r="26" spans="1:13" x14ac:dyDescent="0.25">
      <c r="A26" s="343" t="s">
        <v>3165</v>
      </c>
      <c r="B26" s="261" t="s">
        <v>3497</v>
      </c>
      <c r="C26" s="435">
        <v>4369.1091728500023</v>
      </c>
      <c r="D26" s="435">
        <v>342.70747195999951</v>
      </c>
      <c r="E26" s="435">
        <v>118.43298012999999</v>
      </c>
      <c r="F26" s="435">
        <v>173.08869570000013</v>
      </c>
      <c r="G26" s="435">
        <v>16213.891770559983</v>
      </c>
      <c r="H26" s="435">
        <v>879.55743855000026</v>
      </c>
      <c r="I26" s="435">
        <v>13962.678014409994</v>
      </c>
      <c r="J26" s="435">
        <v>540.68419313999959</v>
      </c>
      <c r="K26" s="435">
        <v>253.22556742000006</v>
      </c>
      <c r="L26" s="435">
        <v>1500.3086118999993</v>
      </c>
      <c r="M26" s="435">
        <f t="shared" si="1"/>
        <v>38353.683916619972</v>
      </c>
    </row>
    <row r="27" spans="1:13" x14ac:dyDescent="0.25">
      <c r="A27" s="343" t="s">
        <v>3166</v>
      </c>
      <c r="B27" s="261" t="s">
        <v>3498</v>
      </c>
      <c r="C27" s="435">
        <v>52495.486334420544</v>
      </c>
      <c r="D27" s="435">
        <v>3419.0731635300008</v>
      </c>
      <c r="E27" s="435">
        <v>776.62342324000053</v>
      </c>
      <c r="F27" s="435">
        <v>4952.8243671799955</v>
      </c>
      <c r="G27" s="435">
        <v>14902.527534850024</v>
      </c>
      <c r="H27" s="435">
        <v>18464.265343140021</v>
      </c>
      <c r="I27" s="435">
        <v>45029.981618860133</v>
      </c>
      <c r="J27" s="435">
        <v>8887.584641249985</v>
      </c>
      <c r="K27" s="435">
        <v>3220.7595310399975</v>
      </c>
      <c r="L27" s="435">
        <v>5621.1773210299971</v>
      </c>
      <c r="M27" s="435">
        <f t="shared" si="1"/>
        <v>157770.30327854073</v>
      </c>
    </row>
    <row r="28" spans="1:13" x14ac:dyDescent="0.25">
      <c r="A28" s="343" t="s">
        <v>3167</v>
      </c>
      <c r="B28" s="261" t="s">
        <v>3499</v>
      </c>
      <c r="C28" s="435">
        <v>475842.67442866164</v>
      </c>
      <c r="D28" s="435">
        <v>30470.045252449727</v>
      </c>
      <c r="E28" s="435">
        <v>1353.2570111299995</v>
      </c>
      <c r="F28" s="435">
        <v>5262.1765802700093</v>
      </c>
      <c r="G28" s="435">
        <v>104869.86757032001</v>
      </c>
      <c r="H28" s="435">
        <v>889.55788339999992</v>
      </c>
      <c r="I28" s="435">
        <v>28246.67044200997</v>
      </c>
      <c r="J28" s="435">
        <v>44926.709358110216</v>
      </c>
      <c r="K28" s="435">
        <v>1237.6855906200001</v>
      </c>
      <c r="L28" s="435">
        <v>920.57689074000007</v>
      </c>
      <c r="M28" s="435">
        <f t="shared" si="1"/>
        <v>694019.22100771149</v>
      </c>
    </row>
    <row r="29" spans="1:13" x14ac:dyDescent="0.25">
      <c r="B29" s="455" t="s">
        <v>354</v>
      </c>
      <c r="C29" s="421">
        <f t="shared" ref="C29:M29" si="2">SUM(C23:C28)</f>
        <v>533341.50083578215</v>
      </c>
      <c r="D29" s="421">
        <f>SUM(D23:D28)</f>
        <v>34300.101496739728</v>
      </c>
      <c r="E29" s="421">
        <f t="shared" si="2"/>
        <v>2287.4008499199999</v>
      </c>
      <c r="F29" s="421">
        <f t="shared" si="2"/>
        <v>10399.842824740004</v>
      </c>
      <c r="G29" s="421">
        <f t="shared" si="2"/>
        <v>149945.36852488</v>
      </c>
      <c r="H29" s="421">
        <f t="shared" si="2"/>
        <v>20366.727242390021</v>
      </c>
      <c r="I29" s="421">
        <f t="shared" si="2"/>
        <v>102052.9085040801</v>
      </c>
      <c r="J29" s="421">
        <f t="shared" si="2"/>
        <v>54456.179411600198</v>
      </c>
      <c r="K29" s="421">
        <f t="shared" si="2"/>
        <v>4761.7705691199972</v>
      </c>
      <c r="L29" s="421">
        <f t="shared" si="2"/>
        <v>9032.6965687299962</v>
      </c>
      <c r="M29" s="421">
        <f t="shared" si="2"/>
        <v>920944.49682798213</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1.8773055335098308E-3</v>
      </c>
      <c r="D38" s="464">
        <v>1.244110024731158E-3</v>
      </c>
      <c r="E38" s="464">
        <v>0</v>
      </c>
      <c r="F38" s="464">
        <v>0</v>
      </c>
      <c r="G38" s="464">
        <v>1.3038032353506154E-3</v>
      </c>
      <c r="H38" s="464">
        <v>0</v>
      </c>
      <c r="I38" s="464">
        <v>2.0595644416106411E-3</v>
      </c>
      <c r="J38" s="464">
        <v>1.3504907782483512E-3</v>
      </c>
      <c r="K38" s="464">
        <v>0</v>
      </c>
      <c r="L38" s="464">
        <v>0</v>
      </c>
      <c r="M38" s="465">
        <v>1.7150904798825543E-3</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1.1682623247926012E-3</v>
      </c>
      <c r="D48" s="464">
        <v>1.2611819532248555E-3</v>
      </c>
      <c r="E48" s="464">
        <v>0</v>
      </c>
      <c r="F48" s="464">
        <v>0</v>
      </c>
      <c r="G48" s="464">
        <v>7.6949806272210797E-4</v>
      </c>
      <c r="H48" s="464">
        <v>0</v>
      </c>
      <c r="I48" s="464">
        <v>1.094632777626879E-3</v>
      </c>
      <c r="J48" s="464">
        <v>9.7170772248745152E-4</v>
      </c>
      <c r="K48" s="464">
        <v>0</v>
      </c>
      <c r="L48" s="464">
        <v>0</v>
      </c>
      <c r="M48" s="467">
        <v>1.0481438840720114E-3</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1.0207521640168611E-3</v>
      </c>
      <c r="D58" s="468">
        <v>1.0414763773129287E-3</v>
      </c>
      <c r="E58" s="468">
        <v>0</v>
      </c>
      <c r="F58" s="468">
        <v>0</v>
      </c>
      <c r="G58" s="468">
        <v>5.5827387049595448E-4</v>
      </c>
      <c r="H58" s="468">
        <v>0</v>
      </c>
      <c r="I58" s="468">
        <v>1.1066372850165724E-3</v>
      </c>
      <c r="J58" s="468">
        <v>7.8108815019837065E-4</v>
      </c>
      <c r="K58" s="468">
        <v>0</v>
      </c>
      <c r="L58" s="468">
        <v>6.2150247687397996E-5</v>
      </c>
      <c r="M58" s="468">
        <v>8.8704825942883679E-4</v>
      </c>
    </row>
    <row r="59" spans="1:13" x14ac:dyDescent="0.25">
      <c r="A59" s="343" t="s">
        <v>3169</v>
      </c>
      <c r="B59" s="345" t="s">
        <v>3506</v>
      </c>
      <c r="C59" s="468">
        <v>8.6230468086694306E-4</v>
      </c>
      <c r="D59" s="468">
        <v>4.2907657177990833E-5</v>
      </c>
      <c r="E59" s="468">
        <v>0</v>
      </c>
      <c r="F59" s="468">
        <v>0</v>
      </c>
      <c r="G59" s="468">
        <v>2.6285021027673346E-3</v>
      </c>
      <c r="H59" s="468">
        <v>0</v>
      </c>
      <c r="I59" s="468">
        <v>1.3767182014881396E-2</v>
      </c>
      <c r="J59" s="468">
        <v>1.8991368151456774E-3</v>
      </c>
      <c r="K59" s="468">
        <v>0</v>
      </c>
      <c r="L59" s="468">
        <v>8.0955136672607739E-4</v>
      </c>
      <c r="M59" s="468">
        <v>1.1636902362399404E-3</v>
      </c>
    </row>
    <row r="60" spans="1:13" x14ac:dyDescent="0.25">
      <c r="A60" s="343" t="s">
        <v>3170</v>
      </c>
      <c r="B60" s="345" t="s">
        <v>3507</v>
      </c>
      <c r="C60" s="468">
        <v>1.1097459472101381E-3</v>
      </c>
      <c r="D60" s="468">
        <v>2.5273217260260227E-4</v>
      </c>
      <c r="E60" s="468">
        <v>0</v>
      </c>
      <c r="F60" s="468">
        <v>0</v>
      </c>
      <c r="G60" s="468">
        <v>8.7891001121789825E-3</v>
      </c>
      <c r="H60" s="468">
        <v>0</v>
      </c>
      <c r="I60" s="468">
        <v>6.6897419629232902E-2</v>
      </c>
      <c r="J60" s="468">
        <v>0</v>
      </c>
      <c r="K60" s="468">
        <v>0</v>
      </c>
      <c r="L60" s="468">
        <v>0</v>
      </c>
      <c r="M60" s="468">
        <v>1.8956879202080518E-3</v>
      </c>
    </row>
    <row r="61" spans="1:13" x14ac:dyDescent="0.25">
      <c r="A61" s="343" t="s">
        <v>3171</v>
      </c>
      <c r="B61" s="345" t="s">
        <v>3508</v>
      </c>
      <c r="C61" s="468">
        <v>8.1805484348952736E-3</v>
      </c>
      <c r="D61" s="468">
        <v>1.0692131217703378E-2</v>
      </c>
      <c r="E61" s="468">
        <v>0</v>
      </c>
      <c r="F61" s="468">
        <v>0</v>
      </c>
      <c r="G61" s="468">
        <v>3.4279954740599736E-2</v>
      </c>
      <c r="H61" s="468">
        <v>0</v>
      </c>
      <c r="I61" s="468">
        <v>0.29358545103202544</v>
      </c>
      <c r="J61" s="468">
        <v>0</v>
      </c>
      <c r="K61" s="468">
        <v>0</v>
      </c>
      <c r="L61" s="468">
        <v>0</v>
      </c>
      <c r="M61" s="468">
        <v>1.3038159756399929E-2</v>
      </c>
    </row>
    <row r="62" spans="1:13" x14ac:dyDescent="0.25">
      <c r="A62" s="343" t="s">
        <v>3172</v>
      </c>
      <c r="B62" s="345" t="s">
        <v>3509</v>
      </c>
      <c r="C62" s="468">
        <v>3.7263319138374239E-2</v>
      </c>
      <c r="D62" s="468">
        <v>2.0348551343454886E-2</v>
      </c>
      <c r="E62" s="468">
        <v>0</v>
      </c>
      <c r="F62" s="468">
        <v>0</v>
      </c>
      <c r="G62" s="468">
        <v>6.2175197971479891E-2</v>
      </c>
      <c r="H62" s="468">
        <v>0</v>
      </c>
      <c r="I62" s="468">
        <v>0.35291993318787135</v>
      </c>
      <c r="J62" s="468">
        <v>0</v>
      </c>
      <c r="K62" s="468">
        <v>0</v>
      </c>
      <c r="L62" s="468">
        <v>0</v>
      </c>
      <c r="M62" s="468">
        <v>4.390655256480152E-2</v>
      </c>
    </row>
    <row r="63" spans="1:13" x14ac:dyDescent="0.25">
      <c r="A63" s="343" t="s">
        <v>3173</v>
      </c>
      <c r="B63" s="353" t="s">
        <v>3510</v>
      </c>
      <c r="C63" s="469">
        <v>8.5206789183359097E-2</v>
      </c>
      <c r="D63" s="469">
        <v>1.9629388650531331E-2</v>
      </c>
      <c r="E63" s="469">
        <v>0</v>
      </c>
      <c r="F63" s="469">
        <v>0</v>
      </c>
      <c r="G63" s="469">
        <v>0.12237986025867677</v>
      </c>
      <c r="H63" s="469">
        <v>0</v>
      </c>
      <c r="I63" s="469">
        <v>5.0994055258758178E-2</v>
      </c>
      <c r="J63" s="469">
        <v>0</v>
      </c>
      <c r="K63" s="469">
        <v>0</v>
      </c>
      <c r="L63" s="469">
        <v>0</v>
      </c>
      <c r="M63" s="469">
        <v>5.6301001169013203E-2</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118.76097338009573</v>
      </c>
      <c r="D72" s="470">
        <v>0.47903837999999999</v>
      </c>
      <c r="E72" s="470">
        <v>0</v>
      </c>
      <c r="F72" s="470">
        <v>0</v>
      </c>
      <c r="G72" s="470">
        <v>2.1536152041687653</v>
      </c>
      <c r="H72" s="470">
        <v>0</v>
      </c>
      <c r="I72" s="470">
        <v>0.70845258</v>
      </c>
      <c r="J72" s="470">
        <v>3.5614931285222067</v>
      </c>
      <c r="K72" s="470">
        <v>0</v>
      </c>
      <c r="L72" s="470">
        <v>0</v>
      </c>
      <c r="M72" s="471">
        <v>125.6635726727867</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2.2857958925052196E-4</v>
      </c>
      <c r="D81" s="469">
        <v>1.3948213203839106E-5</v>
      </c>
      <c r="E81" s="469">
        <v>0</v>
      </c>
      <c r="F81" s="469">
        <v>0</v>
      </c>
      <c r="G81" s="469">
        <v>1.4359704142012436E-5</v>
      </c>
      <c r="H81" s="469">
        <v>0</v>
      </c>
      <c r="I81" s="469">
        <v>5.9670682067565191E-6</v>
      </c>
      <c r="J81" s="469">
        <v>5.1481212573705929E-5</v>
      </c>
      <c r="K81" s="469">
        <v>0</v>
      </c>
      <c r="L81" s="469">
        <v>0</v>
      </c>
      <c r="M81" s="472">
        <v>1.3627575644767988E-4</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12.048245939373194</v>
      </c>
      <c r="D75" s="235">
        <v>14.218327185100506</v>
      </c>
      <c r="E75" s="235">
        <v>0</v>
      </c>
      <c r="F75" s="235">
        <v>0</v>
      </c>
      <c r="G75" s="235">
        <v>12.49753469146744</v>
      </c>
      <c r="H75" s="73"/>
    </row>
    <row r="76" spans="1:14" x14ac:dyDescent="0.25">
      <c r="A76" s="89" t="s">
        <v>2148</v>
      </c>
      <c r="B76" s="89" t="s">
        <v>2149</v>
      </c>
      <c r="C76" s="235">
        <v>24.601320515698937</v>
      </c>
      <c r="D76" s="235">
        <v>18.271516153889923</v>
      </c>
      <c r="E76" s="235">
        <v>0</v>
      </c>
      <c r="F76" s="235">
        <v>0</v>
      </c>
      <c r="G76" s="235">
        <v>23.290812022840768</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6.6316658996420799E-4</v>
      </c>
      <c r="D82" s="235">
        <v>2.2980258586913064E-4</v>
      </c>
      <c r="E82" s="235" t="s">
        <v>2043</v>
      </c>
      <c r="F82" s="235" t="s">
        <v>2043</v>
      </c>
      <c r="G82" s="235">
        <v>5.7344387889715002E-4</v>
      </c>
      <c r="H82" s="73"/>
    </row>
    <row r="83" spans="1:8" x14ac:dyDescent="0.25">
      <c r="A83" s="89" t="s">
        <v>2159</v>
      </c>
      <c r="B83" s="89" t="s">
        <v>2160</v>
      </c>
      <c r="C83" s="235">
        <v>2.9021120997105006E-4</v>
      </c>
      <c r="D83" s="235">
        <v>4.3238350322494511E-4</v>
      </c>
      <c r="E83" s="235" t="s">
        <v>2043</v>
      </c>
      <c r="F83" s="235" t="s">
        <v>2043</v>
      </c>
      <c r="G83" s="235">
        <v>3.196462425737227E-4</v>
      </c>
      <c r="H83" s="73"/>
    </row>
    <row r="84" spans="1:8" x14ac:dyDescent="0.25">
      <c r="A84" s="89" t="s">
        <v>2161</v>
      </c>
      <c r="B84" s="89" t="s">
        <v>2162</v>
      </c>
      <c r="C84" s="235">
        <v>3.7289684770603986E-4</v>
      </c>
      <c r="D84" s="235">
        <v>3.4906825698565342E-4</v>
      </c>
      <c r="E84" s="235" t="s">
        <v>2043</v>
      </c>
      <c r="F84" s="235" t="s">
        <v>2043</v>
      </c>
      <c r="G84" s="235">
        <v>3.6796342974761349E-4</v>
      </c>
      <c r="H84" s="73"/>
    </row>
    <row r="85" spans="1:8" x14ac:dyDescent="0.25">
      <c r="A85" s="89" t="s">
        <v>2163</v>
      </c>
      <c r="B85" s="89" t="s">
        <v>2164</v>
      </c>
      <c r="C85" s="235">
        <v>1.7858911751878501E-4</v>
      </c>
      <c r="D85" s="235">
        <v>6.3757997961804048E-5</v>
      </c>
      <c r="E85" s="235" t="s">
        <v>2043</v>
      </c>
      <c r="F85" s="235" t="s">
        <v>2043</v>
      </c>
      <c r="G85" s="235">
        <v>1.5481474017281285E-4</v>
      </c>
      <c r="H85" s="73"/>
    </row>
    <row r="86" spans="1:8" x14ac:dyDescent="0.25">
      <c r="A86" s="89" t="s">
        <v>2165</v>
      </c>
      <c r="B86" s="89" t="s">
        <v>2166</v>
      </c>
      <c r="C86" s="235">
        <v>4.3571911368101859E-4</v>
      </c>
      <c r="D86" s="235">
        <v>4.8905582829776063E-4</v>
      </c>
      <c r="E86" s="235" t="s">
        <v>2043</v>
      </c>
      <c r="F86" s="235" t="s">
        <v>2043</v>
      </c>
      <c r="G86" s="235">
        <v>4.467618274034473E-4</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187494.20578177195</v>
      </c>
      <c r="D15" s="211">
        <v>54182</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1571.0275815700004</v>
      </c>
      <c r="D16" s="211">
        <v>242</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189065.23336334195</v>
      </c>
      <c r="D18" s="173">
        <f>SUM(D15:D17)</f>
        <v>54424</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162093.04169760039</v>
      </c>
      <c r="D26" s="177"/>
      <c r="E26" s="76"/>
      <c r="F26" s="111">
        <f>IF($C$29=0,"",IF(C26="[For completion]","",C26/$C$29))</f>
        <v>0.85733923056120198</v>
      </c>
      <c r="G26" s="195"/>
    </row>
    <row r="27" spans="1:7" x14ac:dyDescent="0.25">
      <c r="A27" s="89" t="s">
        <v>2198</v>
      </c>
      <c r="B27" s="89" t="s">
        <v>807</v>
      </c>
      <c r="C27" s="177">
        <v>26972.191665740058</v>
      </c>
      <c r="D27" s="177"/>
      <c r="E27" s="76"/>
      <c r="F27" s="111">
        <f>IF($C$29=0,"",IF(C27="[For completion]","",C27/$C$29))</f>
        <v>0.14266076943879805</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189065.23336334043</v>
      </c>
      <c r="D29" s="76"/>
      <c r="E29" s="76"/>
      <c r="F29" s="154">
        <f>SUM(F26:F28)</f>
        <v>1</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52695</v>
      </c>
      <c r="D49" s="215">
        <v>1729</v>
      </c>
      <c r="E49" s="76"/>
      <c r="F49" s="216">
        <f>IF(AND(C49="[For completion]",D49="[For completion]"),"[For completion]",SUM(C49:D49))</f>
        <v>54424</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3.1195413148785756E-2</v>
      </c>
      <c r="D57" s="165">
        <v>0.15196855534014442</v>
      </c>
      <c r="E57" s="160"/>
      <c r="F57" s="216">
        <v>2.8609314124110174E-2</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0.32387015361201332</v>
      </c>
      <c r="D120" s="165">
        <v>0.44498432241623015</v>
      </c>
      <c r="E120" s="159"/>
      <c r="F120" s="165">
        <v>0.34114839412356335</v>
      </c>
      <c r="G120" s="93"/>
    </row>
    <row r="121" spans="1:7" x14ac:dyDescent="0.25">
      <c r="A121" s="89" t="s">
        <v>2300</v>
      </c>
      <c r="B121" s="198" t="s">
        <v>3054</v>
      </c>
      <c r="C121" s="165">
        <v>0.10342472921475318</v>
      </c>
      <c r="D121" s="165">
        <v>7.4641833756773593E-2</v>
      </c>
      <c r="E121" s="159"/>
      <c r="F121" s="165">
        <v>9.9318539202041339E-2</v>
      </c>
      <c r="G121" s="93"/>
    </row>
    <row r="122" spans="1:7" x14ac:dyDescent="0.25">
      <c r="A122" s="89" t="s">
        <v>2301</v>
      </c>
      <c r="B122" s="198" t="s">
        <v>3053</v>
      </c>
      <c r="C122" s="165">
        <v>0.11068237431764866</v>
      </c>
      <c r="D122" s="165">
        <v>8.9498538879813086E-2</v>
      </c>
      <c r="E122" s="159"/>
      <c r="F122" s="165">
        <v>0.10766027205442215</v>
      </c>
      <c r="G122" s="93"/>
    </row>
    <row r="123" spans="1:7" x14ac:dyDescent="0.25">
      <c r="A123" s="89" t="s">
        <v>2302</v>
      </c>
      <c r="B123" s="198" t="s">
        <v>3051</v>
      </c>
      <c r="C123" s="165">
        <v>0.29561866008859955</v>
      </c>
      <c r="D123" s="165">
        <v>0.2248337174373117</v>
      </c>
      <c r="E123" s="159"/>
      <c r="F123" s="165">
        <v>0.28552042570528563</v>
      </c>
      <c r="G123" s="93"/>
    </row>
    <row r="124" spans="1:7" x14ac:dyDescent="0.25">
      <c r="A124" s="89" t="s">
        <v>2303</v>
      </c>
      <c r="B124" s="198" t="s">
        <v>3055</v>
      </c>
      <c r="C124" s="165">
        <v>0.16640408276698526</v>
      </c>
      <c r="D124" s="165">
        <v>0.16604158750987161</v>
      </c>
      <c r="E124" s="159"/>
      <c r="F124" s="165">
        <v>0.16635236891468752</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0</v>
      </c>
      <c r="D171" s="165">
        <v>0</v>
      </c>
      <c r="E171" s="164"/>
      <c r="F171" s="165">
        <v>0</v>
      </c>
      <c r="G171" s="93"/>
    </row>
    <row r="172" spans="1:7" x14ac:dyDescent="0.25">
      <c r="A172" s="89" t="s">
        <v>2350</v>
      </c>
      <c r="B172" s="89" t="s">
        <v>990</v>
      </c>
      <c r="C172" s="165">
        <f>C174+C175+C176+C177</f>
        <v>0.99999999999999978</v>
      </c>
      <c r="D172" s="165">
        <f>D174+D175+D176+D177</f>
        <v>1</v>
      </c>
      <c r="E172" s="164"/>
      <c r="F172" s="165">
        <f>F174+F175+F176+F177</f>
        <v>1</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0.51702559435825701</v>
      </c>
      <c r="D175" s="165">
        <v>0.27603297163488855</v>
      </c>
      <c r="E175" s="164"/>
      <c r="F175" s="165">
        <v>0.48264540137146705</v>
      </c>
      <c r="G175" s="93"/>
    </row>
    <row r="176" spans="1:7" x14ac:dyDescent="0.25">
      <c r="A176" s="89" t="s">
        <v>2354</v>
      </c>
      <c r="B176" s="95" t="s">
        <v>3176</v>
      </c>
      <c r="C176" s="165">
        <v>2.3168583438986912E-2</v>
      </c>
      <c r="D176" s="165">
        <v>3.8601056632801243E-4</v>
      </c>
      <c r="E176" s="164"/>
      <c r="F176" s="165">
        <v>1.9918404063177884E-2</v>
      </c>
      <c r="G176" s="93"/>
    </row>
    <row r="177" spans="1:7" x14ac:dyDescent="0.25">
      <c r="A177" s="89" t="s">
        <v>2355</v>
      </c>
      <c r="B177" s="95" t="s">
        <v>3177</v>
      </c>
      <c r="C177" s="165">
        <v>0.45980582220275595</v>
      </c>
      <c r="D177" s="165">
        <v>0.72358101779878337</v>
      </c>
      <c r="E177" s="164"/>
      <c r="F177" s="165">
        <v>0.49743619456535498</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0.62135953034226443</v>
      </c>
      <c r="D181" s="165">
        <v>0.60881533909526597</v>
      </c>
      <c r="E181" s="251"/>
      <c r="F181" s="165">
        <v>0.61956996636698014</v>
      </c>
      <c r="G181" s="93"/>
    </row>
    <row r="182" spans="1:7" x14ac:dyDescent="0.25">
      <c r="A182" s="89" t="s">
        <v>2359</v>
      </c>
      <c r="B182" s="89" t="s">
        <v>1002</v>
      </c>
      <c r="C182" s="165">
        <v>0.37864046965773562</v>
      </c>
      <c r="D182" s="165">
        <v>0.39118466090473403</v>
      </c>
      <c r="E182" s="251"/>
      <c r="F182" s="165">
        <v>0.38043003363301986</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2.9477132287232349E-2</v>
      </c>
      <c r="D191" s="165">
        <v>4.1354729330980245E-3</v>
      </c>
      <c r="E191" s="251"/>
      <c r="F191" s="165">
        <v>2.586187166491561E-2</v>
      </c>
      <c r="G191" s="93"/>
    </row>
    <row r="192" spans="1:7" x14ac:dyDescent="0.25">
      <c r="A192" s="89" t="s">
        <v>2368</v>
      </c>
      <c r="B192" s="121" t="s">
        <v>1014</v>
      </c>
      <c r="C192" s="165">
        <v>8.5284819622671967E-2</v>
      </c>
      <c r="D192" s="165">
        <v>4.9026707965658341E-2</v>
      </c>
      <c r="E192" s="251"/>
      <c r="F192" s="165">
        <v>8.0112209515284527E-2</v>
      </c>
      <c r="G192" s="93"/>
    </row>
    <row r="193" spans="1:7" x14ac:dyDescent="0.25">
      <c r="A193" s="89" t="s">
        <v>2369</v>
      </c>
      <c r="B193" s="121" t="s">
        <v>1016</v>
      </c>
      <c r="C193" s="165">
        <v>6.1028461863187687E-2</v>
      </c>
      <c r="D193" s="165">
        <v>3.5818342465181861E-2</v>
      </c>
      <c r="E193" s="165"/>
      <c r="F193" s="165">
        <v>5.7431966832224186E-2</v>
      </c>
      <c r="G193" s="93"/>
    </row>
    <row r="194" spans="1:7" x14ac:dyDescent="0.25">
      <c r="A194" s="89" t="s">
        <v>2370</v>
      </c>
      <c r="B194" s="121" t="s">
        <v>1018</v>
      </c>
      <c r="C194" s="165">
        <v>0.16144529307119307</v>
      </c>
      <c r="D194" s="165">
        <v>0.20259647563312197</v>
      </c>
      <c r="E194" s="165"/>
      <c r="F194" s="165">
        <v>0.16731595243879435</v>
      </c>
      <c r="G194" s="93"/>
    </row>
    <row r="195" spans="1:7" x14ac:dyDescent="0.25">
      <c r="A195" s="89" t="s">
        <v>2371</v>
      </c>
      <c r="B195" s="121" t="s">
        <v>1020</v>
      </c>
      <c r="C195" s="165">
        <v>0.66276429315571495</v>
      </c>
      <c r="D195" s="165">
        <v>0.70842300100293976</v>
      </c>
      <c r="E195" s="165"/>
      <c r="F195" s="165">
        <v>0.66927799954878142</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2.0481077887312825E-4</v>
      </c>
      <c r="D201" s="165">
        <v>3.0949582275152333E-3</v>
      </c>
      <c r="E201" s="251"/>
      <c r="F201" s="165">
        <v>6.171214376879899E-4</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3076.0611385823941</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30020.140083609818</v>
      </c>
      <c r="D214" s="223">
        <v>24691</v>
      </c>
      <c r="E214" s="119"/>
      <c r="F214" s="111">
        <f>IF($C$238=0,"",IF(C214="[for completion]","",IF(C214="","",C214/$C$238)))</f>
        <v>0.18520313869867028</v>
      </c>
      <c r="G214" s="111">
        <f>IF($D$238=0,"",IF(D214="[for completion]","",IF(D214="","",D214/$D$238)))</f>
        <v>0.46856437992219374</v>
      </c>
    </row>
    <row r="215" spans="1:7" x14ac:dyDescent="0.25">
      <c r="A215" s="89" t="s">
        <v>2388</v>
      </c>
      <c r="B215" s="198" t="s">
        <v>3179</v>
      </c>
      <c r="C215" s="177">
        <v>72702.603689219512</v>
      </c>
      <c r="D215" s="223">
        <v>24798</v>
      </c>
      <c r="E215" s="119"/>
      <c r="F215" s="111">
        <f t="shared" ref="F215:F237" si="1">IF($C$238=0,"",IF(C215="[for completion]","",IF(C215="","",C215/$C$238)))</f>
        <v>0.44852390286347688</v>
      </c>
      <c r="G215" s="111">
        <f t="shared" ref="G215:G237" si="2">IF($D$238=0,"",IF(D215="[for completion]","",IF(D215="","",D215/$D$238)))</f>
        <v>0.47059493310560774</v>
      </c>
    </row>
    <row r="216" spans="1:7" x14ac:dyDescent="0.25">
      <c r="A216" s="89" t="s">
        <v>2389</v>
      </c>
      <c r="B216" s="198" t="s">
        <v>3180</v>
      </c>
      <c r="C216" s="177">
        <v>20600.622676779967</v>
      </c>
      <c r="D216" s="223">
        <v>2643</v>
      </c>
      <c r="E216" s="119"/>
      <c r="F216" s="111">
        <f t="shared" si="1"/>
        <v>0.12709134495244087</v>
      </c>
      <c r="G216" s="111">
        <f t="shared" si="2"/>
        <v>5.0156561343580985E-2</v>
      </c>
    </row>
    <row r="217" spans="1:7" x14ac:dyDescent="0.25">
      <c r="A217" s="89" t="s">
        <v>2390</v>
      </c>
      <c r="B217" s="198" t="s">
        <v>3181</v>
      </c>
      <c r="C217" s="177">
        <v>10644.158681719995</v>
      </c>
      <c r="D217" s="223">
        <v>342</v>
      </c>
      <c r="E217" s="119"/>
      <c r="F217" s="111">
        <f t="shared" si="1"/>
        <v>6.5666968614098403E-2</v>
      </c>
      <c r="G217" s="111">
        <f t="shared" si="2"/>
        <v>6.4901793339026473E-3</v>
      </c>
    </row>
    <row r="218" spans="1:7" x14ac:dyDescent="0.25">
      <c r="A218" s="89" t="s">
        <v>2391</v>
      </c>
      <c r="B218" s="198" t="s">
        <v>3181</v>
      </c>
      <c r="C218" s="177">
        <v>9653.0078047900006</v>
      </c>
      <c r="D218" s="223">
        <v>135</v>
      </c>
      <c r="E218" s="119"/>
      <c r="F218" s="111">
        <f t="shared" si="1"/>
        <v>5.9552265190992285E-2</v>
      </c>
      <c r="G218" s="111">
        <f t="shared" si="2"/>
        <v>2.5619128949615714E-3</v>
      </c>
    </row>
    <row r="219" spans="1:7" x14ac:dyDescent="0.25">
      <c r="A219" s="89" t="s">
        <v>2392</v>
      </c>
      <c r="B219" s="198" t="s">
        <v>3183</v>
      </c>
      <c r="C219" s="177">
        <v>18472.508761479992</v>
      </c>
      <c r="D219" s="223">
        <v>86</v>
      </c>
      <c r="E219" s="119"/>
      <c r="F219" s="111">
        <f t="shared" si="1"/>
        <v>0.11396237968032151</v>
      </c>
      <c r="G219" s="111">
        <f t="shared" si="2"/>
        <v>1.6320333997532973E-3</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162093.04169759926</v>
      </c>
      <c r="D238" s="173">
        <f>SUM(D214:D237)</f>
        <v>52695</v>
      </c>
      <c r="E238" s="172"/>
      <c r="F238" s="174">
        <f>SUM(F214:F237)</f>
        <v>1.0000000000000002</v>
      </c>
      <c r="G238" s="174">
        <f>SUM(G214:G237)</f>
        <v>1</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0.5798588445651971</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106070.12096780642</v>
      </c>
      <c r="D265" s="223" t="s">
        <v>2040</v>
      </c>
      <c r="E265" s="76"/>
      <c r="F265" s="111">
        <f>IF($C$273=0,"",IF(C265="[for completion]","",IF(C265="","",C265/$C$273)))</f>
        <v>0.65446261162605313</v>
      </c>
      <c r="G265" s="111" t="str">
        <f>IF($D$273=0,"",IF(D265="[for completion]","",IF(D265="","",D265/$D$273)))</f>
        <v/>
      </c>
    </row>
    <row r="266" spans="1:7" x14ac:dyDescent="0.25">
      <c r="A266" s="89" t="s">
        <v>2434</v>
      </c>
      <c r="B266" s="89" t="s">
        <v>1072</v>
      </c>
      <c r="C266" s="223">
        <v>22942.640267905044</v>
      </c>
      <c r="D266" s="223" t="s">
        <v>2040</v>
      </c>
      <c r="E266" s="76"/>
      <c r="F266" s="111">
        <f t="shared" ref="F266:F272" si="5">IF($C$273=0,"",IF(C266="[for completion]","",IF(C266="","",C266/$C$273)))</f>
        <v>0.14155824590685112</v>
      </c>
      <c r="G266" s="111" t="str">
        <f t="shared" ref="G266:G272" si="6">IF($D$273=0,"",IF(D266="[for completion]","",IF(D266="","",D266/$D$273)))</f>
        <v/>
      </c>
    </row>
    <row r="267" spans="1:7" x14ac:dyDescent="0.25">
      <c r="A267" s="89" t="s">
        <v>2435</v>
      </c>
      <c r="B267" s="89" t="s">
        <v>1074</v>
      </c>
      <c r="C267" s="223">
        <v>18404.208850681138</v>
      </c>
      <c r="D267" s="223" t="s">
        <v>2040</v>
      </c>
      <c r="E267" s="76"/>
      <c r="F267" s="111">
        <f t="shared" si="5"/>
        <v>0.11355569767836753</v>
      </c>
      <c r="G267" s="111" t="str">
        <f t="shared" si="6"/>
        <v/>
      </c>
    </row>
    <row r="268" spans="1:7" x14ac:dyDescent="0.25">
      <c r="A268" s="89" t="s">
        <v>2436</v>
      </c>
      <c r="B268" s="89" t="s">
        <v>1076</v>
      </c>
      <c r="C268" s="223">
        <v>9369.9608604182085</v>
      </c>
      <c r="D268" s="223" t="s">
        <v>2040</v>
      </c>
      <c r="E268" s="76"/>
      <c r="F268" s="111">
        <f t="shared" si="5"/>
        <v>5.781353881367237E-2</v>
      </c>
      <c r="G268" s="111" t="str">
        <f t="shared" si="6"/>
        <v/>
      </c>
    </row>
    <row r="269" spans="1:7" x14ac:dyDescent="0.25">
      <c r="A269" s="89" t="s">
        <v>2437</v>
      </c>
      <c r="B269" s="89" t="s">
        <v>1078</v>
      </c>
      <c r="C269" s="223">
        <v>4499.9011497821111</v>
      </c>
      <c r="D269" s="223" t="s">
        <v>2040</v>
      </c>
      <c r="E269" s="76"/>
      <c r="F269" s="111">
        <f t="shared" si="5"/>
        <v>2.7764812858461132E-2</v>
      </c>
      <c r="G269" s="111" t="str">
        <f t="shared" si="6"/>
        <v/>
      </c>
    </row>
    <row r="270" spans="1:7" x14ac:dyDescent="0.25">
      <c r="A270" s="89" t="s">
        <v>2438</v>
      </c>
      <c r="B270" s="89" t="s">
        <v>1080</v>
      </c>
      <c r="C270" s="223">
        <v>409.83218224298815</v>
      </c>
      <c r="D270" s="223" t="s">
        <v>2040</v>
      </c>
      <c r="E270" s="76"/>
      <c r="F270" s="111">
        <f t="shared" si="5"/>
        <v>2.528703068044568E-3</v>
      </c>
      <c r="G270" s="111" t="str">
        <f t="shared" si="6"/>
        <v/>
      </c>
    </row>
    <row r="271" spans="1:7" x14ac:dyDescent="0.25">
      <c r="A271" s="89" t="s">
        <v>2439</v>
      </c>
      <c r="B271" s="89" t="s">
        <v>1082</v>
      </c>
      <c r="C271" s="223">
        <v>159.56218088066913</v>
      </c>
      <c r="D271" s="223" t="s">
        <v>2040</v>
      </c>
      <c r="E271" s="76"/>
      <c r="F271" s="111">
        <f t="shared" si="5"/>
        <v>9.845136468507132E-4</v>
      </c>
      <c r="G271" s="111" t="str">
        <f t="shared" si="6"/>
        <v/>
      </c>
    </row>
    <row r="272" spans="1:7" x14ac:dyDescent="0.25">
      <c r="A272" s="89" t="s">
        <v>2440</v>
      </c>
      <c r="B272" s="89" t="s">
        <v>1084</v>
      </c>
      <c r="C272" s="223">
        <v>215.85998731298326</v>
      </c>
      <c r="D272" s="223" t="s">
        <v>2040</v>
      </c>
      <c r="E272" s="76"/>
      <c r="F272" s="111">
        <f t="shared" si="5"/>
        <v>1.3318764016993965E-3</v>
      </c>
      <c r="G272" s="111" t="str">
        <f t="shared" si="6"/>
        <v/>
      </c>
    </row>
    <row r="273" spans="1:7" x14ac:dyDescent="0.25">
      <c r="A273" s="89" t="s">
        <v>2441</v>
      </c>
      <c r="B273" s="113" t="s">
        <v>354</v>
      </c>
      <c r="C273" s="129">
        <f>SUM(C265:C272)</f>
        <v>162072.08644702958</v>
      </c>
      <c r="D273" s="158">
        <f>SUM(D265:D272)</f>
        <v>0</v>
      </c>
      <c r="E273" s="76"/>
      <c r="F273" s="174">
        <f>SUM(F265:F272)</f>
        <v>0.99999999999999978</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0.68986901228213116</v>
      </c>
      <c r="D284" s="76"/>
      <c r="E284" s="172"/>
      <c r="F284" s="172"/>
      <c r="G284" s="172"/>
    </row>
    <row r="285" spans="1:7" x14ac:dyDescent="0.25">
      <c r="A285" s="89" t="s">
        <v>2452</v>
      </c>
      <c r="B285" s="89" t="s">
        <v>1125</v>
      </c>
      <c r="C285" s="165">
        <v>3.1879585553958663E-3</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1.4111653566149848E-2</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0.29283137559632322</v>
      </c>
      <c r="D289" s="76"/>
      <c r="E289" s="172"/>
      <c r="F289" s="172"/>
      <c r="G289" s="73"/>
    </row>
    <row r="290" spans="1:7" x14ac:dyDescent="0.25">
      <c r="A290" s="89" t="s">
        <v>2458</v>
      </c>
      <c r="B290" s="155" t="s">
        <v>1134</v>
      </c>
      <c r="C290" s="224">
        <v>0.28281834303155745</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1.0013032564765795E-2</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92409.374084450115</v>
      </c>
      <c r="D308" s="223">
        <v>25036</v>
      </c>
      <c r="E308" s="81"/>
      <c r="F308" s="111">
        <f>IF($C$326=0,"",IF(C308="[for completion]","",IF(C308="","",C308/$C$326)))</f>
        <v>0.5701008082558443</v>
      </c>
      <c r="G308" s="111">
        <f>IF($D$326=0,"",IF(D308="[for completion]","",IF(D308="","",D308/$D$326)))</f>
        <v>0.51765776197171454</v>
      </c>
    </row>
    <row r="309" spans="1:7" x14ac:dyDescent="0.25">
      <c r="A309" s="89" t="s">
        <v>2476</v>
      </c>
      <c r="B309" s="198" t="s">
        <v>3186</v>
      </c>
      <c r="C309" s="177">
        <v>32457.526912600115</v>
      </c>
      <c r="D309" s="223">
        <v>12572</v>
      </c>
      <c r="E309" s="81"/>
      <c r="F309" s="111">
        <f t="shared" ref="F309:F325" si="7">IF($C$326=0,"",IF(C309="[for completion]","",IF(C309="","",C309/$C$326)))</f>
        <v>0.2002401002083278</v>
      </c>
      <c r="G309" s="111">
        <f t="shared" ref="G309:G325" si="8">IF($D$326=0,"",IF(D309="[for completion]","",IF(D309="","",D309/$D$326)))</f>
        <v>0.25994541394425608</v>
      </c>
    </row>
    <row r="310" spans="1:7" x14ac:dyDescent="0.25">
      <c r="A310" s="89" t="s">
        <v>2477</v>
      </c>
      <c r="B310" s="198" t="s">
        <v>3187</v>
      </c>
      <c r="C310" s="177">
        <v>391.38615418999996</v>
      </c>
      <c r="D310" s="223">
        <v>63</v>
      </c>
      <c r="E310" s="81"/>
      <c r="F310" s="111">
        <f t="shared" si="7"/>
        <v>2.4145771471187991E-3</v>
      </c>
      <c r="G310" s="111">
        <f t="shared" si="8"/>
        <v>1.3026217847986105E-3</v>
      </c>
    </row>
    <row r="311" spans="1:7" x14ac:dyDescent="0.25">
      <c r="A311" s="89" t="s">
        <v>2478</v>
      </c>
      <c r="B311" s="198" t="s">
        <v>3040</v>
      </c>
      <c r="C311" s="177">
        <v>89.826828919999997</v>
      </c>
      <c r="D311" s="223">
        <v>23</v>
      </c>
      <c r="E311" s="81"/>
      <c r="F311" s="111">
        <f t="shared" si="7"/>
        <v>5.5416832196646918E-4</v>
      </c>
      <c r="G311" s="111">
        <f t="shared" si="8"/>
        <v>4.7556033413282604E-4</v>
      </c>
    </row>
    <row r="312" spans="1:7" x14ac:dyDescent="0.25">
      <c r="A312" s="89" t="s">
        <v>2479</v>
      </c>
      <c r="B312" s="198" t="s">
        <v>3041</v>
      </c>
      <c r="C312" s="177">
        <v>20.56896308</v>
      </c>
      <c r="D312" s="223">
        <v>7</v>
      </c>
      <c r="E312" s="81"/>
      <c r="F312" s="111">
        <f t="shared" si="7"/>
        <v>1.2689602751963491E-4</v>
      </c>
      <c r="G312" s="111">
        <f t="shared" si="8"/>
        <v>1.447357538665123E-4</v>
      </c>
    </row>
    <row r="313" spans="1:7" x14ac:dyDescent="0.25">
      <c r="A313" s="89" t="s">
        <v>2480</v>
      </c>
      <c r="B313" s="198" t="s">
        <v>3188</v>
      </c>
      <c r="C313" s="177">
        <v>3.0333490000000001E-2</v>
      </c>
      <c r="D313" s="223">
        <v>1</v>
      </c>
      <c r="E313" s="81"/>
      <c r="F313" s="111">
        <f t="shared" si="7"/>
        <v>1.871362871738195E-7</v>
      </c>
      <c r="G313" s="111">
        <f t="shared" si="8"/>
        <v>2.0676536266644613E-5</v>
      </c>
    </row>
    <row r="314" spans="1:7" x14ac:dyDescent="0.25">
      <c r="A314" s="89" t="s">
        <v>2481</v>
      </c>
      <c r="B314" s="198" t="s">
        <v>3189</v>
      </c>
      <c r="C314" s="177">
        <v>0</v>
      </c>
      <c r="D314" s="223">
        <v>0</v>
      </c>
      <c r="E314" s="81"/>
      <c r="F314" s="111">
        <f>IF($C$326=0,"",IF(C314="[for completion]","",IF(C314="","",C314/$C$326)))</f>
        <v>0</v>
      </c>
      <c r="G314" s="111">
        <f t="shared" si="8"/>
        <v>0</v>
      </c>
    </row>
    <row r="315" spans="1:7" x14ac:dyDescent="0.25">
      <c r="A315" s="89" t="s">
        <v>2482</v>
      </c>
      <c r="B315" s="198" t="s">
        <v>3190</v>
      </c>
      <c r="C315" s="177">
        <v>24556.795942959961</v>
      </c>
      <c r="D315" s="223">
        <v>4846</v>
      </c>
      <c r="E315" s="81"/>
      <c r="F315" s="111">
        <f t="shared" si="7"/>
        <v>0.15149814998704866</v>
      </c>
      <c r="G315" s="111">
        <f t="shared" si="8"/>
        <v>0.10019849474815978</v>
      </c>
    </row>
    <row r="316" spans="1:7" x14ac:dyDescent="0.25">
      <c r="A316" s="89" t="s">
        <v>2483</v>
      </c>
      <c r="B316" s="198" t="s">
        <v>3191</v>
      </c>
      <c r="C316" s="177">
        <v>11098.317176019986</v>
      </c>
      <c r="D316" s="223">
        <v>5722</v>
      </c>
      <c r="E316" s="81"/>
      <c r="F316" s="111">
        <f t="shared" si="7"/>
        <v>6.8468806925870027E-2</v>
      </c>
      <c r="G316" s="111">
        <f t="shared" si="8"/>
        <v>0.11831114051774047</v>
      </c>
    </row>
    <row r="317" spans="1:7" x14ac:dyDescent="0.25">
      <c r="A317" s="89" t="s">
        <v>2484</v>
      </c>
      <c r="B317" s="198" t="s">
        <v>3192</v>
      </c>
      <c r="C317" s="177">
        <v>187.92564469000001</v>
      </c>
      <c r="D317" s="223">
        <v>37</v>
      </c>
      <c r="E317" s="81"/>
      <c r="F317" s="111">
        <f t="shared" si="7"/>
        <v>1.1593689816777762E-3</v>
      </c>
      <c r="G317" s="111">
        <f>IF($D$326=0,"",IF(D317="[for completion]","",IF(D317="","",D317/$D$326)))</f>
        <v>7.6503184186585058E-4</v>
      </c>
    </row>
    <row r="318" spans="1:7" x14ac:dyDescent="0.25">
      <c r="A318" s="89" t="s">
        <v>2485</v>
      </c>
      <c r="B318" s="198" t="s">
        <v>3193</v>
      </c>
      <c r="C318" s="177">
        <v>297.50959982000001</v>
      </c>
      <c r="D318" s="223">
        <v>21</v>
      </c>
      <c r="E318" s="81"/>
      <c r="F318" s="111">
        <f t="shared" si="7"/>
        <v>1.8354248689776097E-3</v>
      </c>
      <c r="G318" s="111">
        <f t="shared" si="8"/>
        <v>4.3420726159953683E-4</v>
      </c>
    </row>
    <row r="319" spans="1:7" x14ac:dyDescent="0.25">
      <c r="A319" s="89" t="s">
        <v>2486</v>
      </c>
      <c r="B319" s="198" t="s">
        <v>3194</v>
      </c>
      <c r="C319" s="177">
        <v>104.44524804000001</v>
      </c>
      <c r="D319" s="223">
        <v>11</v>
      </c>
      <c r="E319" s="81"/>
      <c r="F319" s="111">
        <f t="shared" si="7"/>
        <v>6.4435368073882194E-4</v>
      </c>
      <c r="G319" s="111">
        <f t="shared" si="8"/>
        <v>2.2744189893309072E-4</v>
      </c>
    </row>
    <row r="320" spans="1:7" x14ac:dyDescent="0.25">
      <c r="A320" s="89" t="s">
        <v>2487</v>
      </c>
      <c r="B320" s="198" t="s">
        <v>3195</v>
      </c>
      <c r="C320" s="177">
        <v>2.3526287400000001</v>
      </c>
      <c r="D320" s="223">
        <v>1</v>
      </c>
      <c r="E320" s="81"/>
      <c r="F320" s="111">
        <f t="shared" si="7"/>
        <v>1.4514063746111019E-5</v>
      </c>
      <c r="G320" s="111">
        <f t="shared" si="8"/>
        <v>2.0676536266644613E-5</v>
      </c>
    </row>
    <row r="321" spans="1:7" x14ac:dyDescent="0.25">
      <c r="A321" s="89" t="s">
        <v>2488</v>
      </c>
      <c r="B321" s="198" t="s">
        <v>3196</v>
      </c>
      <c r="C321" s="177">
        <v>0</v>
      </c>
      <c r="D321" s="223">
        <v>0</v>
      </c>
      <c r="E321" s="81"/>
      <c r="F321" s="111">
        <f t="shared" si="7"/>
        <v>0</v>
      </c>
      <c r="G321" s="111">
        <f t="shared" si="8"/>
        <v>0</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476.98218059999999</v>
      </c>
      <c r="D325" s="223">
        <v>24</v>
      </c>
      <c r="E325" s="81"/>
      <c r="F325" s="111">
        <f t="shared" si="7"/>
        <v>2.942644394876957E-3</v>
      </c>
      <c r="G325" s="111">
        <f t="shared" si="8"/>
        <v>4.9623687039947065E-4</v>
      </c>
    </row>
    <row r="326" spans="1:7" x14ac:dyDescent="0.25">
      <c r="A326" s="89" t="s">
        <v>2493</v>
      </c>
      <c r="B326" s="102" t="s">
        <v>354</v>
      </c>
      <c r="C326" s="129">
        <f>SUM(C308:C325)</f>
        <v>162093.04169760016</v>
      </c>
      <c r="D326" s="158">
        <f>SUM(D308:D325)</f>
        <v>48364</v>
      </c>
      <c r="E326" s="81"/>
      <c r="F326" s="174">
        <f>SUM(F308:F325)</f>
        <v>0.99999999999999989</v>
      </c>
      <c r="G326" s="174">
        <f>SUM(G308:G325)</f>
        <v>1.0000000000000002</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92409.374084450115</v>
      </c>
      <c r="D331" s="223">
        <v>25036</v>
      </c>
      <c r="E331" s="81"/>
      <c r="F331" s="111">
        <f>IF($C$349=0,"",IF(C331="[for completion]","",IF(C331="","",C331/$C$349)))</f>
        <v>0.5701008082558443</v>
      </c>
      <c r="G331" s="111">
        <f>IF($D$349=0,"",IF(D331="[for completion]","",IF(D331="","",D331/$D$349)))</f>
        <v>0.51765776197171454</v>
      </c>
    </row>
    <row r="332" spans="1:7" x14ac:dyDescent="0.25">
      <c r="A332" s="89" t="s">
        <v>2499</v>
      </c>
      <c r="B332" s="198" t="s">
        <v>3198</v>
      </c>
      <c r="C332" s="177">
        <v>32457.526912600115</v>
      </c>
      <c r="D332" s="223">
        <v>12572</v>
      </c>
      <c r="E332" s="81"/>
      <c r="F332" s="111">
        <f t="shared" ref="F332:F348" si="9">IF($C$349=0,"",IF(C332="[for completion]","",IF(C332="","",C332/$C$349)))</f>
        <v>0.2002401002083278</v>
      </c>
      <c r="G332" s="111">
        <f t="shared" ref="G332:G348" si="10">IF($D$349=0,"",IF(D332="[for completion]","",IF(D332="","",D332/$D$349)))</f>
        <v>0.25994541394425608</v>
      </c>
    </row>
    <row r="333" spans="1:7" x14ac:dyDescent="0.25">
      <c r="A333" s="89" t="s">
        <v>2500</v>
      </c>
      <c r="B333" s="198" t="s">
        <v>3199</v>
      </c>
      <c r="C333" s="177">
        <v>391.38615418999996</v>
      </c>
      <c r="D333" s="223">
        <v>63</v>
      </c>
      <c r="E333" s="81"/>
      <c r="F333" s="111">
        <f t="shared" si="9"/>
        <v>2.4145771471187991E-3</v>
      </c>
      <c r="G333" s="111">
        <f t="shared" si="10"/>
        <v>1.3026217847986105E-3</v>
      </c>
    </row>
    <row r="334" spans="1:7" x14ac:dyDescent="0.25">
      <c r="A334" s="89" t="s">
        <v>2501</v>
      </c>
      <c r="B334" s="198" t="s">
        <v>3200</v>
      </c>
      <c r="C334" s="177">
        <v>89.826828919999997</v>
      </c>
      <c r="D334" s="223">
        <v>23</v>
      </c>
      <c r="E334" s="81"/>
      <c r="F334" s="111">
        <f t="shared" si="9"/>
        <v>5.5416832196646918E-4</v>
      </c>
      <c r="G334" s="111">
        <f t="shared" si="10"/>
        <v>4.7556033413282604E-4</v>
      </c>
    </row>
    <row r="335" spans="1:7" x14ac:dyDescent="0.25">
      <c r="A335" s="89" t="s">
        <v>2502</v>
      </c>
      <c r="B335" s="198" t="s">
        <v>3201</v>
      </c>
      <c r="C335" s="177">
        <v>20.56896308</v>
      </c>
      <c r="D335" s="223">
        <v>7</v>
      </c>
      <c r="E335" s="81"/>
      <c r="F335" s="111">
        <f t="shared" si="9"/>
        <v>1.2689602751963491E-4</v>
      </c>
      <c r="G335" s="111">
        <f t="shared" si="10"/>
        <v>1.447357538665123E-4</v>
      </c>
    </row>
    <row r="336" spans="1:7" x14ac:dyDescent="0.25">
      <c r="A336" s="89" t="s">
        <v>2503</v>
      </c>
      <c r="B336" s="198" t="s">
        <v>3202</v>
      </c>
      <c r="C336" s="177">
        <v>3.0333490000000001E-2</v>
      </c>
      <c r="D336" s="223">
        <v>1</v>
      </c>
      <c r="E336" s="81"/>
      <c r="F336" s="111">
        <f t="shared" si="9"/>
        <v>1.871362871738195E-7</v>
      </c>
      <c r="G336" s="111">
        <f t="shared" si="10"/>
        <v>2.0676536266644613E-5</v>
      </c>
    </row>
    <row r="337" spans="1:7" x14ac:dyDescent="0.25">
      <c r="A337" s="89" t="s">
        <v>2504</v>
      </c>
      <c r="B337" s="198" t="s">
        <v>3203</v>
      </c>
      <c r="C337" s="177">
        <v>0</v>
      </c>
      <c r="D337" s="223">
        <v>0</v>
      </c>
      <c r="E337" s="81"/>
      <c r="F337" s="111">
        <f t="shared" si="9"/>
        <v>0</v>
      </c>
      <c r="G337" s="111">
        <f t="shared" si="10"/>
        <v>0</v>
      </c>
    </row>
    <row r="338" spans="1:7" x14ac:dyDescent="0.25">
      <c r="A338" s="89" t="s">
        <v>2505</v>
      </c>
      <c r="B338" s="198" t="s">
        <v>3204</v>
      </c>
      <c r="C338" s="177">
        <v>24556.795942959961</v>
      </c>
      <c r="D338" s="223">
        <v>4846</v>
      </c>
      <c r="E338" s="81"/>
      <c r="F338" s="111">
        <f t="shared" si="9"/>
        <v>0.15149814998704866</v>
      </c>
      <c r="G338" s="111">
        <f t="shared" si="10"/>
        <v>0.10019849474815978</v>
      </c>
    </row>
    <row r="339" spans="1:7" x14ac:dyDescent="0.25">
      <c r="A339" s="89" t="s">
        <v>2506</v>
      </c>
      <c r="B339" s="198" t="s">
        <v>3205</v>
      </c>
      <c r="C339" s="177">
        <v>11098.317176019986</v>
      </c>
      <c r="D339" s="223">
        <v>5722</v>
      </c>
      <c r="E339" s="81"/>
      <c r="F339" s="111">
        <f t="shared" si="9"/>
        <v>6.8468806925870027E-2</v>
      </c>
      <c r="G339" s="111">
        <f t="shared" si="10"/>
        <v>0.11831114051774047</v>
      </c>
    </row>
    <row r="340" spans="1:7" x14ac:dyDescent="0.25">
      <c r="A340" s="89" t="s">
        <v>2507</v>
      </c>
      <c r="B340" s="198" t="s">
        <v>3206</v>
      </c>
      <c r="C340" s="177">
        <v>187.92564469000001</v>
      </c>
      <c r="D340" s="223">
        <v>37</v>
      </c>
      <c r="E340" s="81"/>
      <c r="F340" s="111">
        <f t="shared" si="9"/>
        <v>1.1593689816777762E-3</v>
      </c>
      <c r="G340" s="111">
        <f t="shared" si="10"/>
        <v>7.6503184186585058E-4</v>
      </c>
    </row>
    <row r="341" spans="1:7" x14ac:dyDescent="0.25">
      <c r="A341" s="89" t="s">
        <v>2508</v>
      </c>
      <c r="B341" s="198" t="s">
        <v>3207</v>
      </c>
      <c r="C341" s="177">
        <v>297.50959982000001</v>
      </c>
      <c r="D341" s="223">
        <v>21</v>
      </c>
      <c r="E341" s="81"/>
      <c r="F341" s="111">
        <f t="shared" si="9"/>
        <v>1.8354248689776097E-3</v>
      </c>
      <c r="G341" s="111">
        <f t="shared" si="10"/>
        <v>4.3420726159953683E-4</v>
      </c>
    </row>
    <row r="342" spans="1:7" x14ac:dyDescent="0.25">
      <c r="A342" s="89" t="s">
        <v>2509</v>
      </c>
      <c r="B342" s="198" t="s">
        <v>3208</v>
      </c>
      <c r="C342" s="177">
        <v>104.44524804000001</v>
      </c>
      <c r="D342" s="223">
        <v>11</v>
      </c>
      <c r="E342" s="81"/>
      <c r="F342" s="111">
        <f t="shared" si="9"/>
        <v>6.4435368073882194E-4</v>
      </c>
      <c r="G342" s="111">
        <f>IF($D$349=0,"",IF(D342="[for completion]","",IF(D342="","",D342/$D$349)))</f>
        <v>2.2744189893309072E-4</v>
      </c>
    </row>
    <row r="343" spans="1:7" x14ac:dyDescent="0.25">
      <c r="A343" s="89" t="s">
        <v>2510</v>
      </c>
      <c r="B343" s="198" t="s">
        <v>3209</v>
      </c>
      <c r="C343" s="177">
        <v>2.3526287400000001</v>
      </c>
      <c r="D343" s="223">
        <v>1</v>
      </c>
      <c r="E343" s="81"/>
      <c r="F343" s="111">
        <f t="shared" si="9"/>
        <v>1.4514063746111019E-5</v>
      </c>
      <c r="G343" s="111">
        <f t="shared" si="10"/>
        <v>2.0676536266644613E-5</v>
      </c>
    </row>
    <row r="344" spans="1:7" x14ac:dyDescent="0.25">
      <c r="A344" s="89" t="s">
        <v>2511</v>
      </c>
      <c r="B344" s="198" t="s">
        <v>3210</v>
      </c>
      <c r="C344" s="177">
        <v>0</v>
      </c>
      <c r="D344" s="223">
        <v>0</v>
      </c>
      <c r="E344" s="81"/>
      <c r="F344" s="111">
        <f t="shared" si="9"/>
        <v>0</v>
      </c>
      <c r="G344" s="111">
        <f t="shared" si="10"/>
        <v>0</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476.98218059999999</v>
      </c>
      <c r="D348" s="223">
        <v>24</v>
      </c>
      <c r="E348" s="81"/>
      <c r="F348" s="111">
        <f t="shared" si="9"/>
        <v>2.942644394876957E-3</v>
      </c>
      <c r="G348" s="111">
        <f t="shared" si="10"/>
        <v>4.9623687039947065E-4</v>
      </c>
    </row>
    <row r="349" spans="1:7" x14ac:dyDescent="0.25">
      <c r="A349" s="89" t="s">
        <v>2516</v>
      </c>
      <c r="B349" s="102" t="s">
        <v>354</v>
      </c>
      <c r="C349" s="129">
        <f>SUM(C331:C348)</f>
        <v>162093.04169760016</v>
      </c>
      <c r="D349" s="158">
        <f>SUM(D331:D348)</f>
        <v>48364</v>
      </c>
      <c r="E349" s="81"/>
      <c r="F349" s="174">
        <f>SUM(F331:F348)</f>
        <v>0.99999999999999989</v>
      </c>
      <c r="G349" s="174">
        <f>SUM(G331:G348)</f>
        <v>1.0000000000000002</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81698.197126699975</v>
      </c>
      <c r="D378" s="223">
        <v>32704</v>
      </c>
      <c r="E378" s="81"/>
      <c r="F378" s="111">
        <f t="shared" ref="F378:F384" si="13">IF($C$385=0,"",IF(C378="[for completion]","",IF(C378="","",C378/$C$385)))</f>
        <v>0.5040203840403944</v>
      </c>
      <c r="G378" s="111">
        <f>IF($D$385=0,"",IF(D378="[for completion]","",IF(D378="","",D378/$D$385)))</f>
        <v>0.67580021903994381</v>
      </c>
    </row>
    <row r="379" spans="1:7" x14ac:dyDescent="0.25">
      <c r="A379" s="89" t="s">
        <v>2547</v>
      </c>
      <c r="B379" s="176" t="s">
        <v>1249</v>
      </c>
      <c r="C379" s="177">
        <v>19564.149864969924</v>
      </c>
      <c r="D379" s="223">
        <v>7731</v>
      </c>
      <c r="E379" s="81"/>
      <c r="F379" s="111">
        <f t="shared" si="13"/>
        <v>0.12069703708484117</v>
      </c>
      <c r="G379" s="111">
        <f t="shared" ref="G379:G384" si="14">IF($D$385=0,"",IF(D379="[for completion]","",IF(D379="","",D379/$D$385)))</f>
        <v>0.15975450994978613</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11042.632896050003</v>
      </c>
      <c r="D381" s="223">
        <v>5217</v>
      </c>
      <c r="E381" s="81"/>
      <c r="F381" s="111">
        <f t="shared" si="13"/>
        <v>6.8125274104307895E-2</v>
      </c>
      <c r="G381" s="111">
        <f t="shared" si="14"/>
        <v>0.10780484780856736</v>
      </c>
    </row>
    <row r="382" spans="1:7" x14ac:dyDescent="0.25">
      <c r="A382" s="89" t="s">
        <v>2550</v>
      </c>
      <c r="B382" s="102" t="s">
        <v>1255</v>
      </c>
      <c r="C382" s="177">
        <v>49753.329224820001</v>
      </c>
      <c r="D382" s="223">
        <v>2701</v>
      </c>
      <c r="E382" s="81"/>
      <c r="F382" s="111">
        <f t="shared" si="13"/>
        <v>0.30694302916247074</v>
      </c>
      <c r="G382" s="111">
        <f t="shared" si="14"/>
        <v>5.5813857376066783E-2</v>
      </c>
    </row>
    <row r="383" spans="1:7" x14ac:dyDescent="0.25">
      <c r="A383" s="89" t="s">
        <v>2551</v>
      </c>
      <c r="B383" s="102" t="s">
        <v>1257</v>
      </c>
      <c r="C383" s="177">
        <v>34.732585060000005</v>
      </c>
      <c r="D383" s="223">
        <v>40</v>
      </c>
      <c r="E383" s="81"/>
      <c r="F383" s="111">
        <f t="shared" si="13"/>
        <v>2.1427560798567137E-4</v>
      </c>
      <c r="G383" s="111">
        <f t="shared" si="14"/>
        <v>8.2656582563593909E-4</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162093.04169759993</v>
      </c>
      <c r="D385" s="158">
        <f>SUM(D378:D384)</f>
        <v>48393</v>
      </c>
      <c r="E385" s="81"/>
      <c r="F385" s="174">
        <f>SUM(F378:F384)</f>
        <v>0.99999999999999989</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44992.700913769964</v>
      </c>
      <c r="D388" s="223">
        <v>8994</v>
      </c>
      <c r="E388" s="81"/>
      <c r="F388" s="111">
        <f>IF($C$392=0,"",IF(C388="[for completion]","",IF(C388="","",C388/$C$392)))</f>
        <v>0.27757330260794383</v>
      </c>
      <c r="G388" s="111">
        <f>IF($D$392=0,"",IF(D388="[for completion]","",IF(D388="","",D388/$D$392)))</f>
        <v>0.18600707298409613</v>
      </c>
    </row>
    <row r="389" spans="1:7" x14ac:dyDescent="0.25">
      <c r="A389" s="89" t="s">
        <v>2557</v>
      </c>
      <c r="B389" s="176" t="s">
        <v>1508</v>
      </c>
      <c r="C389" s="177">
        <v>117100.34078382996</v>
      </c>
      <c r="D389" s="223">
        <v>39359</v>
      </c>
      <c r="E389" s="81"/>
      <c r="F389" s="111">
        <f>IF($C$392=0,"",IF(C389="[for completion]","",IF(C389="","",C389/$C$392)))</f>
        <v>0.72242669739205612</v>
      </c>
      <c r="G389" s="111">
        <f>IF($D$392=0,"",IF(D389="[for completion]","",IF(D389="","",D389/$D$392)))</f>
        <v>0.81399292701590387</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162093.04169759993</v>
      </c>
      <c r="D392" s="158">
        <f>SUM(D388:D391)</f>
        <v>48353</v>
      </c>
      <c r="E392" s="81"/>
      <c r="F392" s="174">
        <f>SUM(F388:F391)</f>
        <v>1</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15486.58799372383</v>
      </c>
      <c r="E395" s="179"/>
      <c r="F395" s="177"/>
      <c r="G395" s="177"/>
    </row>
    <row r="396" spans="1:7" x14ac:dyDescent="0.25">
      <c r="A396" s="89" t="s">
        <v>2563</v>
      </c>
      <c r="B396" s="176" t="s">
        <v>1249</v>
      </c>
      <c r="C396" s="177"/>
      <c r="D396" s="177">
        <v>1362.9355415252971</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1416.175219556201</v>
      </c>
      <c r="E398" s="179"/>
      <c r="F398" s="177"/>
      <c r="G398" s="177"/>
    </row>
    <row r="399" spans="1:7" x14ac:dyDescent="0.25">
      <c r="A399" s="89" t="s">
        <v>2566</v>
      </c>
      <c r="B399" s="102" t="s">
        <v>1255</v>
      </c>
      <c r="C399" s="177"/>
      <c r="D399" s="177">
        <v>5605.9741553930889</v>
      </c>
      <c r="E399" s="179"/>
      <c r="F399" s="177"/>
      <c r="G399" s="177"/>
    </row>
    <row r="400" spans="1:7" x14ac:dyDescent="0.25">
      <c r="A400" s="89" t="s">
        <v>2567</v>
      </c>
      <c r="B400" s="102" t="s">
        <v>1257</v>
      </c>
      <c r="C400" s="177"/>
      <c r="D400" s="177">
        <v>1.9333300544000001</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23873.606240252815</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15599.879505922501</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511.12826707000005</v>
      </c>
      <c r="D448" s="177">
        <v>490</v>
      </c>
      <c r="E448" s="119"/>
      <c r="F448" s="111">
        <f>IF($C$472=0,"",IF(C448="[for completion]","",IF(C448="","",C448/$C$472)))</f>
        <v>1.8950194088945081E-2</v>
      </c>
      <c r="G448" s="111">
        <f>IF($D$472=0,"",IF(D448="[for completion]","",IF(D448="","",D448/$D$472)))</f>
        <v>0.2834008097165992</v>
      </c>
    </row>
    <row r="449" spans="1:7" x14ac:dyDescent="0.25">
      <c r="A449" s="89" t="s">
        <v>2613</v>
      </c>
      <c r="B449" s="198" t="s">
        <v>3179</v>
      </c>
      <c r="C449" s="177">
        <v>1490.1115437800011</v>
      </c>
      <c r="D449" s="177">
        <v>441</v>
      </c>
      <c r="E449" s="119"/>
      <c r="F449" s="111">
        <f t="shared" ref="F449:F471" si="15">IF($C$472=0,"",IF(C449="[for completion]","",IF(C449="","",C449/$C$472)))</f>
        <v>5.5246216631062134E-2</v>
      </c>
      <c r="G449" s="111">
        <f t="shared" ref="G449:G471" si="16">IF($D$472=0,"",IF(D449="[for completion]","",IF(D449="","",D449/$D$472)))</f>
        <v>0.25506072874493929</v>
      </c>
    </row>
    <row r="450" spans="1:7" x14ac:dyDescent="0.25">
      <c r="A450" s="89" t="s">
        <v>2614</v>
      </c>
      <c r="B450" s="198" t="s">
        <v>3180</v>
      </c>
      <c r="C450" s="177">
        <v>5395.8309814900049</v>
      </c>
      <c r="D450" s="177">
        <v>566</v>
      </c>
      <c r="E450" s="119"/>
      <c r="F450" s="111">
        <f t="shared" si="15"/>
        <v>0.20005163274676607</v>
      </c>
      <c r="G450" s="111">
        <f t="shared" si="16"/>
        <v>0.32735685367264317</v>
      </c>
    </row>
    <row r="451" spans="1:7" x14ac:dyDescent="0.25">
      <c r="A451" s="89" t="s">
        <v>2615</v>
      </c>
      <c r="B451" s="198" t="s">
        <v>3181</v>
      </c>
      <c r="C451" s="177">
        <v>4013.1248952800011</v>
      </c>
      <c r="D451" s="177">
        <v>131</v>
      </c>
      <c r="E451" s="119"/>
      <c r="F451" s="111">
        <f t="shared" si="15"/>
        <v>0.14878749732367724</v>
      </c>
      <c r="G451" s="111">
        <f t="shared" si="16"/>
        <v>7.5766338924233664E-2</v>
      </c>
    </row>
    <row r="452" spans="1:7" x14ac:dyDescent="0.25">
      <c r="A452" s="89" t="s">
        <v>2616</v>
      </c>
      <c r="B452" s="198" t="s">
        <v>3181</v>
      </c>
      <c r="C452" s="177">
        <v>2647.7361752400002</v>
      </c>
      <c r="D452" s="177">
        <v>41</v>
      </c>
      <c r="E452" s="119"/>
      <c r="F452" s="111">
        <f t="shared" si="15"/>
        <v>9.8165407099755506E-2</v>
      </c>
      <c r="G452" s="111">
        <f t="shared" si="16"/>
        <v>2.3713128976286871E-2</v>
      </c>
    </row>
    <row r="453" spans="1:7" x14ac:dyDescent="0.25">
      <c r="A453" s="89" t="s">
        <v>2617</v>
      </c>
      <c r="B453" s="198" t="s">
        <v>3183</v>
      </c>
      <c r="C453" s="177">
        <v>12914.259802879997</v>
      </c>
      <c r="D453" s="177">
        <v>60</v>
      </c>
      <c r="E453" s="119"/>
      <c r="F453" s="111">
        <f t="shared" si="15"/>
        <v>0.47879905210979384</v>
      </c>
      <c r="G453" s="111">
        <f t="shared" si="16"/>
        <v>3.4702139965297862E-2</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26972.191665740007</v>
      </c>
      <c r="D472" s="89">
        <f>SUM(D448:D471)</f>
        <v>1729</v>
      </c>
      <c r="E472" s="172"/>
      <c r="F472" s="174">
        <f>SUM(F448:F471)</f>
        <v>0.99999999999999978</v>
      </c>
      <c r="G472" s="174">
        <f>SUM(G448:G471)</f>
        <v>1.0000000000000002</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0.43929957793743563</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23071.708385302543</v>
      </c>
      <c r="D499" s="177" t="s">
        <v>2040</v>
      </c>
      <c r="E499" s="76"/>
      <c r="F499" s="111">
        <f>IF($C$507=0,"",IF(C499="[for completion]","",IF(C499="","",C499/$C$507)))</f>
        <v>0.85538871557879659</v>
      </c>
      <c r="G499" s="111" t="str">
        <f>IF($D$507=0,"",IF(D499="[for completion]","",IF(D499="","",D499/$D$507)))</f>
        <v/>
      </c>
    </row>
    <row r="500" spans="1:7" x14ac:dyDescent="0.25">
      <c r="A500" s="89" t="s">
        <v>2658</v>
      </c>
      <c r="B500" s="89" t="s">
        <v>1072</v>
      </c>
      <c r="C500" s="177">
        <v>2576.4670115931453</v>
      </c>
      <c r="D500" s="177" t="s">
        <v>2040</v>
      </c>
      <c r="E500" s="76"/>
      <c r="F500" s="111">
        <f t="shared" ref="F500:F506" si="19">IF($C$507=0,"",IF(C500="[for completion]","",IF(C500="","",C500/$C$507)))</f>
        <v>9.5523087019500796E-2</v>
      </c>
      <c r="G500" s="111" t="str">
        <f t="shared" ref="G500:G506" si="20">IF($D$507=0,"",IF(D500="[for completion]","",IF(D500="","",D500/$D$507)))</f>
        <v/>
      </c>
    </row>
    <row r="501" spans="1:7" x14ac:dyDescent="0.25">
      <c r="A501" s="89" t="s">
        <v>2659</v>
      </c>
      <c r="B501" s="89" t="s">
        <v>1074</v>
      </c>
      <c r="C501" s="177">
        <v>934.545436750715</v>
      </c>
      <c r="D501" s="177" t="s">
        <v>2040</v>
      </c>
      <c r="E501" s="76"/>
      <c r="F501" s="111">
        <f t="shared" si="19"/>
        <v>3.4648479750266956E-2</v>
      </c>
      <c r="G501" s="111" t="str">
        <f t="shared" si="20"/>
        <v/>
      </c>
    </row>
    <row r="502" spans="1:7" x14ac:dyDescent="0.25">
      <c r="A502" s="89" t="s">
        <v>2660</v>
      </c>
      <c r="B502" s="89" t="s">
        <v>1076</v>
      </c>
      <c r="C502" s="177">
        <v>285.49250230877561</v>
      </c>
      <c r="D502" s="177" t="s">
        <v>2040</v>
      </c>
      <c r="E502" s="76"/>
      <c r="F502" s="111">
        <f t="shared" si="19"/>
        <v>1.0584697967700056E-2</v>
      </c>
      <c r="G502" s="111" t="str">
        <f t="shared" si="20"/>
        <v/>
      </c>
    </row>
    <row r="503" spans="1:7" x14ac:dyDescent="0.25">
      <c r="A503" s="89" t="s">
        <v>2661</v>
      </c>
      <c r="B503" s="89" t="s">
        <v>1078</v>
      </c>
      <c r="C503" s="177">
        <v>86.756688328834429</v>
      </c>
      <c r="D503" s="177" t="s">
        <v>2040</v>
      </c>
      <c r="E503" s="76"/>
      <c r="F503" s="111">
        <f t="shared" si="19"/>
        <v>3.2165234996098671E-3</v>
      </c>
      <c r="G503" s="111" t="str">
        <f t="shared" si="20"/>
        <v/>
      </c>
    </row>
    <row r="504" spans="1:7" x14ac:dyDescent="0.25">
      <c r="A504" s="89" t="s">
        <v>2662</v>
      </c>
      <c r="B504" s="89" t="s">
        <v>1080</v>
      </c>
      <c r="C504" s="177">
        <v>5.6857103001990215</v>
      </c>
      <c r="D504" s="177" t="s">
        <v>2040</v>
      </c>
      <c r="E504" s="76"/>
      <c r="F504" s="111">
        <f t="shared" si="19"/>
        <v>2.1079897290738052E-4</v>
      </c>
      <c r="G504" s="111" t="str">
        <f t="shared" si="20"/>
        <v/>
      </c>
    </row>
    <row r="505" spans="1:7" x14ac:dyDescent="0.25">
      <c r="A505" s="89" t="s">
        <v>2663</v>
      </c>
      <c r="B505" s="89" t="s">
        <v>1082</v>
      </c>
      <c r="C505" s="177">
        <v>4.9372900675912001</v>
      </c>
      <c r="D505" s="177" t="s">
        <v>2040</v>
      </c>
      <c r="E505" s="76"/>
      <c r="F505" s="111">
        <f t="shared" si="19"/>
        <v>1.830511264630569E-4</v>
      </c>
      <c r="G505" s="111" t="str">
        <f t="shared" si="20"/>
        <v/>
      </c>
    </row>
    <row r="506" spans="1:7" x14ac:dyDescent="0.25">
      <c r="A506" s="89" t="s">
        <v>2664</v>
      </c>
      <c r="B506" s="89" t="s">
        <v>1084</v>
      </c>
      <c r="C506" s="177">
        <v>6.5986410882940847</v>
      </c>
      <c r="D506" s="177" t="s">
        <v>2040</v>
      </c>
      <c r="E506" s="76"/>
      <c r="F506" s="111">
        <f t="shared" si="19"/>
        <v>2.4464608475534586E-4</v>
      </c>
      <c r="G506" s="111" t="str">
        <f t="shared" si="20"/>
        <v/>
      </c>
    </row>
    <row r="507" spans="1:7" x14ac:dyDescent="0.25">
      <c r="A507" s="89" t="s">
        <v>2665</v>
      </c>
      <c r="B507" s="113" t="s">
        <v>354</v>
      </c>
      <c r="C507" s="129">
        <f>SUM(C499:C506)</f>
        <v>26972.191665740098</v>
      </c>
      <c r="D507" s="173">
        <f>SUM(D499:D506)</f>
        <v>0</v>
      </c>
      <c r="E507" s="76"/>
      <c r="F507" s="154">
        <f>SUM(F499:F506)</f>
        <v>1.0000000000000002</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0.14408327808400889</v>
      </c>
      <c r="D518" s="165"/>
      <c r="E518" s="76"/>
      <c r="F518" s="76"/>
      <c r="G518" s="76"/>
    </row>
    <row r="519" spans="1:7" x14ac:dyDescent="0.25">
      <c r="A519" s="89" t="s">
        <v>2676</v>
      </c>
      <c r="B519" s="102" t="s">
        <v>1395</v>
      </c>
      <c r="C519" s="165">
        <v>0.62823555923500818</v>
      </c>
      <c r="D519" s="165"/>
      <c r="E519" s="76"/>
      <c r="F519" s="76"/>
      <c r="G519" s="76"/>
    </row>
    <row r="520" spans="1:7" x14ac:dyDescent="0.25">
      <c r="A520" s="89" t="s">
        <v>2677</v>
      </c>
      <c r="B520" s="102" t="s">
        <v>1397</v>
      </c>
      <c r="C520" s="165">
        <v>3.0442276907106231E-2</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9.5386474957759537E-2</v>
      </c>
      <c r="D522" s="165"/>
      <c r="E522" s="76"/>
      <c r="F522" s="76"/>
      <c r="G522" s="76"/>
    </row>
    <row r="523" spans="1:7" x14ac:dyDescent="0.25">
      <c r="A523" s="89" t="s">
        <v>2680</v>
      </c>
      <c r="B523" s="102" t="s">
        <v>1403</v>
      </c>
      <c r="C523" s="165">
        <v>7.3574643402473994E-2</v>
      </c>
      <c r="D523" s="165"/>
      <c r="E523" s="76"/>
      <c r="F523" s="76"/>
      <c r="G523" s="76"/>
    </row>
    <row r="524" spans="1:7" x14ac:dyDescent="0.25">
      <c r="A524" s="89" t="s">
        <v>2681</v>
      </c>
      <c r="B524" s="102" t="s">
        <v>1405</v>
      </c>
      <c r="C524" s="165">
        <v>6.6137482341335665E-4</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1.6206621210735312E-2</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5.0907927387454609E-3</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6.3189786407490296E-3</v>
      </c>
      <c r="D530" s="165"/>
      <c r="E530" s="76"/>
      <c r="F530" s="76"/>
      <c r="G530" s="76"/>
    </row>
    <row r="531" spans="1:7" x14ac:dyDescent="0.25">
      <c r="A531" s="89" t="s">
        <v>2688</v>
      </c>
      <c r="B531" s="155" t="s">
        <v>1418</v>
      </c>
      <c r="C531" s="165">
        <v>6.3189786407490296E-3</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13215.041460809993</v>
      </c>
      <c r="D546" s="95">
        <v>395</v>
      </c>
      <c r="E546" s="81"/>
      <c r="F546" s="111">
        <f>IF($C$564=0,"",IF(C546="[for completion]","",IF(C546="","",C546/$C$564)))</f>
        <v>0.48995059891983883</v>
      </c>
      <c r="G546" s="111">
        <f>IF($D$564=0,"",IF(D546="[for completion]","",IF(D546="","",D546/$D$564)))</f>
        <v>0.316</v>
      </c>
    </row>
    <row r="547" spans="1:7" x14ac:dyDescent="0.25">
      <c r="A547" s="89" t="s">
        <v>2704</v>
      </c>
      <c r="B547" s="198" t="s">
        <v>3186</v>
      </c>
      <c r="C547" s="95">
        <v>7359.5730330299975</v>
      </c>
      <c r="D547" s="95">
        <v>296</v>
      </c>
      <c r="E547" s="81"/>
      <c r="F547" s="111">
        <f t="shared" ref="F547:F563" si="21">IF($C$564=0,"",IF(C547="[for completion]","",IF(C547="","",C547/$C$564)))</f>
        <v>0.27285780570727997</v>
      </c>
      <c r="G547" s="111">
        <f t="shared" ref="G547:G563" si="22">IF($D$564=0,"",IF(D547="[for completion]","",IF(D547="","",D547/$D$564)))</f>
        <v>0.23680000000000001</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3325.6773640200013</v>
      </c>
      <c r="D553" s="95">
        <v>262</v>
      </c>
      <c r="E553" s="81"/>
      <c r="F553" s="111">
        <f t="shared" si="21"/>
        <v>0.12330022733170284</v>
      </c>
      <c r="G553" s="111">
        <f t="shared" si="22"/>
        <v>0.20960000000000001</v>
      </c>
    </row>
    <row r="554" spans="1:7" x14ac:dyDescent="0.25">
      <c r="A554" s="89" t="s">
        <v>2711</v>
      </c>
      <c r="B554" s="198" t="s">
        <v>3191</v>
      </c>
      <c r="C554" s="95">
        <v>3071.89980788</v>
      </c>
      <c r="D554" s="95">
        <v>297</v>
      </c>
      <c r="E554" s="81"/>
      <c r="F554" s="111">
        <f t="shared" si="21"/>
        <v>0.11389136804117848</v>
      </c>
      <c r="G554" s="111">
        <f t="shared" si="22"/>
        <v>0.23760000000000001</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26972.191665739989</v>
      </c>
      <c r="D564" s="158">
        <f>SUM(D546:D563)</f>
        <v>1250</v>
      </c>
      <c r="E564" s="81"/>
      <c r="F564" s="154">
        <f>SUM(F546:F563)</f>
        <v>1.0000000000000002</v>
      </c>
      <c r="G564" s="154">
        <f>SUM(G546:G563)</f>
        <v>1</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13215.041460809993</v>
      </c>
      <c r="D569" s="223">
        <v>395</v>
      </c>
      <c r="E569" s="81"/>
      <c r="F569" s="111">
        <f>IF($C$587=0,"",IF(C569="[for completion]","",IF(C569="","",C569/$C$587)))</f>
        <v>0.48995059891983883</v>
      </c>
      <c r="G569" s="111">
        <f>IF($D$587=0,"",IF(D569="[for completion]","",IF(D569="","",D569/$D$587)))</f>
        <v>0.316</v>
      </c>
    </row>
    <row r="570" spans="1:7" x14ac:dyDescent="0.25">
      <c r="A570" s="89" t="s">
        <v>2728</v>
      </c>
      <c r="B570" s="198" t="s">
        <v>3198</v>
      </c>
      <c r="C570" s="177">
        <v>7359.5730330299975</v>
      </c>
      <c r="D570" s="223">
        <v>296</v>
      </c>
      <c r="E570" s="81"/>
      <c r="F570" s="111">
        <f t="shared" ref="F570:F586" si="23">IF($C$587=0,"",IF(C570="[for completion]","",IF(C570="","",C570/$C$587)))</f>
        <v>0.27285780570727997</v>
      </c>
      <c r="G570" s="111">
        <f t="shared" ref="G570:G586" si="24">IF($D$587=0,"",IF(D570="[for completion]","",IF(D570="","",D570/$D$587)))</f>
        <v>0.23680000000000001</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3325.6773640200013</v>
      </c>
      <c r="D576" s="223">
        <v>262</v>
      </c>
      <c r="E576" s="81"/>
      <c r="F576" s="111">
        <f t="shared" si="23"/>
        <v>0.12330022733170284</v>
      </c>
      <c r="G576" s="111">
        <f t="shared" si="24"/>
        <v>0.20960000000000001</v>
      </c>
    </row>
    <row r="577" spans="1:7" x14ac:dyDescent="0.25">
      <c r="A577" s="89" t="s">
        <v>2735</v>
      </c>
      <c r="B577" s="198" t="s">
        <v>3205</v>
      </c>
      <c r="C577" s="177">
        <v>3071.89980788</v>
      </c>
      <c r="D577" s="223">
        <v>297</v>
      </c>
      <c r="E577" s="81"/>
      <c r="F577" s="111">
        <f t="shared" si="23"/>
        <v>0.11389136804117848</v>
      </c>
      <c r="G577" s="111">
        <f t="shared" si="24"/>
        <v>0.23760000000000001</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26972.191665739989</v>
      </c>
      <c r="D587" s="158">
        <f>SUM(D569:D586)</f>
        <v>1250</v>
      </c>
      <c r="E587" s="81"/>
      <c r="F587" s="154">
        <f>SUM(F569:F586)</f>
        <v>1.0000000000000002</v>
      </c>
      <c r="G587" s="154">
        <f>SUM(G569:G586)</f>
        <v>1</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2509.8651454000001</v>
      </c>
      <c r="D589" s="95">
        <v>57</v>
      </c>
      <c r="E589" s="81"/>
      <c r="F589" s="111">
        <f t="shared" ref="F589:F596" si="25">IF($C$602=0,"",IF(C589="[for completion]","",IF(C589="","",C589/$C$602)))</f>
        <v>9.3053808029550045E-2</v>
      </c>
      <c r="G589" s="111">
        <f t="shared" ref="G589:G596" si="26">IF($D$602=0,"",IF(D589="[for completion]","",IF(D589="","",D589/$D$602)))</f>
        <v>4.5746388443017656E-2</v>
      </c>
    </row>
    <row r="590" spans="1:7" x14ac:dyDescent="0.25">
      <c r="A590" s="89" t="s">
        <v>2748</v>
      </c>
      <c r="B590" s="102" t="s">
        <v>1212</v>
      </c>
      <c r="C590" s="95">
        <v>301.52195602</v>
      </c>
      <c r="D590" s="95">
        <v>27</v>
      </c>
      <c r="E590" s="81"/>
      <c r="F590" s="111">
        <f t="shared" si="25"/>
        <v>1.1178993526246971E-2</v>
      </c>
      <c r="G590" s="111">
        <f t="shared" si="26"/>
        <v>2.1669341894060994E-2</v>
      </c>
    </row>
    <row r="591" spans="1:7" x14ac:dyDescent="0.25">
      <c r="A591" s="89" t="s">
        <v>2749</v>
      </c>
      <c r="B591" s="102" t="s">
        <v>1214</v>
      </c>
      <c r="C591" s="95">
        <v>404.26845925000003</v>
      </c>
      <c r="D591" s="95">
        <v>19</v>
      </c>
      <c r="E591" s="81"/>
      <c r="F591" s="111">
        <f t="shared" si="25"/>
        <v>1.4988342966711919E-2</v>
      </c>
      <c r="G591" s="111">
        <f t="shared" si="26"/>
        <v>1.5248796147672551E-2</v>
      </c>
    </row>
    <row r="592" spans="1:7" x14ac:dyDescent="0.25">
      <c r="A592" s="89" t="s">
        <v>2750</v>
      </c>
      <c r="B592" s="102" t="s">
        <v>1216</v>
      </c>
      <c r="C592" s="95">
        <v>986.56572892999998</v>
      </c>
      <c r="D592" s="95">
        <v>44</v>
      </c>
      <c r="E592" s="81"/>
      <c r="F592" s="111">
        <f t="shared" si="25"/>
        <v>3.6577143643211345E-2</v>
      </c>
      <c r="G592" s="111">
        <f t="shared" si="26"/>
        <v>3.5313001605136438E-2</v>
      </c>
    </row>
    <row r="593" spans="1:7" x14ac:dyDescent="0.25">
      <c r="A593" s="89" t="s">
        <v>2751</v>
      </c>
      <c r="B593" s="102" t="s">
        <v>1218</v>
      </c>
      <c r="C593" s="95">
        <v>637.89205490000018</v>
      </c>
      <c r="D593" s="95">
        <v>67</v>
      </c>
      <c r="E593" s="81"/>
      <c r="F593" s="111">
        <f t="shared" si="25"/>
        <v>2.364998969328283E-2</v>
      </c>
      <c r="G593" s="111">
        <f t="shared" si="26"/>
        <v>5.3772070626003213E-2</v>
      </c>
    </row>
    <row r="594" spans="1:7" x14ac:dyDescent="0.25">
      <c r="A594" s="89" t="s">
        <v>2752</v>
      </c>
      <c r="B594" s="102" t="s">
        <v>1220</v>
      </c>
      <c r="C594" s="95">
        <v>389.94406656000001</v>
      </c>
      <c r="D594" s="95">
        <v>63</v>
      </c>
      <c r="E594" s="81"/>
      <c r="F594" s="111">
        <f t="shared" si="25"/>
        <v>1.4457262924440278E-2</v>
      </c>
      <c r="G594" s="111">
        <f t="shared" si="26"/>
        <v>5.0561797752808987E-2</v>
      </c>
    </row>
    <row r="595" spans="1:7" x14ac:dyDescent="0.25">
      <c r="A595" s="89" t="s">
        <v>2753</v>
      </c>
      <c r="B595" s="102" t="s">
        <v>1222</v>
      </c>
      <c r="C595" s="95">
        <v>999.28812884999991</v>
      </c>
      <c r="D595" s="95">
        <v>65</v>
      </c>
      <c r="E595" s="81"/>
      <c r="F595" s="111">
        <f t="shared" si="25"/>
        <v>3.7048829447526604E-2</v>
      </c>
      <c r="G595" s="111">
        <f t="shared" si="26"/>
        <v>5.21669341894061E-2</v>
      </c>
    </row>
    <row r="596" spans="1:7" x14ac:dyDescent="0.25">
      <c r="A596" s="89" t="s">
        <v>2754</v>
      </c>
      <c r="B596" s="102" t="s">
        <v>1224</v>
      </c>
      <c r="C596" s="95">
        <v>2210.7192573899993</v>
      </c>
      <c r="D596" s="95">
        <v>97</v>
      </c>
      <c r="E596" s="81"/>
      <c r="F596" s="111">
        <f t="shared" si="25"/>
        <v>8.1962907752804098E-2</v>
      </c>
      <c r="G596" s="111">
        <f t="shared" si="26"/>
        <v>7.7849117174959875E-2</v>
      </c>
    </row>
    <row r="597" spans="1:7" x14ac:dyDescent="0.25">
      <c r="A597" s="89" t="s">
        <v>2755</v>
      </c>
      <c r="B597" s="102" t="s">
        <v>1226</v>
      </c>
      <c r="C597" s="177">
        <v>6033.2237938199987</v>
      </c>
      <c r="D597" s="95">
        <v>285</v>
      </c>
      <c r="E597" s="81"/>
      <c r="F597" s="111">
        <f>IF($C$602=0,"",IF(C597="[for completion]","",IF(C597="","",C597/$C$602)))</f>
        <v>0.22368311291081996</v>
      </c>
      <c r="G597" s="111">
        <f>IF($D$602=0,"",IF(D597="[for completion]","",IF(D597="","",D597/$D$602)))</f>
        <v>0.22873194221508827</v>
      </c>
    </row>
    <row r="598" spans="1:7" x14ac:dyDescent="0.25">
      <c r="A598" s="89" t="s">
        <v>2756</v>
      </c>
      <c r="B598" s="89" t="s">
        <v>1228</v>
      </c>
      <c r="C598" s="177">
        <v>3447.9046066200021</v>
      </c>
      <c r="D598" s="95">
        <v>202</v>
      </c>
      <c r="F598" s="111">
        <f>IF($C$602=0,"",IF(C598="[for completion]","",IF(C598="","",C598/$C$602)))</f>
        <v>0.12783182951348815</v>
      </c>
      <c r="G598" s="111">
        <f>IF($D$602=0,"",IF(D598="[for completion]","",IF(D598="","",D598/$D$602)))</f>
        <v>0.16211878009630817</v>
      </c>
    </row>
    <row r="599" spans="1:7" x14ac:dyDescent="0.25">
      <c r="A599" s="89" t="s">
        <v>2757</v>
      </c>
      <c r="B599" s="89" t="s">
        <v>1230</v>
      </c>
      <c r="C599" s="177">
        <v>3545.5813685400003</v>
      </c>
      <c r="D599" s="95">
        <v>156</v>
      </c>
      <c r="F599" s="111">
        <f>IF($C$602=0,"",IF(C599="[for completion]","",IF(C599="","",C599/$C$602)))</f>
        <v>0.13145321716824321</v>
      </c>
      <c r="G599" s="111">
        <f>IF($D$602=0,"",IF(D599="[for completion]","",IF(D599="","",D599/$D$602)))</f>
        <v>0.12520064205457465</v>
      </c>
    </row>
    <row r="600" spans="1:7" x14ac:dyDescent="0.25">
      <c r="A600" s="89" t="s">
        <v>2758</v>
      </c>
      <c r="B600" s="102" t="s">
        <v>1232</v>
      </c>
      <c r="C600" s="177">
        <v>4567.8143555600018</v>
      </c>
      <c r="D600" s="95">
        <v>143</v>
      </c>
      <c r="E600" s="81"/>
      <c r="F600" s="111">
        <f>IF($C$602=0,"",IF(C600="[for completion]","",IF(C600="","",C600/$C$602)))</f>
        <v>0.16935273233142659</v>
      </c>
      <c r="G600" s="111">
        <f>IF($D$602=0,"",IF(D600="[for completion]","",IF(D600="","",D600/$D$602)))</f>
        <v>0.11476725521669343</v>
      </c>
    </row>
    <row r="601" spans="1:7" x14ac:dyDescent="0.25">
      <c r="A601" s="89" t="s">
        <v>2759</v>
      </c>
      <c r="B601" s="102" t="s">
        <v>1180</v>
      </c>
      <c r="C601" s="95">
        <v>937.60274389999995</v>
      </c>
      <c r="D601" s="95">
        <v>21</v>
      </c>
      <c r="E601" s="81"/>
      <c r="F601" s="111">
        <f>IF($C$602=0,"",IF(C601="[for completion]","",IF(C601="","",C601/$C$602)))</f>
        <v>3.4761830092247939E-2</v>
      </c>
      <c r="G601" s="111">
        <f>IF($D$602=0,"",IF(D601="[for completion]","",IF(D601="","",D601/$D$602)))</f>
        <v>1.6853932584269662E-2</v>
      </c>
    </row>
    <row r="602" spans="1:7" x14ac:dyDescent="0.25">
      <c r="A602" s="89" t="s">
        <v>2760</v>
      </c>
      <c r="B602" s="102" t="s">
        <v>354</v>
      </c>
      <c r="C602" s="129">
        <f>SUM(C589:C601)</f>
        <v>26972.191665740003</v>
      </c>
      <c r="D602" s="158">
        <f>SUM(D589:D601)</f>
        <v>1246</v>
      </c>
      <c r="E602" s="81"/>
      <c r="F602" s="154">
        <f>SUM(F589:F601)</f>
        <v>1</v>
      </c>
      <c r="G602" s="154">
        <f>SUM(G589:G601)</f>
        <v>1</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4567.8143555600018</v>
      </c>
      <c r="D614" s="95">
        <v>143</v>
      </c>
      <c r="E614" s="81"/>
      <c r="F614" s="111">
        <f>IF($C$618=0,"",IF(C614="[for completion]","",IF(C614="","",C614/$C$618)))</f>
        <v>0.16935273233142656</v>
      </c>
      <c r="G614" s="111">
        <f>IF($D$618=0,"",IF(D614="[for completion]","",IF(D614="","",D614/$D$618)))</f>
        <v>0.11476725521669343</v>
      </c>
    </row>
    <row r="615" spans="1:7" x14ac:dyDescent="0.25">
      <c r="A615" s="89" t="s">
        <v>2773</v>
      </c>
      <c r="B615" s="176" t="s">
        <v>1265</v>
      </c>
      <c r="C615" s="95">
        <v>22404.377310180007</v>
      </c>
      <c r="D615" s="95">
        <v>1103</v>
      </c>
      <c r="E615" s="81"/>
      <c r="F615" s="227"/>
      <c r="G615" s="111">
        <f>IF($D$618=0,"",IF(D615="[for completion]","",IF(D615="","",D615/$D$618)))</f>
        <v>0.8852327447833066</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26972.191665740007</v>
      </c>
      <c r="D618" s="158">
        <f>SUM(D614:D617)</f>
        <v>1246</v>
      </c>
      <c r="E618" s="81"/>
      <c r="F618" s="154">
        <f>SUM(F614:F617)</f>
        <v>0.16935273233142656</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1005.7550252236994</v>
      </c>
      <c r="E621" s="179"/>
      <c r="F621" s="177"/>
      <c r="G621" s="177"/>
    </row>
    <row r="622" spans="1:7" x14ac:dyDescent="0.25">
      <c r="A622" s="89" t="s">
        <v>2778</v>
      </c>
      <c r="B622" s="102" t="s">
        <v>1395</v>
      </c>
      <c r="C622" s="177"/>
      <c r="D622" s="177">
        <v>3503.2633279368993</v>
      </c>
      <c r="E622" s="179"/>
      <c r="F622" s="177"/>
      <c r="G622" s="177"/>
    </row>
    <row r="623" spans="1:7" x14ac:dyDescent="0.25">
      <c r="A623" s="89" t="s">
        <v>2779</v>
      </c>
      <c r="B623" s="102" t="s">
        <v>1397</v>
      </c>
      <c r="C623" s="177"/>
      <c r="D623" s="177">
        <v>48.149234518899995</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3078.4661768008</v>
      </c>
      <c r="E625" s="179"/>
      <c r="F625" s="177"/>
      <c r="G625" s="177"/>
    </row>
    <row r="626" spans="1:7" x14ac:dyDescent="0.25">
      <c r="A626" s="89" t="s">
        <v>2782</v>
      </c>
      <c r="B626" s="102" t="s">
        <v>1403</v>
      </c>
      <c r="C626" s="177"/>
      <c r="D626" s="177">
        <v>33711.928137231771</v>
      </c>
      <c r="E626" s="179"/>
      <c r="F626" s="177"/>
      <c r="G626" s="177"/>
    </row>
    <row r="627" spans="1:7" x14ac:dyDescent="0.25">
      <c r="A627" s="89" t="s">
        <v>2783</v>
      </c>
      <c r="B627" s="102" t="s">
        <v>1405</v>
      </c>
      <c r="C627" s="177"/>
      <c r="D627" s="177">
        <v>17.4398520377</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94.358495475000012</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26.006421435700005</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30.376749948600001</v>
      </c>
      <c r="E633" s="179"/>
      <c r="F633" s="177"/>
      <c r="G633" s="177"/>
    </row>
    <row r="634" spans="1:7" x14ac:dyDescent="0.25">
      <c r="A634" s="89" t="s">
        <v>2790</v>
      </c>
      <c r="B634" s="102" t="s">
        <v>354</v>
      </c>
      <c r="C634" s="129">
        <f>SUM(C621:C633)</f>
        <v>0</v>
      </c>
      <c r="D634" s="129">
        <f>SUM(D621:D633)</f>
        <v>41515.743420609062</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2026-10-27T15:04:43Z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