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Denne_projektmappe" defaultThemeVersion="202300"/>
  <mc:AlternateContent xmlns:mc="http://schemas.openxmlformats.org/markup-compatibility/2006">
    <mc:Choice Requires="x15">
      <x15ac:absPath xmlns:x15ac="http://schemas.microsoft.com/office/spreadsheetml/2010/11/ac" url="S:\ECBC Labbeling af Covered Bonds\2026Q1\"/>
    </mc:Choice>
  </mc:AlternateContent>
  <xr:revisionPtr revIDLastSave="0" documentId="13_ncr:1_{C654A4BC-CE6C-4C14-A3A3-425F61D11DF4}" xr6:coauthVersionLast="47" xr6:coauthVersionMax="47" xr10:uidLastSave="{00000000-0000-0000-0000-000000000000}"/>
  <bookViews>
    <workbookView xWindow="-120" yWindow="-120" windowWidth="29040" windowHeight="17520" tabRatio="750" firstSheet="1" activeTab="1"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J20" i="28" s="1"/>
  <c r="D16" i="28"/>
  <c r="M25" i="29"/>
  <c r="M28" i="29"/>
  <c r="P57" i="26"/>
  <c r="G79" i="26" s="1"/>
  <c r="P62" i="26"/>
  <c r="H84" i="26" s="1"/>
  <c r="H22" i="27"/>
  <c r="D11" i="28"/>
  <c r="G11" i="28"/>
  <c r="G20" i="28" s="1"/>
  <c r="K54" i="28"/>
  <c r="K16" i="28"/>
  <c r="F58" i="28"/>
  <c r="J59" i="28"/>
  <c r="G52" i="28"/>
  <c r="K31" i="28"/>
  <c r="F36" i="28"/>
  <c r="C147" i="5"/>
  <c r="F151" i="6"/>
  <c r="M18" i="25"/>
  <c r="K19" i="25" s="1"/>
  <c r="N15" i="26"/>
  <c r="I37" i="26" s="1"/>
  <c r="L66" i="26"/>
  <c r="I12" i="27"/>
  <c r="I19" i="27"/>
  <c r="E44" i="27"/>
  <c r="E11" i="28"/>
  <c r="H11" i="28"/>
  <c r="L54" i="28"/>
  <c r="C57" i="28"/>
  <c r="G58" i="28"/>
  <c r="H31" i="28"/>
  <c r="G36" i="28"/>
  <c r="G56" i="28" s="1"/>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E78"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F20" i="28"/>
  <c r="L52" i="28"/>
  <c r="N19" i="26"/>
  <c r="I41" i="26" s="1"/>
  <c r="D22" i="26"/>
  <c r="M18" i="28"/>
  <c r="M30" i="28"/>
  <c r="C36" i="28"/>
  <c r="D66" i="26"/>
  <c r="M17" i="28"/>
  <c r="M9" i="29"/>
  <c r="E66" i="26"/>
  <c r="D151" i="6"/>
  <c r="H40" i="28" l="1"/>
  <c r="M55" i="28"/>
  <c r="E51" i="28"/>
  <c r="D40" i="28"/>
  <c r="H20" i="28"/>
  <c r="F56" i="28"/>
  <c r="G51" i="28"/>
  <c r="I78" i="26"/>
  <c r="D78" i="26"/>
  <c r="C78" i="26"/>
  <c r="H38" i="26"/>
  <c r="K12" i="25"/>
  <c r="G12" i="25"/>
  <c r="D56" i="28"/>
  <c r="D40" i="26"/>
  <c r="G40" i="26"/>
  <c r="I40" i="26"/>
  <c r="K40" i="26"/>
  <c r="J35" i="26"/>
  <c r="L12" i="25"/>
  <c r="K40" i="28"/>
  <c r="K85" i="26"/>
  <c r="L78" i="26"/>
  <c r="F77" i="26"/>
  <c r="H77" i="26"/>
  <c r="H36" i="26"/>
  <c r="E77" i="26"/>
  <c r="K36" i="26"/>
  <c r="F78" i="26"/>
  <c r="K78" i="26"/>
  <c r="J78" i="26"/>
  <c r="J77" i="26"/>
  <c r="D81" i="26"/>
  <c r="C36" i="26"/>
  <c r="L36" i="26"/>
  <c r="D77" i="26"/>
  <c r="M59" i="28"/>
  <c r="H78" i="26"/>
  <c r="J34" i="26"/>
  <c r="E60" i="28"/>
  <c r="C77" i="26"/>
  <c r="L51" i="28"/>
  <c r="E36" i="26"/>
  <c r="E20" i="28"/>
  <c r="J81" i="26"/>
  <c r="G42" i="26"/>
  <c r="I36" i="26"/>
  <c r="I20" i="28"/>
  <c r="G81" i="26"/>
  <c r="I77" i="26"/>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C84" i="26"/>
  <c r="F34" i="26"/>
  <c r="D42" i="26"/>
  <c r="C81" i="26"/>
  <c r="J39" i="26"/>
  <c r="H79" i="26"/>
  <c r="H27" i="25"/>
  <c r="L34" i="26"/>
  <c r="I39" i="26"/>
  <c r="I19" i="25"/>
  <c r="I81" i="26"/>
  <c r="G36" i="26"/>
  <c r="D27" i="25"/>
  <c r="F36" i="26"/>
  <c r="K56" i="28"/>
  <c r="E40" i="26"/>
  <c r="G60" i="28"/>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D60" i="28" l="1"/>
  <c r="K60" i="28"/>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307" i="5"/>
  <c r="D293" i="5"/>
  <c r="C291" i="5"/>
  <c r="D307" i="5"/>
  <c r="F295" i="5"/>
  <c r="D295" i="5"/>
  <c r="G293" i="5"/>
  <c r="F293" i="5"/>
  <c r="C293" i="5"/>
  <c r="C295" i="5"/>
  <c r="F307" i="5"/>
  <c r="D291" i="5"/>
  <c r="F579" i="6" l="1"/>
  <c r="G581" i="6"/>
  <c r="F581" i="6"/>
  <c r="F582" i="6"/>
  <c r="F583" i="6"/>
  <c r="G441" i="6"/>
  <c r="F441" i="6"/>
  <c r="F364" i="6"/>
  <c r="F303" i="6"/>
  <c r="F118" i="5"/>
  <c r="F119" i="5"/>
  <c r="F116" i="5"/>
  <c r="F93" i="5"/>
  <c r="F130" i="5"/>
  <c r="F321" i="6"/>
  <c r="F578" i="6"/>
  <c r="G237" i="12"/>
  <c r="G214" i="12"/>
  <c r="G218" i="12"/>
  <c r="G215" i="12"/>
  <c r="G229" i="12"/>
  <c r="G230" i="12"/>
  <c r="G217" i="12"/>
  <c r="G232" i="12"/>
  <c r="G226" i="12"/>
  <c r="G234" i="12"/>
  <c r="G236" i="12"/>
  <c r="F322" i="6"/>
  <c r="F323" i="6"/>
  <c r="F14" i="6"/>
  <c r="F152" i="5"/>
  <c r="F154" i="5"/>
  <c r="F156" i="5"/>
  <c r="F94" i="5"/>
  <c r="F113" i="5"/>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5" i="6" s="1"/>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372" i="6" l="1"/>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<sst xmlns="http://schemas.openxmlformats.org/spreadsheetml/2006/main" count="18225" uniqueCount="3597">
  <si>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</si>
  <si>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</si>
  <si>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</si>
  <si>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</si>
  <si>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</si>
  <si>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</si>
  <si>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</si>
  <si>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</si>
  <si>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</si>
  <si>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</si>
  <si>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</si>
  <si>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</si>
  <si>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</si>
  <si>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</si>
  <si>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</si>
  <si>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</si>
  <si>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</si>
  <si>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</si>
  <si>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</si>
  <si>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</si>
  <si>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</si>
  <si>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</si>
  <si>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</si>
  <si>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</si>
  <si>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</si>
  <si>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</si>
  <si>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</si>
  <si>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</si>
  <si>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</si>
  <si>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</si>
  <si>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</si>
  <si>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</si>
  <si>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</si>
  <si>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</si>
  <si>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</si>
  <si>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</si>
  <si>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</si>
  <si>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</si>
  <si>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</si>
  <si>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</si>
  <si>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</si>
  <si>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</si>
  <si>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</si>
  <si>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</si>
  <si>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</si>
  <si>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</si>
  <si>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</si>
  <si>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</si>
  <si>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</si>
  <si>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</si>
  <si>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</si>
  <si>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</si>
  <si>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</si>
  <si>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</si>
  <si>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</si>
  <si>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</si>
  <si>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</si>
  <si>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</si>
  <si>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</si>
  <si>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</si>
  <si>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</si>
  <si>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</si>
  <si>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</si>
  <si>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</si>
  <si>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</si>
  <si>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</si>
  <si>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</si>
  <si>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</si>
  <si>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</si>
  <si>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</si>
  <si>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</si>
  <si>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</si>
  <si>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</si>
  <si>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</si>
  <si>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</si>
  <si>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</si>
  <si>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</si>
  <si>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</si>
  <si>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</si>
  <si>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</si>
  <si>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</si>
  <si>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</si>
  <si>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</si>
  <si>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</si>
  <si>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</si>
  <si>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</si>
  <si>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</si>
  <si>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</si>
  <si>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</si>
  <si>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</si>
  <si>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</si>
  <si>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</si>
  <si>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</si>
  <si>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</si>
  <si>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</si>
  <si>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</si>
  <si>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</si>
  <si>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</si>
  <si>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</si>
  <si>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</si>
  <si>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</si>
  <si>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</si>
  <si>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</si>
  <si>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</si>
  <si>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</si>
  <si>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</si>
  <si>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</si>
  <si>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</si>
  <si>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</si>
  <si>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</si>
  <si>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</si>
  <si>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</si>
  <si>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</si>
  <si>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</si>
  <si>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</si>
  <si>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</si>
  <si>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</si>
  <si>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</si>
  <si>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</si>
  <si>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</si>
  <si>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</si>
  <si>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</si>
  <si>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</si>
  <si>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</si>
  <si>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</si>
  <si>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</si>
  <si>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</si>
  <si>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</si>
  <si>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</si>
  <si>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</si>
  <si>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</si>
  <si>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</si>
  <si>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</si>
  <si>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</si>
  <si>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</si>
  <si>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</si>
  <si>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</si>
  <si>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</si>
  <si>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</si>
  <si>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</si>
  <si>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</si>
  <si>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</si>
  <si>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</si>
  <si>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</si>
  <si>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</si>
  <si>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</si>
  <si>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</si>
  <si>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</si>
  <si>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</si>
  <si>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</si>
  <si>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</si>
  <si>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</si>
  <si>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</si>
  <si>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</si>
  <si>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</si>
  <si>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</si>
  <si>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</si>
  <si>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</si>
  <si>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</si>
  <si>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</si>
  <si>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</si>
  <si>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</si>
  <si>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</si>
  <si>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</si>
  <si>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</si>
  <si>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</si>
  <si>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</si>
  <si>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</si>
  <si>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</si>
  <si>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</si>
  <si>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</si>
  <si>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</si>
  <si>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</si>
  <si>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</si>
  <si>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</si>
  <si>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</si>
  <si>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</si>
  <si>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</si>
  <si>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</si>
  <si>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</si>
  <si>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</si>
  <si>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</si>
  <si>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</si>
  <si>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</si>
  <si>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</si>
  <si>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</si>
  <si>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</si>
  <si>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</si>
  <si>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</si>
  <si>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</si>
  <si>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</si>
  <si>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</si>
  <si>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</si>
  <si>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</si>
  <si>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</si>
  <si>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</si>
  <si>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</si>
  <si>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</si>
  <si>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</si>
  <si>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</si>
  <si>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</si>
  <si>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</si>
  <si>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</si>
  <si>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</si>
  <si>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</si>
  <si>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</si>
  <si>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</si>
  <si>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</si>
  <si>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</si>
  <si>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</si>
  <si>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</si>
  <si>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</si>
  <si>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</si>
  <si>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</si>
  <si>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</si>
  <si>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</si>
  <si>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</si>
  <si>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</si>
  <si>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</si>
  <si>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</si>
  <si>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</si>
  <si>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</si>
  <si>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</si>
  <si>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</si>
  <si>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</si>
  <si>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</si>
  <si>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</si>
  <si>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</si>
  <si>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</si>
  <si>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</si>
  <si>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</si>
  <si>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</si>
  <si>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</si>
  <si>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</si>
  <si>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</si>
  <si>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</si>
  <si>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</si>
  <si>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</si>
  <si>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</si>
  <si>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</si>
  <si>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</si>
  <si>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</si>
  <si>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</si>
  <si>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</si>
  <si>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</si>
  <si>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</si>
  <si>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</si>
  <si>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</si>
  <si>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</si>
  <si>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</si>
  <si>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</si>
  <si>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</si>
  <si>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</si>
  <si>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</si>
  <si>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</si>
  <si>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</si>
  <si>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</si>
  <si>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</si>
  <si>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</si>
  <si>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</si>
  <si>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</si>
  <si>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</si>
  <si>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</si>
  <si>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</si>
  <si>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</si>
  <si>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</si>
  <si>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</si>
  <si>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</si>
  <si>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</si>
  <si>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</si>
  <si>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</si>
  <si>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</si>
  <si>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</si>
  <si>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</si>
  <si>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</si>
  <si>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</si>
  <si>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</si>
  <si>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</si>
  <si>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</si>
  <si>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</si>
  <si>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</si>
  <si>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</si>
  <si>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</si>
  <si>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</si>
  <si>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</si>
  <si>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</si>
  <si>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</si>
  <si>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</si>
  <si>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</si>
  <si>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</si>
  <si>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</si>
  <si>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</si>
  <si>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</si>
  <si>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</si>
  <si>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</si>
  <si>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</si>
  <si>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</si>
  <si>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</si>
  <si>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</si>
  <si>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</si>
  <si>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</si>
  <si>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</si>
  <si>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</si>
  <si>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</si>
  <si>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</si>
  <si>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</si>
  <si>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</si>
  <si>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</si>
  <si>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</si>
  <si>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</si>
  <si>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</si>
  <si>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</si>
  <si>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</si>
  <si>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</si>
  <si>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</si>
  <si>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</si>
  <si>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</si>
  <si>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</si>
  <si>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</si>
  <si>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</si>
  <si>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</si>
  <si>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</si>
  <si>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</si>
  <si>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</si>
  <si>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</si>
  <si>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</si>
  <si>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</si>
  <si>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</si>
  <si>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</si>
  <si>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</si>
  <si>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</si>
  <si>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</si>
  <si>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</si>
  <si>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</si>
  <si>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</si>
  <si>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</si>
  <si>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</si>
  <si>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</si>
  <si>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</si>
  <si>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</si>
  <si>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</si>
  <si>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</si>
  <si>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</si>
  <si>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</si>
  <si>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</si>
  <si>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</si>
  <si>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</si>
  <si>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</si>
  <si>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</si>
  <si>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</si>
  <si>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</si>
  <si>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</si>
  <si>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</si>
  <si>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</si>
  <si>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</si>
  <si>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</si>
  <si>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</si>
  <si>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</si>
  <si>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</si>
  <si>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</si>
  <si>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</si>
  <si>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</si>
  <si>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</si>
  <si>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</si>
  <si>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</si>
  <si>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</si>
  <si>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</si>
  <si>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</si>
  <si>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</si>
  <si>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</si>
  <si>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</si>
  <si>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</si>
  <si>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</si>
  <si>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</si>
  <si>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</si>
  <si>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</si>
  <si>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</si>
  <si>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</si>
  <si>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</si>
  <si>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</si>
  <si>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</si>
  <si>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</si>
  <si>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</si>
  <si>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</si>
  <si>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</si>
  <si>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</si>
  <si>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</si>
  <si>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</si>
  <si>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</si>
  <si>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</si>
  <si>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</si>
  <si>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</si>
  <si>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</si>
  <si>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</si>
  <si>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</si>
  <si>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</si>
  <si>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</si>
  <si>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</si>
  <si>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</si>
  <si>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</si>
  <si>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</si>
  <si>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</si>
  <si>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</si>
  <si>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</si>
  <si>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</si>
  <si>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</si>
  <si>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</si>
  <si>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</si>
  <si>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</si>
  <si>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</si>
  <si>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</si>
  <si>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</si>
  <si>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</si>
  <si>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</si>
  <si>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</si>
  <si>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</si>
  <si>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</si>
  <si>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</si>
  <si>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</si>
  <si>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</si>
  <si>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</si>
  <si>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</si>
  <si>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</si>
  <si>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</si>
  <si>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</si>
  <si>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</si>
  <si>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</si>
  <si>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</si>
  <si>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</si>
  <si>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</si>
  <si>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</si>
  <si>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</si>
  <si>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</si>
  <si>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</si>
  <si>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</si>
  <si>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</si>
  <si>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</si>
  <si>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</si>
  <si>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</si>
  <si>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</si>
  <si>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</si>
  <si>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</si>
  <si>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</si>
  <si>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</si>
  <si>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</si>
  <si>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</si>
  <si>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</si>
  <si>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</si>
  <si>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</si>
  <si>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</si>
  <si>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</si>
  <si>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</si>
  <si>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</si>
  <si>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</si>
  <si>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</si>
  <si>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</si>
  <si>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</si>
  <si>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</si>
  <si>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</si>
  <si>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</si>
  <si>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</si>
  <si>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</si>
  <si>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</si>
  <si>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</si>
  <si>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</si>
  <si>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</si>
  <si>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</si>
  <si>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</si>
  <si>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</si>
  <si>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</si>
  <si>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</si>
  <si>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</si>
  <si>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</si>
  <si>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</si>
  <si>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</si>
  <si>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</si>
  <si>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</si>
  <si>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</si>
  <si>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</si>
  <si>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</si>
  <si>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</si>
  <si>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</si>
  <si>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</si>
  <si>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</si>
  <si>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</si>
  <si>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</si>
  <si>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</si>
  <si>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</si>
  <si>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</si>
  <si>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</si>
  <si>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</si>
  <si>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</si>
  <si>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</si>
  <si>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</si>
  <si>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</si>
  <si>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</si>
  <si>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</si>
  <si>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</si>
  <si>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</si>
  <si>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</si>
  <si>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</si>
  <si>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</si>
  <si>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</si>
  <si>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</si>
  <si>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</si>
  <si>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</si>
  <si>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</si>
  <si>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</si>
  <si>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</si>
  <si>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</si>
  <si>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</si>
  <si>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</si>
  <si>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</si>
  <si>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</si>
  <si>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</si>
  <si>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</si>
  <si>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</si>
  <si>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</si>
  <si>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</si>
  <si>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</si>
  <si>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</si>
  <si>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</si>
  <si>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</si>
  <si>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</si>
  <si>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</si>
  <si>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</si>
  <si>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</si>
  <si>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</si>
  <si>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</si>
  <si>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</si>
  <si>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</si>
  <si>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</si>
  <si>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</si>
  <si>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</si>
  <si>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</si>
  <si>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</si>
  <si>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</si>
  <si>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</si>
  <si>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</si>
  <si>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</si>
  <si>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</si>
  <si>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</si>
  <si>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</si>
  <si>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</si>
  <si>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</si>
  <si>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</si>
  <si>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</si>
  <si>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</si>
  <si>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</si>
  <si>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</si>
  <si>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</si>
  <si>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</si>
  <si>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</si>
  <si>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</si>
  <si>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</si>
  <si>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</si>
  <si>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</si>
  <si>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</si>
  <si>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</si>
  <si>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</si>
  <si>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</si>
  <si>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</si>
  <si>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</si>
  <si>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</si>
  <si>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</si>
  <si>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</si>
  <si>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</si>
  <si>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</si>
  <si>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</si>
  <si>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</si>
  <si>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</si>
  <si>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</si>
  <si>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</si>
  <si>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</si>
  <si>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</si>
  <si>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</si>
  <si>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</si>
  <si>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</si>
  <si>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</si>
  <si>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</si>
  <si>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</si>
  <si>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</si>
  <si>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</si>
  <si>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</si>
  <si>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</si>
  <si>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</si>
  <si>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</si>
  <si>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</si>
  <si>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</si>
  <si>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</si>
  <si>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</si>
  <si>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</si>
  <si>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</si>
  <si>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</si>
  <si>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</si>
  <si>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</si>
  <si>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</si>
  <si>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</si>
  <si>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</si>
  <si>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</si>
  <si>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</si>
  <si>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</si>
  <si>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</si>
  <si>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</si>
  <si>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</si>
  <si>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</si>
  <si>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</si>
  <si>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</si>
  <si>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</si>
  <si>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</si>
  <si>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</si>
  <si>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</si>
  <si>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</si>
  <si>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</si>
  <si>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</si>
  <si>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</si>
  <si>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</si>
  <si>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</si>
  <si>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</si>
  <si>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</si>
  <si>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</si>
  <si>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</si>
  <si>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</si>
  <si>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</si>
  <si>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</si>
  <si>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</si>
  <si>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</si>
  <si>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</si>
  <si>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</si>
  <si>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</si>
  <si>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</si>
  <si>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</si>
  <si>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</si>
  <si>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</si>
  <si>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</si>
  <si>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</si>
  <si>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</si>
  <si>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</si>
  <si>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</si>
  <si>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</si>
  <si>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</si>
  <si>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</si>
  <si>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</si>
  <si>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</si>
  <si>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</si>
  <si>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</si>
  <si>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</si>
  <si>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</si>
  <si>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</si>
  <si>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</si>
  <si>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</si>
  <si>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</si>
  <si>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</si>
  <si>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</si>
  <si>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</si>
  <si>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</si>
  <si>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</si>
  <si>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</si>
  <si>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</si>
  <si>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</si>
  <si>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</si>
  <si>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</si>
  <si>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</si>
  <si>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</si>
  <si>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</si>
  <si>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</si>
  <si>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</si>
  <si>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</si>
  <si>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</si>
  <si>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</si>
  <si>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</si>
  <si>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</si>
  <si>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</si>
  <si>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</si>
  <si>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</si>
  <si>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</si>
  <si>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</si>
  <si>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</si>
  <si>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</si>
  <si>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</si>
  <si>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</si>
  <si>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</si>
  <si>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</si>
  <si>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</si>
  <si>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</si>
  <si>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</si>
  <si>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</si>
  <si>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</si>
  <si>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</si>
  <si>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</si>
  <si>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</si>
  <si>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</si>
  <si>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</si>
  <si>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</si>
  <si>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</si>
  <si>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</si>
  <si>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</si>
  <si>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</si>
  <si>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</si>
  <si>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</si>
  <si>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</si>
  <si>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</si>
  <si>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</si>
  <si>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</si>
  <si>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</si>
  <si>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</si>
  <si>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</si>
  <si>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</si>
  <si>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</si>
  <si>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</si>
  <si>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</si>
  <si>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</si>
  <si>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</si>
  <si>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</si>
  <si>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</si>
  <si>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</si>
  <si>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</si>
  <si>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</si>
  <si>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</si>
  <si>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</si>
  <si>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</si>
  <si>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</si>
  <si>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</si>
  <si>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</si>
  <si>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</si>
  <si>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</si>
  <si>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</si>
  <si>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</si>
  <si>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</si>
  <si>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</si>
  <si>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</si>
  <si>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</si>
  <si>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</si>
  <si>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</si>
  <si>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</si>
  <si>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</si>
  <si>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</si>
  <si>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</si>
  <si>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</si>
  <si>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</si>
  <si>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</si>
  <si>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</si>
  <si>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</si>
  <si>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</si>
  <si>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</si>
  <si>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</si>
  <si>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</si>
  <si>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</si>
  <si>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</si>
  <si>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</si>
  <si>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</si>
  <si>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</si>
  <si>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</si>
  <si>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</si>
  <si>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</si>
  <si>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</si>
  <si>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</si>
  <si>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</si>
  <si>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</si>
  <si>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</si>
  <si>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</si>
  <si>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</si>
  <si>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</si>
  <si>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</si>
  <si>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</si>
  <si>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</si>
  <si>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</si>
  <si>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</si>
  <si>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</si>
  <si>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</si>
  <si>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</si>
  <si>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</si>
  <si>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</si>
  <si>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</si>
  <si>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</si>
  <si>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</si>
  <si>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</si>
  <si>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</si>
  <si>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</si>
  <si>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</si>
  <si>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</si>
  <si>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</si>
  <si>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</si>
  <si>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</si>
  <si>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</si>
  <si>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</si>
  <si>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</si>
  <si>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</si>
  <si>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</si>
  <si>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</si>
  <si>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</si>
  <si>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</si>
  <si>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</si>
  <si>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</si>
  <si>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</si>
  <si>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</si>
  <si>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</si>
  <si>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</si>
  <si>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</si>
  <si>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</si>
  <si>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</si>
  <si>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</si>
  <si>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</si>
  <si>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</si>
  <si>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</si>
  <si>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</si>
  <si>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</si>
  <si>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</si>
  <si>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</si>
  <si>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</si>
  <si>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</si>
  <si>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</si>
  <si>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</si>
  <si>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</si>
  <si>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</si>
  <si>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</si>
  <si>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</si>
  <si>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</si>
  <si>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</si>
  <si>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</si>
  <si>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</si>
  <si>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</si>
  <si>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</si>
  <si>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</si>
  <si>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</si>
  <si>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</si>
  <si>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</si>
  <si>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</si>
  <si>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</si>
  <si>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</si>
  <si>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</si>
  <si>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</si>
  <si>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</si>
  <si>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</si>
  <si>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</si>
  <si>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</si>
  <si>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</si>
  <si>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</si>
  <si>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</si>
  <si>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</si>
  <si>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</si>
  <si>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</si>
  <si>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</si>
  <si>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</si>
  <si>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</si>
  <si>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</si>
  <si>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</si>
  <si>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</si>
  <si>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</si>
  <si>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</si>
  <si>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</si>
  <si>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</si>
  <si>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</si>
  <si>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</si>
  <si>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</si>
  <si>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</si>
  <si>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</si>
  <si>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</si>
  <si>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</si>
  <si>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</si>
  <si>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</si>
  <si>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</si>
  <si>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</si>
  <si>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</si>
  <si>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</si>
  <si>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</si>
  <si>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</si>
  <si>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</si>
  <si>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</si>
  <si>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</si>
  <si>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</si>
  <si>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</si>
  <si>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</si>
  <si>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</si>
  <si>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</si>
  <si>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</si>
  <si>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</si>
  <si>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</si>
  <si>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</si>
  <si>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</si>
  <si>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</si>
  <si>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</si>
  <si>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</si>
  <si>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</si>
  <si>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</si>
  <si>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</si>
  <si>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</si>
  <si>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</si>
  <si>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</si>
  <si>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</si>
  <si>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</si>
  <si>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</si>
  <si>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</si>
  <si>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</si>
  <si>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</si>
  <si>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</si>
  <si>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</si>
  <si>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</si>
  <si>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</si>
  <si>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</si>
  <si>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</si>
  <si>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</si>
  <si>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</si>
  <si>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</si>
  <si>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</si>
  <si>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</si>
  <si>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</si>
  <si>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</si>
  <si>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</si>
  <si>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</si>
  <si>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</si>
  <si>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</si>
  <si>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</si>
  <si>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</si>
  <si>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</si>
  <si>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</si>
  <si>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</si>
  <si>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</si>
  <si>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</si>
  <si>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</si>
  <si>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</si>
  <si>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</si>
  <si>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</si>
  <si>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</si>
  <si>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</si>
  <si>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</si>
  <si>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</si>
  <si>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</si>
  <si>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</si>
  <si>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</si>
  <si>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</si>
  <si>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</si>
  <si>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</si>
  <si>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</si>
  <si>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</si>
  <si>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</si>
  <si>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</si>
  <si>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</si>
  <si>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</si>
  <si>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</si>
  <si>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</si>
  <si>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</si>
  <si>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</si>
  <si>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</si>
  <si>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</si>
  <si>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</si>
  <si>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</si>
  <si>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</si>
  <si>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</si>
  <si>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</si>
  <si>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</si>
  <si>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</si>
  <si>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</si>
  <si>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</si>
  <si>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</si>
  <si>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</si>
  <si>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</si>
  <si>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</si>
  <si>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</si>
  <si>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</si>
  <si>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</si>
  <si>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</si>
  <si>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</si>
  <si>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</si>
  <si>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</si>
  <si>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</si>
  <si>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</si>
  <si>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</si>
  <si>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</si>
  <si>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</si>
  <si>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</si>
  <si>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</si>
  <si>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</si>
  <si>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</si>
  <si>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</si>
  <si>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</si>
  <si>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</si>
  <si>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</si>
  <si>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</si>
  <si>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</si>
  <si>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</si>
  <si>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</si>
  <si>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</si>
  <si>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</si>
  <si>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</si>
  <si>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</si>
  <si>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</si>
  <si>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</si>
  <si>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</si>
  <si>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</si>
  <si>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</si>
  <si>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</si>
  <si>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</si>
  <si>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</si>
  <si>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</si>
  <si>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</si>
  <si>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</si>
  <si>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</si>
  <si>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</si>
  <si>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</si>
  <si>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</si>
  <si>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</si>
  <si>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</si>
  <si>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</si>
  <si>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</si>
  <si>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</si>
  <si>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</si>
  <si>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</si>
  <si>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</si>
  <si>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</si>
  <si>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</si>
  <si>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</si>
  <si>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</si>
  <si>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</si>
  <si>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</si>
  <si>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</si>
  <si>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</si>
  <si>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</si>
  <si>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</si>
  <si>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</si>
  <si>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</si>
  <si>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</si>
  <si>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</si>
  <si>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</si>
  <si>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</si>
  <si>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</si>
  <si>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</si>
  <si>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</si>
  <si>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</si>
  <si>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</si>
  <si>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</si>
  <si>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</si>
  <si>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</si>
  <si>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</si>
  <si>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</si>
  <si>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</si>
  <si>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</si>
  <si>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</si>
  <si>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</si>
  <si>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</si>
  <si>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</si>
  <si>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</si>
  <si>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</si>
  <si>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</si>
  <si>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</si>
  <si>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</si>
  <si>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</si>
  <si>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</si>
  <si>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</si>
  <si>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</si>
  <si>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</si>
  <si>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</si>
  <si>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</si>
  <si>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</si>
  <si>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</si>
  <si>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</si>
  <si>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</si>
  <si>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</si>
  <si>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</si>
  <si>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</si>
  <si>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</si>
  <si>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</si>
  <si>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</si>
  <si>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</si>
  <si>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</si>
  <si>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</si>
  <si>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</si>
  <si>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</si>
  <si>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</si>
  <si>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</si>
  <si>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</si>
  <si>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</si>
  <si>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</si>
  <si>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</si>
  <si>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</si>
  <si>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</si>
  <si>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</si>
  <si>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</si>
  <si>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</si>
  <si>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</si>
  <si>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</si>
  <si>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</si>
  <si>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</si>
  <si>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</si>
  <si>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</si>
  <si>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</si>
  <si>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</si>
  <si>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</si>
  <si>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</si>
  <si>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</si>
  <si>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</si>
  <si>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</si>
  <si>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</si>
  <si>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</si>
  <si>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</si>
  <si>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</si>
  <si>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</si>
  <si>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</si>
  <si>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</si>
  <si>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</si>
  <si>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</si>
  <si>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</si>
  <si>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</si>
  <si>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</si>
  <si>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</si>
  <si>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</si>
  <si>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</si>
  <si>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</si>
  <si>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</si>
  <si>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</si>
  <si>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</si>
  <si>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</si>
  <si>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</si>
  <si>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</si>
  <si>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</si>
  <si>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</si>
  <si>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</si>
  <si>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</si>
  <si>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</si>
  <si>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</si>
  <si>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</si>
  <si>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</si>
  <si>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</si>
  <si>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</si>
  <si>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</si>
  <si>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</si>
  <si>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</si>
  <si>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</si>
  <si>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</si>
  <si>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</si>
  <si>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</si>
  <si>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</si>
  <si>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</si>
  <si>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</si>
  <si>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</si>
  <si>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</si>
  <si>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</si>
  <si>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</si>
  <si>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</si>
  <si>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</si>
  <si>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</si>
  <si>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</si>
  <si>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</si>
  <si>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</si>
  <si>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</si>
  <si>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</si>
  <si>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</si>
  <si>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</si>
  <si>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</si>
  <si>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</si>
  <si>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</si>
  <si>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</si>
  <si>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</si>
  <si>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</si>
  <si>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</si>
  <si>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</si>
  <si>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</si>
  <si>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</si>
  <si>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</si>
  <si>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</si>
  <si>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</si>
  <si>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</si>
  <si>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</si>
  <si>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</si>
  <si>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</si>
  <si>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</si>
  <si>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</si>
  <si>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</si>
  <si>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</si>
  <si>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</si>
  <si>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</si>
  <si>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</si>
  <si>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</si>
  <si>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</si>
  <si>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</si>
  <si>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</si>
  <si>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</si>
  <si>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</si>
  <si>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</si>
  <si>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</si>
  <si>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</si>
  <si>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</si>
  <si>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</si>
  <si>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</si>
  <si>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</si>
  <si>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</si>
  <si>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</si>
  <si>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</si>
  <si>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</si>
  <si>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</si>
  <si>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</si>
  <si>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</si>
  <si>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</si>
  <si>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</si>
  <si>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</si>
  <si>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</si>
  <si>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</si>
  <si>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</si>
  <si>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</si>
  <si>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</si>
  <si>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</si>
  <si>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</si>
  <si>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</si>
  <si>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</si>
  <si>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</si>
  <si>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</si>
  <si>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</si>
  <si>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</si>
  <si>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</si>
  <si>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</si>
  <si>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</si>
  <si>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</si>
  <si>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</si>
  <si>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</si>
  <si>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</si>
  <si>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</si>
  <si>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</si>
  <si>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</si>
  <si>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</si>
  <si>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</si>
  <si>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</si>
  <si>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</si>
  <si>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</si>
  <si>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</si>
  <si>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</si>
  <si>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</si>
  <si>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</si>
  <si>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</si>
  <si>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</si>
  <si>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</si>
  <si>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</si>
  <si>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</si>
  <si>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</si>
  <si>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</si>
  <si>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</si>
  <si>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</si>
  <si>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</si>
  <si>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</si>
  <si>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</si>
  <si>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</si>
  <si>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</si>
  <si>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</si>
  <si>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</si>
  <si>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</si>
  <si>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</si>
  <si>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</si>
  <si>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</si>
  <si>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</si>
  <si>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</si>
  <si>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</si>
  <si>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</si>
  <si>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</si>
  <si>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</si>
  <si>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</si>
  <si>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</si>
  <si>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</si>
  <si>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</si>
  <si>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</si>
  <si>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</si>
  <si>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</si>
  <si>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</si>
  <si>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</si>
  <si>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</si>
  <si>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</si>
  <si>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</si>
  <si>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</si>
  <si>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</si>
  <si>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</si>
  <si>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</si>
  <si>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</si>
  <si>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</si>
  <si>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</si>
  <si>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</si>
  <si>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</si>
  <si>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</si>
  <si>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</si>
  <si>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</si>
  <si>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</si>
  <si>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</si>
  <si>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</si>
  <si>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</si>
  <si>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</si>
  <si>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</si>
  <si>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</si>
  <si>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</si>
  <si>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</si>
  <si>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</si>
  <si>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</si>
  <si>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</si>
  <si>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</si>
  <si>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</si>
  <si>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</si>
  <si>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</si>
  <si>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</si>
  <si>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</si>
  <si>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</si>
  <si>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</si>
  <si>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</si>
  <si>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</si>
  <si>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</si>
  <si>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</si>
  <si>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</si>
  <si>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</si>
  <si>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</si>
  <si>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</si>
  <si>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</si>
  <si>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</si>
  <si>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</si>
  <si>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</si>
  <si>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</si>
  <si>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</si>
  <si>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</si>
  <si>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</si>
  <si>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</si>
  <si>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</si>
  <si>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</si>
  <si>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</si>
  <si>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</si>
  <si>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</si>
  <si>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</si>
  <si>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</si>
  <si>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</si>
  <si>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</si>
  <si>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</si>
  <si>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</si>
  <si>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</si>
  <si>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</si>
  <si>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</si>
  <si>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</si>
  <si>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</si>
  <si>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</si>
  <si>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</si>
  <si>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</si>
  <si>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</si>
  <si>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</si>
  <si>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</si>
  <si>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</si>
  <si>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</si>
  <si>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</si>
  <si>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</si>
  <si>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</si>
  <si>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</si>
  <si>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</si>
  <si>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</si>
  <si>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</si>
  <si>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</si>
  <si>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</si>
  <si>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</si>
  <si>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</si>
  <si>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</si>
  <si>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</si>
  <si>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</si>
  <si>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</si>
  <si>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</si>
  <si>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</si>
  <si>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</si>
  <si>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</si>
  <si>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</si>
  <si>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</si>
  <si>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</si>
  <si>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</si>
  <si>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</si>
  <si>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</si>
  <si>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</si>
  <si>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</si>
  <si>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</si>
  <si>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</si>
  <si>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</si>
  <si>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</si>
  <si>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</si>
  <si>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</si>
  <si>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</si>
  <si>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</si>
  <si>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</si>
  <si>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</si>
  <si>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</si>
  <si>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</si>
  <si>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</si>
  <si>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</si>
  <si>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</si>
  <si>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</si>
  <si>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</si>
  <si>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</si>
  <si>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</si>
  <si>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</si>
  <si>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</si>
  <si>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</si>
  <si>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</si>
  <si>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</si>
  <si>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</si>
  <si>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</si>
  <si>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</si>
  <si>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</si>
  <si>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</si>
  <si>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</si>
  <si>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</si>
  <si>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</si>
  <si>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</si>
  <si>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</si>
  <si>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</si>
  <si>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</si>
  <si>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</si>
  <si>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</si>
  <si>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</si>
  <si>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</si>
  <si>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</si>
  <si>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</si>
  <si>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</si>
  <si>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</si>
  <si>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</si>
  <si>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</si>
  <si>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</si>
  <si>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</si>
  <si>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</si>
  <si>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</si>
  <si>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</si>
  <si>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</si>
  <si>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</si>
  <si>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</si>
  <si>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</si>
  <si>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</si>
  <si>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</si>
  <si>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</si>
  <si>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</si>
  <si>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</si>
  <si>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</si>
  <si>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</si>
  <si>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</si>
  <si>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</si>
  <si>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</si>
  <si>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</si>
  <si>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</si>
  <si>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</si>
  <si>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</si>
  <si>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</si>
  <si>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</si>
  <si>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</si>
  <si>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</si>
  <si>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</si>
  <si>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</si>
  <si>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</si>
  <si>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</si>
  <si>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</si>
  <si>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</si>
  <si>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</si>
  <si>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</si>
  <si>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</si>
  <si>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</si>
  <si>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</si>
  <si>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</si>
  <si>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</si>
  <si>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</si>
  <si>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</si>
  <si>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</si>
  <si>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</si>
  <si>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</si>
  <si>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</si>
  <si>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</si>
  <si>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</si>
  <si>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</si>
  <si>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</si>
  <si>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</si>
  <si>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</si>
  <si>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</si>
  <si>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</si>
  <si>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</si>
  <si>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</si>
  <si>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</si>
  <si>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</si>
  <si>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</si>
  <si>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</si>
  <si>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</si>
  <si>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</si>
  <si>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</si>
  <si>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</si>
  <si>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</si>
  <si>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</si>
  <si>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</si>
  <si>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</si>
  <si>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</si>
  <si>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</si>
  <si>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</si>
  <si>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</si>
  <si>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</si>
  <si>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</si>
  <si>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</si>
  <si>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</si>
  <si>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</si>
  <si>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</si>
  <si>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</si>
  <si>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</si>
  <si>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</si>
  <si>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</si>
  <si>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</si>
  <si>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</si>
  <si>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</si>
  <si>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</si>
  <si>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</si>
  <si>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</si>
  <si>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</si>
  <si>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</si>
  <si>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</si>
  <si>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</si>
  <si>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</si>
  <si>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</si>
  <si>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</si>
  <si>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</si>
  <si>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</si>
  <si>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</si>
  <si>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</si>
  <si>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</si>
  <si>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</si>
  <si>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</si>
  <si>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</si>
  <si>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</si>
  <si>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</si>
  <si>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</si>
  <si>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</si>
  <si>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</si>
  <si>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</si>
  <si>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</si>
  <si>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</si>
  <si>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</si>
  <si>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</si>
  <si>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</si>
  <si>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</si>
  <si>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</si>
  <si>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</si>
  <si>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</si>
  <si>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</si>
  <si>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</si>
  <si>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</si>
  <si>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</si>
  <si>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</si>
  <si>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</si>
  <si>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</si>
  <si>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</si>
  <si>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</si>
  <si>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</si>
  <si>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</si>
  <si>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</si>
  <si>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</si>
  <si>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</si>
  <si>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</si>
  <si>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</si>
  <si>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</si>
  <si>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</si>
  <si>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</si>
  <si>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</si>
  <si>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</si>
  <si>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</si>
  <si>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</si>
  <si>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</si>
  <si>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</si>
  <si>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</si>
  <si>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</si>
  <si>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</si>
  <si>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</si>
  <si>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</si>
  <si>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</si>
  <si>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</si>
  <si>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</si>
  <si>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</si>
  <si>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</si>
  <si>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</si>
  <si>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</si>
  <si>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</si>
  <si>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</si>
  <si>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</si>
  <si>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</si>
  <si>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</si>
  <si>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</si>
  <si>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</si>
  <si>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</si>
  <si>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</si>
  <si>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</si>
  <si>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</si>
  <si>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</si>
  <si>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</si>
  <si>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</si>
  <si>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</si>
  <si>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</si>
  <si>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</si>
  <si>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</si>
  <si>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</si>
  <si>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</si>
  <si>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</si>
  <si>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</si>
  <si>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</si>
  <si>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</si>
  <si>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</si>
  <si>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</si>
  <si>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</si>
  <si>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</si>
  <si>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</si>
  <si>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</si>
  <si>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</si>
  <si>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</si>
  <si>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</si>
  <si>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</si>
  <si>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</si>
  <si>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</si>
  <si>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</si>
  <si>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</si>
  <si>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</si>
  <si>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</si>
  <si>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</si>
  <si>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</si>
  <si>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</si>
  <si>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</si>
  <si>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</si>
  <si>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</si>
  <si>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</si>
  <si>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</si>
  <si>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</si>
  <si>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</si>
  <si>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</si>
  <si>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</si>
  <si>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</si>
  <si>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</si>
  <si>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</si>
  <si>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</si>
  <si>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</si>
  <si>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</si>
  <si>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</si>
  <si>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</si>
  <si>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</si>
  <si>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</si>
  <si>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</si>
  <si>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</si>
  <si>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</si>
  <si>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</si>
  <si>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</si>
  <si>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</si>
  <si>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</si>
  <si>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</si>
  <si>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</si>
  <si>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</si>
  <si>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</si>
  <si>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</si>
  <si>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</si>
  <si>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</si>
  <si>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</si>
  <si>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</si>
  <si>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</si>
  <si>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</si>
  <si>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</si>
  <si>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</si>
  <si>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</si>
  <si>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</si>
  <si>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</si>
  <si>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</si>
  <si>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</si>
  <si>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</si>
  <si>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</si>
  <si>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</si>
  <si>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</si>
  <si>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</si>
  <si>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</si>
  <si>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</si>
  <si>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</si>
  <si>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</si>
  <si>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</si>
  <si>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</si>
  <si>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</si>
  <si>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</si>
  <si>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</si>
  <si>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</si>
  <si>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</si>
  <si>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</si>
  <si>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</si>
  <si>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</si>
  <si>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</si>
  <si>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</si>
  <si>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</si>
  <si>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</si>
  <si>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</si>
  <si>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</si>
  <si>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</si>
  <si>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</si>
  <si>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</si>
  <si>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</si>
  <si>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</si>
  <si>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</si>
  <si>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</si>
  <si>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</si>
  <si>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</si>
  <si>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</si>
  <si>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</si>
  <si>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</si>
  <si>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</si>
  <si>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</si>
  <si>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</si>
  <si>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</si>
  <si>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</si>
  <si>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</si>
  <si>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</si>
  <si>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</si>
  <si>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</si>
  <si>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</si>
  <si>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</si>
  <si>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</si>
  <si>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</si>
  <si>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</si>
  <si>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</si>
  <si>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</si>
  <si>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</si>
  <si>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</si>
  <si>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</si>
  <si>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</si>
  <si>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</si>
  <si>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</si>
  <si>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</si>
  <si>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</si>
  <si>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</si>
  <si>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</si>
  <si>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</si>
  <si>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</si>
  <si>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</si>
  <si>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</si>
  <si>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</si>
  <si>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</si>
  <si>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</si>
  <si>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</si>
  <si>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</si>
  <si>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</si>
  <si>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</si>
  <si>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</si>
  <si>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</si>
  <si>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</si>
  <si>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</si>
  <si>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</si>
  <si>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</si>
  <si>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</si>
  <si>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</si>
  <si>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</si>
  <si>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</si>
  <si>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</si>
  <si>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</si>
  <si>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</si>
  <si>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</si>
  <si>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</si>
  <si>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</si>
  <si>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</si>
  <si>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</si>
  <si>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</si>
  <si>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</si>
  <si>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</si>
  <si>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</si>
  <si>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</si>
  <si>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</si>
  <si>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</si>
  <si>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</si>
  <si>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</si>
  <si>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</si>
  <si>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</si>
  <si>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</si>
  <si>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</si>
  <si>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</si>
  <si>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</si>
  <si>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</si>
  <si>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</si>
  <si>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</si>
  <si>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</si>
  <si>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</si>
  <si>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</si>
  <si>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</si>
  <si>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</si>
  <si>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</si>
  <si>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</si>
  <si>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</si>
  <si>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</si>
  <si>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</si>
  <si>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</si>
  <si>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</si>
  <si>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</si>
  <si>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</si>
  <si>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</si>
  <si>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</si>
  <si>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</si>
  <si>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</si>
  <si>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</si>
  <si>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</si>
  <si>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</si>
  <si>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</si>
  <si>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</si>
  <si>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</si>
  <si>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</si>
  <si>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</si>
  <si>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</si>
  <si>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</si>
  <si>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</si>
  <si>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</si>
  <si>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</si>
  <si>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</si>
  <si>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</si>
  <si>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</si>
  <si>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</si>
  <si>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</si>
  <si>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</si>
  <si>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</si>
  <si>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</si>
  <si>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</si>
  <si>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</si>
  <si>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</si>
  <si>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</si>
  <si>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</si>
  <si>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</si>
  <si>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</si>
  <si>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</si>
  <si>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</si>
  <si>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</si>
  <si>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</si>
  <si>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</si>
  <si>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</si>
  <si>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</si>
  <si>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</si>
  <si>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</si>
  <si>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</si>
  <si>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</si>
  <si>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</si>
  <si>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</si>
  <si>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</si>
  <si>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</si>
  <si>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</si>
  <si>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</si>
  <si>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</si>
  <si>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</si>
  <si>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</si>
  <si>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</si>
  <si>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</si>
  <si>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</si>
  <si>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</si>
  <si>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</si>
  <si>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</si>
  <si>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</si>
  <si>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</si>
  <si>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</si>
  <si>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</si>
  <si>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</si>
  <si>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</si>
  <si>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</si>
  <si>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</si>
  <si>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</si>
  <si>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</si>
  <si>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</si>
  <si>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</si>
  <si>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</si>
  <si>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</si>
  <si>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</si>
  <si>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</si>
  <si>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</si>
  <si>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</si>
  <si>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</si>
  <si>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</si>
  <si>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</si>
  <si>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</si>
  <si>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</si>
  <si>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</si>
  <si>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</si>
  <si>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</si>
  <si>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</si>
  <si>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</si>
  <si>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</si>
  <si>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</si>
  <si>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</si>
  <si>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</si>
  <si>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</si>
  <si>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</si>
  <si>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</si>
  <si>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</si>
  <si>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</si>
  <si>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</si>
  <si>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</si>
  <si>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</si>
  <si>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</si>
  <si>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</si>
  <si>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</si>
  <si>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</si>
  <si>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</si>
  <si>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</si>
  <si>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</si>
  <si>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</si>
  <si>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</si>
  <si>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</si>
  <si>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</si>
  <si>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</si>
  <si>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</si>
  <si>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</si>
  <si>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</si>
  <si>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</si>
  <si>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</si>
  <si>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</si>
  <si>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</si>
  <si>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</si>
  <si>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</si>
  <si>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</si>
  <si>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</si>
  <si>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</si>
  <si>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</si>
  <si>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</si>
  <si>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</si>
  <si>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</si>
  <si>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</si>
  <si>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</si>
  <si>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</si>
  <si>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</si>
  <si>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</si>
  <si>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</si>
  <si>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</si>
  <si>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</si>
  <si>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</si>
  <si>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</si>
  <si>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</si>
  <si>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</si>
  <si>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</si>
  <si>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</si>
  <si>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</si>
  <si>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</si>
  <si>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</si>
  <si>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</si>
  <si>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</si>
  <si>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</si>
  <si>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</si>
  <si>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</si>
  <si>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</si>
  <si>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</si>
  <si>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</si>
  <si>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</si>
  <si>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</si>
  <si>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</si>
  <si>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</si>
  <si>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</si>
  <si>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</si>
  <si>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</si>
  <si>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</si>
  <si>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</si>
  <si>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</si>
  <si>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</si>
  <si>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</si>
  <si>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</si>
  <si>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</si>
  <si>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</si>
  <si>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</si>
  <si>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</si>
  <si>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</si>
  <si>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</si>
  <si>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</si>
  <si>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</si>
  <si>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</si>
  <si>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</si>
  <si>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</si>
  <si>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</si>
  <si>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</si>
  <si>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</si>
  <si>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</si>
  <si>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</si>
  <si>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</si>
  <si>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</si>
  <si>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</si>
  <si>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</si>
  <si>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</si>
  <si>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</si>
  <si>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</si>
  <si>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</si>
  <si>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</si>
  <si>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</si>
  <si>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</si>
  <si>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</si>
  <si>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</si>
  <si>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</si>
  <si>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</si>
  <si>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</si>
  <si>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</si>
  <si>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</si>
  <si>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</si>
  <si>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</si>
  <si>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</si>
  <si>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</si>
  <si>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</si>
  <si>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</si>
  <si>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</si>
  <si>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</si>
  <si>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</si>
  <si>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</si>
  <si>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</si>
  <si>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</si>
  <si>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</si>
  <si>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</si>
  <si>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</si>
  <si>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</si>
  <si>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</si>
  <si>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</si>
  <si>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</si>
  <si>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</si>
  <si>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</si>
  <si>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</si>
  <si>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</si>
  <si>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</si>
  <si>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</si>
  <si>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</si>
  <si>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</si>
  <si>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</si>
  <si>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</si>
  <si>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</si>
  <si>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</si>
  <si>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</si>
  <si>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</si>
  <si>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</si>
  <si>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</si>
  <si>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</si>
  <si>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</si>
  <si>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</si>
  <si>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</si>
  <si>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</si>
  <si>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</si>
  <si>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</si>
  <si>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</si>
  <si>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</si>
  <si>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</si>
  <si>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</si>
  <si>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</si>
  <si>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</si>
  <si>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</si>
  <si>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</si>
  <si>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</si>
  <si>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</si>
  <si>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</si>
  <si>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</si>
  <si>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</si>
  <si>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</si>
  <si>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</si>
  <si>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</si>
  <si>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</si>
  <si>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</si>
  <si>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</si>
  <si>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</si>
  <si>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</si>
  <si>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</si>
  <si>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</si>
  <si>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</si>
  <si>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</si>
  <si>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</si>
  <si>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</si>
  <si>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</si>
  <si>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</si>
  <si>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</si>
  <si>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</si>
  <si>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</si>
  <si>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</si>
  <si>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</si>
  <si>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</si>
  <si>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</si>
  <si>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</si>
  <si>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</si>
  <si>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</si>
  <si>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</si>
  <si>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</si>
  <si>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</si>
  <si>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</si>
  <si>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</si>
  <si>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</si>
  <si>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</si>
  <si>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</si>
  <si>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</si>
  <si>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</si>
  <si>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</si>
  <si>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</si>
  <si>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</si>
  <si>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</si>
  <si>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</si>
  <si>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</si>
  <si>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</si>
  <si>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</si>
  <si>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</si>
  <si>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</si>
  <si>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</si>
  <si>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</si>
  <si>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</si>
  <si>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</si>
  <si>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</si>
  <si>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</si>
  <si>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</si>
  <si>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</si>
  <si>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</si>
  <si>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</si>
  <si>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</si>
  <si>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</si>
  <si>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</si>
  <si>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</si>
  <si>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</si>
  <si>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</si>
  <si>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</si>
  <si>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</si>
  <si>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</si>
  <si>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</si>
  <si>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</si>
  <si>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</si>
  <si>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</si>
  <si>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</si>
  <si>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</si>
  <si>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</si>
  <si>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</si>
  <si>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</si>
  <si>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</si>
  <si>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</si>
  <si>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</si>
  <si>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</si>
  <si>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</si>
  <si>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</si>
  <si>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</si>
  <si>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</si>
  <si>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</si>
  <si>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</si>
  <si>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</si>
  <si>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</si>
  <si>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</si>
  <si>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</si>
  <si>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</si>
  <si>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</si>
  <si>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</si>
  <si>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</si>
  <si>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</si>
  <si>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</si>
  <si>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</si>
  <si>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</si>
  <si>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</si>
  <si>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</si>
  <si>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</si>
  <si>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</si>
  <si>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</si>
  <si>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</si>
  <si>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</si>
  <si>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</si>
  <si>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</si>
  <si>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</si>
  <si>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</si>
  <si>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</si>
  <si>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</si>
  <si>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</si>
  <si>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</si>
  <si>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</si>
  <si>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</si>
  <si>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</si>
  <si>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</si>
  <si>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</si>
  <si>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</si>
  <si>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</si>
  <si>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</si>
  <si>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</si>
  <si>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</si>
  <si>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</si>
  <si>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</si>
  <si>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</si>
  <si>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</si>
  <si>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</si>
  <si>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</si>
  <si>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</si>
  <si>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</si>
  <si>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</si>
  <si>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</si>
  <si>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</si>
  <si>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</si>
  <si>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</si>
  <si>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</si>
  <si>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</si>
  <si>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</si>
  <si>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</si>
  <si>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</si>
  <si>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</si>
  <si>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</si>
  <si>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</si>
  <si>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</si>
  <si>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</si>
  <si>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</si>
  <si>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</si>
  <si>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</si>
  <si>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</si>
  <si>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</si>
  <si>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</si>
  <si>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</si>
  <si>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</si>
  <si>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</si>
  <si>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</si>
  <si>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</si>
  <si>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</si>
  <si>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</si>
  <si>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</si>
  <si>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</si>
  <si>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</si>
  <si>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</si>
  <si>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</si>
  <si>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</si>
  <si>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</si>
  <si>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</si>
  <si>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</si>
  <si>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</si>
  <si>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</si>
  <si>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</si>
  <si>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</si>
  <si>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</si>
  <si>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</si>
  <si>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</si>
  <si>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</si>
  <si>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</si>
  <si>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</si>
  <si>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</si>
  <si>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</si>
  <si>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</si>
  <si>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</si>
  <si>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</si>
  <si>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</si>
  <si>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</si>
  <si>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</si>
  <si>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</si>
  <si>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</si>
  <si>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</si>
  <si>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</si>
  <si>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</si>
  <si>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</si>
  <si>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</si>
  <si>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</si>
  <si>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</si>
  <si>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</si>
  <si>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</si>
  <si>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</si>
  <si>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</si>
  <si>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</si>
  <si>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</si>
  <si>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</si>
  <si>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</si>
  <si>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</si>
  <si>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</si>
  <si>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</si>
  <si>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</si>
  <si>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</si>
  <si>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</si>
  <si>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</si>
  <si>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</si>
  <si>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</si>
  <si>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</si>
  <si>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</si>
  <si>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</si>
  <si>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</si>
  <si>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</si>
  <si>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</si>
  <si>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</si>
  <si>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</si>
  <si>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</si>
  <si>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</si>
  <si>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</si>
  <si>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</si>
  <si>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</si>
  <si>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</si>
  <si>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</si>
  <si>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</si>
  <si>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</si>
  <si>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</si>
  <si>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</si>
  <si>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</si>
  <si>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</si>
  <si>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</si>
  <si>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</si>
  <si>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</si>
  <si>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</si>
  <si>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</si>
  <si>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</si>
  <si>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</si>
  <si>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</si>
  <si>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</si>
  <si>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</si>
  <si>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</si>
  <si>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</si>
  <si>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</si>
  <si>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</si>
  <si>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</si>
  <si>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</si>
  <si>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</si>
  <si>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</si>
  <si>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</si>
  <si>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</si>
  <si>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</si>
  <si>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</si>
  <si>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</si>
  <si>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</si>
  <si>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</si>
  <si>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</si>
  <si>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</si>
  <si>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</si>
  <si>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</si>
  <si>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</si>
  <si>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</si>
  <si>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</si>
  <si>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</si>
  <si>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</si>
  <si>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</si>
  <si>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</si>
  <si>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</si>
  <si>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</si>
  <si>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</si>
  <si>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</si>
  <si>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</si>
  <si>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</si>
  <si>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</si>
  <si>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</si>
  <si>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</si>
  <si>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</si>
  <si>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</si>
  <si>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</si>
  <si>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</si>
  <si>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</si>
  <si>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</si>
  <si>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</si>
  <si>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</si>
  <si>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</si>
  <si>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</si>
  <si>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</si>
  <si>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</si>
  <si>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</si>
  <si>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</si>
  <si>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</si>
  <si>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</si>
  <si>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</si>
  <si>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</si>
  <si>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</si>
  <si>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</si>
  <si>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</si>
  <si>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</si>
  <si>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</si>
  <si>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</si>
  <si>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</si>
  <si>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</si>
  <si>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</si>
  <si>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</si>
  <si>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</si>
  <si>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</si>
  <si>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</si>
  <si>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</si>
  <si>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</si>
  <si>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</si>
  <si>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</si>
  <si>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</si>
  <si>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</si>
  <si>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</si>
  <si>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</si>
  <si>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</si>
  <si>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</si>
  <si>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</si>
  <si>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</si>
  <si>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</si>
  <si>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</si>
  <si>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</si>
  <si>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</si>
  <si>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</si>
  <si>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</si>
  <si>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</si>
  <si>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</si>
  <si>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</si>
  <si>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</si>
  <si>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</si>
  <si>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</si>
  <si>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</si>
  <si>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</si>
  <si>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</si>
  <si>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</si>
  <si>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</si>
  <si>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</si>
  <si>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</si>
  <si>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</si>
  <si>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</si>
  <si>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</si>
  <si>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</si>
  <si>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</si>
  <si>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</si>
  <si>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</si>
  <si>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</si>
  <si>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</si>
  <si>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</si>
  <si>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</si>
  <si>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</si>
  <si>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</si>
  <si>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</si>
  <si>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</si>
  <si>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</si>
  <si>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</si>
  <si>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</si>
  <si>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</si>
  <si>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</si>
  <si>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</si>
  <si>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</si>
  <si>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</si>
  <si>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</si>
  <si>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</si>
  <si>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</si>
  <si>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</si>
  <si>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</si>
  <si>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</si>
  <si>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</si>
  <si>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</si>
  <si>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</si>
  <si>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</si>
  <si>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</si>
  <si>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</si>
  <si>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</si>
  <si>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</si>
  <si>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</si>
  <si>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</si>
  <si>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</si>
  <si>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</si>
  <si>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</si>
  <si>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</si>
  <si>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</si>
  <si>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</si>
  <si>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</si>
  <si>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</si>
  <si>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</si>
  <si>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</si>
  <si>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</si>
  <si>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</si>
  <si>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</si>
  <si>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</si>
  <si>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</si>
  <si>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</si>
  <si>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</si>
  <si>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</si>
  <si>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</si>
  <si>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</si>
  <si>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</si>
  <si>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</si>
  <si>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</si>
  <si>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</si>
  <si>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</si>
  <si>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</si>
  <si>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</si>
  <si>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</si>
  <si>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</si>
  <si>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</si>
  <si>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</si>
  <si>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</si>
  <si>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</si>
  <si>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</si>
  <si>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</si>
  <si>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</si>
  <si>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</si>
  <si>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</si>
  <si>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</si>
  <si>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</si>
  <si>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</si>
  <si>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</si>
  <si>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</si>
  <si>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</si>
  <si>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</si>
  <si>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</si>
  <si>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</si>
  <si>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</si>
  <si>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</si>
  <si>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</si>
  <si>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</si>
  <si>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</si>
  <si>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</si>
  <si>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</si>
  <si>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</si>
  <si>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</si>
  <si>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</si>
  <si>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</si>
  <si>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</si>
  <si>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</si>
  <si>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</si>
  <si>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</si>
  <si>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</si>
  <si>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</si>
  <si>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</si>
  <si>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</si>
  <si>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</si>
  <si>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</si>
  <si>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</si>
  <si>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</si>
  <si>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</si>
  <si>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</si>
  <si>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</si>
  <si>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</si>
  <si>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</si>
  <si>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</si>
  <si>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</si>
  <si>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</si>
  <si>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</si>
  <si>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</si>
  <si>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</si>
  <si>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</si>
  <si>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</si>
  <si>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</si>
  <si>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</si>
  <si>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</si>
  <si>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</si>
  <si>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</si>
  <si>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</si>
  <si>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</si>
  <si>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</si>
  <si>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</si>
  <si>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</si>
  <si>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</si>
  <si>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</si>
  <si>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</si>
  <si>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</si>
  <si>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</si>
  <si>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</si>
  <si>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</si>
  <si>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</si>
  <si>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</si>
  <si>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</si>
  <si>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</si>
  <si>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</si>
  <si>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</si>
  <si>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</si>
  <si>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</si>
  <si>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</si>
  <si>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</si>
  <si>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</si>
  <si>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</si>
  <si>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</si>
  <si>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</si>
  <si>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</si>
  <si>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</si>
  <si>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</si>
  <si>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</si>
  <si>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</si>
  <si>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</si>
  <si>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</si>
  <si>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</si>
  <si>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</si>
  <si>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</si>
  <si>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</si>
  <si>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</si>
  <si>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</si>
  <si>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</si>
  <si>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</si>
  <si>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</si>
  <si>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</si>
  <si>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</si>
  <si>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</si>
  <si>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</si>
  <si>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</si>
  <si>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</si>
  <si>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</si>
  <si>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</si>
  <si>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</si>
  <si>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</si>
  <si>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</si>
  <si>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</si>
  <si>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</si>
  <si>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</si>
  <si>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</si>
  <si>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</si>
  <si>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</si>
  <si>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</si>
  <si>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</si>
  <si>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</si>
  <si>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</si>
  <si>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</si>
  <si>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</si>
  <si>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</si>
  <si>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</si>
  <si>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</si>
  <si>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</si>
  <si>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</si>
  <si>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</si>
  <si>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</si>
  <si>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</si>
  <si>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</si>
  <si>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</si>
  <si>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</si>
  <si>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</si>
  <si>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</si>
  <si>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</si>
  <si>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</si>
  <si>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</si>
  <si>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</si>
  <si>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</si>
  <si>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</si>
  <si>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</si>
  <si>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</si>
  <si>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</si>
  <si>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</si>
  <si>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</si>
  <si>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</si>
  <si>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</si>
  <si>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</si>
  <si>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</si>
  <si>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</si>
  <si>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</si>
  <si>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</si>
  <si>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</si>
  <si>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</si>
  <si>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</si>
  <si>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</si>
  <si>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</si>
  <si>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</si>
  <si>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</si>
  <si>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</si>
  <si>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</si>
  <si>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</si>
  <si>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</si>
  <si>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</si>
  <si>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</si>
  <si>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</si>
  <si>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</si>
  <si>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</si>
  <si>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</si>
  <si>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</si>
  <si>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</si>
  <si>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</si>
  <si>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</si>
  <si>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</si>
  <si>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</si>
  <si>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</si>
  <si>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</si>
  <si>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</si>
  <si>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</si>
  <si>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</si>
  <si>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</si>
  <si>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</si>
  <si>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</si>
  <si>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</si>
  <si>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</si>
  <si>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</si>
  <si>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</si>
  <si>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</si>
  <si>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</si>
  <si>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</si>
  <si>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</si>
  <si>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</si>
  <si>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</si>
  <si>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</si>
  <si>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</si>
  <si>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</si>
  <si>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</si>
  <si>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</si>
  <si>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</si>
  <si>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</si>
  <si>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</si>
  <si>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</si>
  <si>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</si>
  <si>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</si>
  <si>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</si>
  <si>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</si>
  <si>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</si>
  <si>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</si>
  <si>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</si>
  <si>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</si>
  <si>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</si>
  <si>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</si>
  <si>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</si>
  <si>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</si>
  <si>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</si>
  <si>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</si>
  <si>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</si>
  <si>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</si>
  <si>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</si>
  <si>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</si>
  <si>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</si>
  <si>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</si>
  <si>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</si>
  <si>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</si>
  <si>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</si>
  <si>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</si>
  <si>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</si>
  <si>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</si>
  <si>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</si>
  <si>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</si>
  <si>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</si>
  <si>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</si>
  <si>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</si>
  <si>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</si>
  <si>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</si>
  <si>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</si>
  <si>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</si>
  <si>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</si>
  <si>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</si>
  <si>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</si>
  <si>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</si>
  <si>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</si>
  <si>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</si>
  <si>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</si>
  <si>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</si>
  <si>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</si>
  <si>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</si>
  <si>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</si>
  <si>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</si>
  <si>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</si>
  <si>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</si>
  <si>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</si>
  <si>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</si>
  <si>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</si>
  <si>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</si>
  <si>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</si>
  <si>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</si>
  <si>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</si>
  <si>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</si>
  <si>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</si>
  <si>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</si>
  <si>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</si>
  <si>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</si>
  <si>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</si>
  <si>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</si>
  <si>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</si>
  <si>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</si>
  <si>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</si>
  <si>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</si>
  <si>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</si>
  <si>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</si>
  <si>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</si>
  <si>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</si>
  <si>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</si>
  <si>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</si>
  <si>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</si>
  <si>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</si>
  <si>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</si>
  <si>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</si>
  <si>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</si>
  <si>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</si>
  <si>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</si>
  <si>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</si>
  <si>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</si>
  <si>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</si>
  <si>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</si>
  <si>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</si>
  <si>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</si>
  <si>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</si>
  <si>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</si>
  <si>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</si>
  <si>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</si>
  <si>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</si>
  <si>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</si>
  <si>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</si>
  <si>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</si>
  <si>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</si>
  <si>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</si>
  <si>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</si>
  <si>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</si>
  <si>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</si>
  <si>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</si>
  <si>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</si>
  <si>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</si>
  <si>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</si>
  <si>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</si>
  <si>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</si>
  <si>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</si>
  <si>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</si>
  <si>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</si>
  <si>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</si>
  <si>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</si>
  <si>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</si>
  <si>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</si>
  <si>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</si>
  <si>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</si>
  <si>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</si>
  <si>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</si>
  <si>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</si>
  <si>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</si>
  <si>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</si>
  <si>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</si>
  <si>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</si>
  <si>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</si>
  <si>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</si>
  <si>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</si>
  <si>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</si>
  <si>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</si>
  <si>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</si>
  <si>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</si>
  <si>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</si>
  <si>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</si>
  <si>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</si>
  <si>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</si>
  <si>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</si>
  <si>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</si>
  <si>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</si>
  <si>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</si>
  <si>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</si>
  <si>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</si>
  <si>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</si>
  <si>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</si>
  <si>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</si>
  <si>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</si>
  <si>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</si>
  <si>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</si>
  <si>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</si>
  <si>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</si>
  <si>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</si>
  <si>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</si>
  <si>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</si>
  <si>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</si>
  <si>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</si>
  <si>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</si>
  <si>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</si>
  <si>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</si>
  <si>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</si>
  <si>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</si>
  <si>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</si>
  <si>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</si>
  <si>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</si>
  <si>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</si>
  <si>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</si>
  <si>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</si>
  <si>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</si>
  <si>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</si>
  <si>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</si>
  <si>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</si>
  <si>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</si>
  <si>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</si>
  <si>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</si>
  <si>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</si>
  <si>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</si>
  <si>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</si>
  <si>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</si>
  <si>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</si>
  <si>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</si>
  <si>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</si>
  <si>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</si>
  <si>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</si>
  <si>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</si>
  <si>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</si>
  <si>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</si>
  <si>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</si>
  <si>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</si>
  <si>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</si>
  <si>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</si>
  <si>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</si>
  <si>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</si>
  <si>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</si>
  <si>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</si>
  <si>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</si>
  <si>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</si>
  <si>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</si>
  <si>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</si>
  <si>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</si>
  <si>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</si>
  <si>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</si>
  <si>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</si>
  <si>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</si>
  <si>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</si>
  <si>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</si>
  <si>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</si>
  <si>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</si>
  <si>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</si>
  <si>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</si>
  <si>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</si>
  <si>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</si>
  <si>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</si>
  <si>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</si>
  <si>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</si>
  <si>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</si>
  <si>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</si>
  <si>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</si>
  <si>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</si>
  <si>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</si>
  <si>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</si>
  <si>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</si>
  <si>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</si>
  <si>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</si>
  <si>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</si>
  <si>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</si>
  <si>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</si>
  <si>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</si>
  <si>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</si>
  <si>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</si>
  <si>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</si>
  <si>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</si>
  <si>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</si>
  <si>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</si>
  <si>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</si>
  <si>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</si>
  <si>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</si>
  <si>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</si>
  <si>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</si>
  <si>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</si>
  <si>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</si>
  <si>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</si>
  <si>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</si>
  <si>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</si>
  <si>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</si>
  <si>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</si>
  <si>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</si>
  <si>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</si>
  <si>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</si>
  <si>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</si>
  <si>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</si>
  <si>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</si>
  <si>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</si>
  <si>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</si>
  <si>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</si>
  <si>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</si>
  <si>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</si>
  <si>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</si>
  <si>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</si>
  <si>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</si>
  <si>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</si>
  <si>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</si>
  <si>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</si>
  <si>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</si>
  <si>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</si>
  <si>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</si>
  <si>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</si>
  <si>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</si>
  <si>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</si>
  <si>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</si>
  <si>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</si>
  <si>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</si>
  <si>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</si>
  <si>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</si>
  <si>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</si>
  <si>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</si>
  <si>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</si>
  <si>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</si>
  <si>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</si>
  <si>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</si>
  <si>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</si>
  <si>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</si>
  <si>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</si>
  <si>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</si>
  <si>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</si>
  <si>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</si>
  <si>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</si>
  <si>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</si>
  <si>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</si>
  <si>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</si>
  <si>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</si>
  <si>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</si>
  <si>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</si>
  <si>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</si>
  <si>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</si>
  <si>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</si>
  <si>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</si>
  <si>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</si>
  <si>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</si>
  <si>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</si>
  <si>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</si>
  <si>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</si>
  <si>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</si>
  <si>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</si>
  <si>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</si>
  <si>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</si>
  <si>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</si>
  <si>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</si>
  <si>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</si>
  <si>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</si>
  <si>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</si>
  <si>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</si>
  <si>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</si>
  <si>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</si>
  <si>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</si>
  <si>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</si>
  <si>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</si>
  <si>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</si>
  <si>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</si>
  <si>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</si>
  <si>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</si>
  <si>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</si>
  <si>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</si>
  <si>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</si>
  <si>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</si>
  <si>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</si>
  <si>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</si>
  <si>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</si>
  <si>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</si>
  <si>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</si>
  <si>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</si>
  <si>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</si>
  <si>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</si>
  <si>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</si>
  <si>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</si>
  <si>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</si>
  <si>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</si>
  <si>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</si>
  <si>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</si>
  <si>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</si>
  <si>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</si>
  <si>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</si>
  <si>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</si>
  <si>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</si>
  <si>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</si>
  <si>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</si>
  <si>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</si>
  <si>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</si>
  <si>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</si>
  <si>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</si>
  <si>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</si>
  <si>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</si>
  <si>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</si>
  <si>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</si>
  <si>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</si>
  <si>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</si>
  <si>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</si>
  <si>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</si>
  <si>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</si>
  <si>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</si>
  <si>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</si>
  <si>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</si>
  <si>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</si>
  <si>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</si>
  <si>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</si>
  <si>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</si>
  <si>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</si>
  <si>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</si>
  <si>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</si>
  <si>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</si>
  <si>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</si>
  <si>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</si>
  <si>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</si>
  <si>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</si>
  <si>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</si>
  <si>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</si>
  <si>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</si>
  <si>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</si>
  <si>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</si>
  <si>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</si>
  <si>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</si>
  <si>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</si>
  <si>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</si>
  <si>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</si>
  <si>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</si>
  <si>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</si>
  <si>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</si>
  <si>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</si>
  <si>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</si>
  <si>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</si>
  <si>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</si>
  <si>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</si>
  <si>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</si>
  <si>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</si>
  <si>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</si>
  <si>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</si>
  <si>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</si>
  <si>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</si>
  <si>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</si>
  <si>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</si>
  <si>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</si>
  <si>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</si>
  <si>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</si>
  <si>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</si>
  <si>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</si>
  <si>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</si>
  <si>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</si>
  <si>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</si>
  <si>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</si>
  <si>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</si>
  <si>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</si>
  <si>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</si>
  <si>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</si>
  <si>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</si>
  <si>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</si>
  <si>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</si>
  <si>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</si>
  <si>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</si>
  <si>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</si>
  <si>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</si>
  <si>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</si>
  <si>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</si>
  <si>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</si>
  <si>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</si>
  <si>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</si>
  <si>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</si>
  <si>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</si>
  <si>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</si>
  <si>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</si>
  <si>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</si>
  <si>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</si>
  <si>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</si>
  <si>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</si>
  <si>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</si>
  <si>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</si>
  <si>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</si>
  <si>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</si>
  <si>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</si>
  <si>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</si>
  <si>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</si>
  <si>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</si>
  <si>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</si>
  <si>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</si>
  <si>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</si>
  <si>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</si>
  <si>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</si>
  <si>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</si>
  <si>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</si>
  <si>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</si>
  <si>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</si>
  <si>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</si>
  <si>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</si>
  <si>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</si>
  <si>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</si>
  <si>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</si>
  <si>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</si>
  <si>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</si>
  <si>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</si>
  <si>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</si>
  <si>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</si>
  <si>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</si>
  <si>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</si>
  <si>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</si>
  <si>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</si>
  <si>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</si>
  <si>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</si>
  <si>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</si>
  <si>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</si>
  <si>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</si>
  <si>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</si>
  <si>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</si>
  <si>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</si>
  <si>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</si>
  <si>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</si>
  <si>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</si>
  <si>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</si>
  <si>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</si>
  <si>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</si>
  <si>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</si>
  <si>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</si>
  <si>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</si>
  <si>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</si>
  <si>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</si>
  <si>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</si>
  <si>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</si>
  <si>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</si>
  <si>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</si>
  <si>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</si>
  <si>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</si>
  <si>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</si>
  <si>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</si>
  <si>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</si>
  <si>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</si>
  <si>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</si>
  <si>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</si>
  <si>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</si>
  <si>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</si>
  <si>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</si>
  <si>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</si>
  <si>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</si>
  <si>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</si>
  <si>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</si>
  <si>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</si>
  <si>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</si>
  <si>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</si>
  <si>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</si>
  <si>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</si>
  <si>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</si>
  <si>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</si>
  <si>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</si>
  <si>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</si>
  <si>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</si>
  <si>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</si>
  <si>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</si>
  <si>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</si>
  <si>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</si>
  <si>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</si>
  <si>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</si>
  <si>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</si>
  <si>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</si>
  <si>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</si>
  <si>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</si>
  <si>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</si>
  <si>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</si>
  <si>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</si>
  <si>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</si>
  <si>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</si>
  <si>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</si>
  <si>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</si>
  <si>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</si>
  <si>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</si>
  <si>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</si>
  <si>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</si>
  <si>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</si>
  <si>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</si>
  <si>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</si>
  <si>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</si>
  <si>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</si>
  <si>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</si>
  <si>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</si>
  <si>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</si>
  <si>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</si>
  <si>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</si>
  <si>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</si>
  <si>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</si>
  <si>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</si>
  <si>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</si>
  <si>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</si>
  <si>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</si>
  <si>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</si>
  <si>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</si>
  <si>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</si>
  <si>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</si>
  <si>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</si>
  <si>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</si>
  <si>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</si>
  <si>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</si>
  <si>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</si>
  <si>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</si>
  <si>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</si>
  <si>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</si>
  <si>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</si>
  <si>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</si>
  <si>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</si>
  <si>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</si>
  <si>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</si>
  <si>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</si>
  <si>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</si>
  <si>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</si>
  <si>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</si>
  <si>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</si>
  <si>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</si>
  <si>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</si>
  <si>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</si>
  <si>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</si>
  <si>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</si>
  <si>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</si>
  <si>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</si>
  <si>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</si>
  <si>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</si>
  <si>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</si>
  <si>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</si>
  <si>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</si>
  <si>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</si>
  <si>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</si>
  <si>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</si>
  <si>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</si>
  <si>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</si>
  <si>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</si>
  <si>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</si>
  <si>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</si>
  <si>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</si>
  <si>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</si>
  <si>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</si>
  <si>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</si>
  <si>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</si>
  <si>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</si>
  <si>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</si>
  <si>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</si>
  <si>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</si>
  <si>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</si>
  <si>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</si>
  <si>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</si>
  <si>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</si>
  <si>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</si>
  <si>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</si>
  <si>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</si>
  <si>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</si>
  <si>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</si>
  <si>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</si>
  <si>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</si>
  <si>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</si>
  <si>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</si>
  <si>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</si>
  <si>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</si>
  <si>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</si>
  <si>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</si>
  <si>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</si>
  <si>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</si>
  <si>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</si>
  <si>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</si>
  <si>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</si>
  <si>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</si>
  <si>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</si>
  <si>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</si>
  <si>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</si>
  <si>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</si>
  <si>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</si>
  <si>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</si>
  <si>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</si>
  <si>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</si>
  <si>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</si>
  <si>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</si>
  <si>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</si>
  <si>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</si>
  <si>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</si>
  <si>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</si>
  <si>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</si>
  <si>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</si>
  <si>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</si>
  <si>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</si>
  <si>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</si>
  <si>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</si>
  <si>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</si>
  <si>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</si>
  <si>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</si>
  <si>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</si>
  <si>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</si>
  <si>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</si>
  <si>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</si>
  <si>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</si>
  <si>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</si>
  <si>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</si>
  <si>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</si>
  <si>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</si>
  <si>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</si>
  <si>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</si>
  <si>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</si>
  <si>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</si>
  <si>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</si>
  <si>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</si>
  <si>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</si>
  <si>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</si>
  <si>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</si>
  <si>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</si>
  <si>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</si>
  <si>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</si>
  <si>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</si>
  <si>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</si>
  <si>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</si>
  <si>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</si>
  <si>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</si>
  <si>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</si>
  <si>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</si>
  <si>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</si>
  <si>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</si>
  <si>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</si>
  <si>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</si>
  <si>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</si>
  <si>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</si>
  <si>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</si>
  <si>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</si>
  <si>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</si>
  <si>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</si>
  <si>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</si>
  <si>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</si>
  <si>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</si>
  <si>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</si>
  <si>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</si>
  <si>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</si>
  <si>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</si>
  <si>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</si>
  <si>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</si>
  <si>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</si>
  <si>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</si>
  <si>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</si>
  <si>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</si>
  <si>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</si>
  <si>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</si>
  <si>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</si>
  <si>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</si>
  <si>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</si>
  <si>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</si>
  <si>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</si>
  <si>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</si>
  <si>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</si>
  <si>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</si>
  <si>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</si>
  <si>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</si>
  <si>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</si>
  <si>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</si>
  <si>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</si>
  <si>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</si>
  <si>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</si>
  <si>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</si>
  <si>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</si>
  <si>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</si>
  <si>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</si>
  <si>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</si>
  <si>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</si>
  <si>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</si>
  <si>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</si>
  <si>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</si>
  <si>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</si>
  <si>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</si>
  <si>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</si>
  <si>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</si>
  <si>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</si>
  <si>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</si>
  <si>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</si>
  <si>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</si>
  <si>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</si>
  <si>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</si>
  <si>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</si>
  <si>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</si>
  <si>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</si>
  <si>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</si>
  <si>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</si>
  <si>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</si>
  <si>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</si>
  <si>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</si>
  <si>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</si>
  <si>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</si>
  <si>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</si>
  <si>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</si>
  <si>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</si>
  <si>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</si>
  <si>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</si>
  <si>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</si>
  <si>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</si>
  <si>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</si>
  <si>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</si>
  <si>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</si>
  <si>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</si>
  <si>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</si>
  <si>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</si>
  <si>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</si>
  <si>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</si>
  <si>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</si>
  <si>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</si>
  <si>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</si>
  <si>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</si>
  <si>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</si>
  <si>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</si>
  <si>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</si>
  <si>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</si>
  <si>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</si>
  <si>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</si>
  <si>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</si>
  <si>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</si>
  <si>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</si>
  <si>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</si>
  <si>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</si>
  <si>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</si>
  <si>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</si>
  <si>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</si>
  <si>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</si>
  <si>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</si>
  <si>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</si>
  <si>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</si>
  <si>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</si>
  <si>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</si>
  <si>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</si>
  <si>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</si>
  <si>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</si>
  <si>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</si>
  <si>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</si>
  <si>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</si>
  <si>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</si>
  <si>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</si>
  <si>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</si>
  <si>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</si>
  <si>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</si>
  <si>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</si>
  <si>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</si>
  <si>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</si>
  <si>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</si>
  <si>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</si>
  <si>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</si>
  <si>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</si>
  <si>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</si>
  <si>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</si>
  <si>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</si>
  <si>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</si>
  <si>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</si>
  <si>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</si>
  <si>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</si>
  <si>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</si>
  <si>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</si>
  <si>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</si>
  <si>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</si>
  <si>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</si>
  <si>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</si>
  <si>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</si>
  <si>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</si>
  <si>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</si>
  <si>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</si>
  <si>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</si>
  <si>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</si>
  <si>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</si>
  <si>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</si>
  <si>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</si>
  <si>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</si>
  <si>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</si>
  <si>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</si>
  <si>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</si>
  <si>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</si>
  <si>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</si>
  <si>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</si>
  <si>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</si>
  <si>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</si>
  <si>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</si>
  <si>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</si>
  <si>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</si>
  <si>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</si>
  <si>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</si>
  <si>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</si>
  <si>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</si>
  <si>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</si>
  <si>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</si>
  <si>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</si>
  <si>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</si>
  <si>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</si>
  <si>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</si>
  <si>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</si>
  <si>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</si>
  <si>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</si>
  <si>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</si>
  <si>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</si>
  <si>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</si>
  <si>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</si>
  <si>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</si>
  <si>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</si>
  <si>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</si>
  <si>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</si>
  <si>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</si>
  <si>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</si>
  <si>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</si>
  <si>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</si>
  <si>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</si>
  <si>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</si>
  <si>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</si>
  <si>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</si>
  <si>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</si>
  <si>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</si>
  <si>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</si>
  <si>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</si>
  <si>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</si>
  <si>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</si>
  <si>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</si>
  <si>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</si>
  <si>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</si>
  <si>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</si>
  <si>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</si>
  <si>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</si>
  <si>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</si>
  <si>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</si>
  <si>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</si>
  <si>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</si>
  <si>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</si>
  <si>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</si>
  <si>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</si>
  <si>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</si>
  <si>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</si>
  <si>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</si>
  <si>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</si>
  <si>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</si>
  <si>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</si>
  <si>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</si>
  <si>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</si>
  <si>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</si>
  <si>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</si>
  <si>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</si>
  <si>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</si>
  <si>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</si>
  <si>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</si>
  <si>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</si>
  <si>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</si>
  <si>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</si>
  <si>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</si>
  <si>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</si>
  <si>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</si>
  <si>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</si>
  <si>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</si>
  <si>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</si>
  <si>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</si>
  <si>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</si>
  <si>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</si>
  <si>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</si>
  <si>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</si>
  <si>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</si>
  <si>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</si>
  <si>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</si>
  <si>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</si>
  <si>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</si>
  <si>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</si>
  <si>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</si>
  <si>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</si>
  <si>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</si>
  <si>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</si>
  <si>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</si>
  <si>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</si>
  <si>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</si>
  <si>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</si>
  <si>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</si>
  <si>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</si>
  <si>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</si>
  <si>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</si>
  <si>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</si>
  <si>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</si>
  <si>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</si>
  <si>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</si>
  <si>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</si>
  <si>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</si>
  <si>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</si>
  <si>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</si>
  <si>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</si>
  <si>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</si>
  <si>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</si>
  <si>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</si>
  <si>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</si>
  <si>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</si>
  <si>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</si>
  <si>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</si>
  <si>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</si>
  <si>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</si>
  <si>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</si>
  <si>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</si>
  <si>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</si>
  <si>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</si>
  <si>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</si>
  <si>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</si>
  <si>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</si>
  <si>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</si>
  <si>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31 December 2025</t>
  </si>
  <si>
    <t>2026</t>
  </si>
  <si>
    <t>Q1 2026</t>
  </si>
  <si>
    <t>08/05/26</t>
  </si>
  <si>
    <t>31/03/26</t>
  </si>
  <si>
    <t>Nykredit Realkredit - Capital Center I</t>
  </si>
  <si>
    <t>Reporting Date: 08/05/26</t>
  </si>
  <si>
    <t>Cut-off Date: 31/03/26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</si>
</sst>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83" fillId="12"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60" fillId="10" borderId="0" xfId="0" applyFont="1" applyFill="1" applyAlignment="1">
      <alignment horizontal="left" vertical="center"/>
    </xf>
    <xf numFmtId="0" fontId="0" fillId="10" borderId="0" xfId="0" applyFill="1" applyAlignment="1">
      <alignment horizontal="center" vertical="center"/>
    </xf>
    <xf numFmtId="0" fontId="0" fillId="10" borderId="28" xfId="0" applyFill="1" applyBorder="1" applyAlignment="1">
      <alignment horizontal="center" vertical="center"/>
    </xf>
    <xf numFmtId="0" fontId="80" fillId="10" borderId="0" xfId="0" applyFont="1" applyFill="1" applyAlignment="1">
      <alignment horizontal="center" vertical="center" wrapText="1"/>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503" t="s">
        <v>3568</v>
      </c>
      <c r="B1" s="503"/>
      <c r="C1" s="503"/>
      <c r="D1" s="503"/>
      <c r="E1" s="503"/>
    </row>
    <row r="2" spans="1:13" x14ac:dyDescent="0.25">
      <c r="H2" t="s">
        <v>3569</v>
      </c>
      <c r="I2" t="s">
        <v>3570</v>
      </c>
      <c r="J2" t="s">
        <v>3571</v>
      </c>
      <c r="K2" t="s">
        <v>3572</v>
      </c>
      <c r="L2" t="s">
        <v>3573</v>
      </c>
      <c r="M2" t="s">
        <v>286</v>
      </c>
    </row>
    <row r="3" spans="1:13" x14ac:dyDescent="0.25">
      <c r="H3">
        <v>2026</v>
      </c>
      <c r="I3" t="s">
        <v>3582</v>
      </c>
      <c r="J3" t="s">
        <v>3044</v>
      </c>
      <c r="K3" s="499" t="s">
        <v>3586</v>
      </c>
      <c r="L3" s="500" t="s">
        <v>3592</v>
      </c>
      <c r="M3" s="500" t="s">
        <v>3593</v>
      </c>
    </row>
    <row r="5" spans="1:13" x14ac:dyDescent="0.25">
      <c r="L5" t="s">
        <v>3576</v>
      </c>
    </row>
    <row r="6" spans="1:13" x14ac:dyDescent="0.25">
      <c r="L6" s="499" t="s">
        <v>3577</v>
      </c>
    </row>
    <row r="18" spans="1:8" ht="18.75" x14ac:dyDescent="0.3">
      <c r="A18" s="504" t="s">
        <v>3578</v>
      </c>
      <c r="B18" s="504"/>
      <c r="C18" s="504"/>
      <c r="D18" s="504"/>
      <c r="E18" s="504"/>
    </row>
    <row r="26" spans="1:8" x14ac:dyDescent="0.25">
      <c r="H26" s="499"/>
    </row>
    <row r="28" spans="1:8" x14ac:dyDescent="0.25">
      <c r="H28" s="499"/>
    </row>
    <row r="39" spans="1:1" x14ac:dyDescent="0.25">
      <c r="A39" t="s">
        <v>3579</v>
      </c>
    </row>
    <row r="40" spans="1:1" x14ac:dyDescent="0.25">
      <c r="A40" t="str" cm="1">
        <f t="array" ref="A40">"S:\Product_Reporting\3_Ekstern\3002 HTT NTT\"&amp;$H$3&amp;"-"&amp;Table1[Måned]&amp;"\3002_05 HTT\"</f>
        <v>S:\Product_Reporting\3_Ekstern\3002 HTT NTT\2026-03\3002_05 HTT\</v>
      </c>
    </row>
    <row r="41" spans="1:1" x14ac:dyDescent="0.25">
      <c r="A41" t="s">
        <v>3571</v>
      </c>
    </row>
    <row r="42" spans="1:1" x14ac:dyDescent="0.25">
      <c r="A42" t="str" cm="1">
        <f t="array" ref="A42">Table1[Kapitalcenter]</f>
        <v>I</v>
      </c>
    </row>
    <row r="43" spans="1:1" x14ac:dyDescent="0.25">
      <c r="A43" t="str" cm="1">
        <f t="array" ref="A43">Table1[Årstal]&amp;"_"&amp;Table1[Kvartal]</f>
        <v>2026_Q1</v>
      </c>
    </row>
    <row r="44" spans="1:1" x14ac:dyDescent="0.25">
      <c r="A44" t="str" cm="1">
        <f t="array" ref="A44">"S:\Product_Reporting\3_Ekstern\3002 HTT NTT\"&amp;$H$3&amp;"-"&amp;Table1[Måned]&amp;"\3002_06 NTT\"</f>
        <v>S:\Product_Reporting\3_Ekstern\3002 HTT NTT\2026-03\3002_06 NTT\</v>
      </c>
    </row>
    <row r="45" spans="1:1" x14ac:dyDescent="0.25">
      <c r="A45" s="501" t="str" cm="1">
        <f t="array" ref="A45">"S:\ECBC Labbeling af Covered Bonds\"&amp;Table1[Årstal]&amp;Table1[Kvartal]&amp;"\Til S&amp;P\"</f>
        <v>S:\ECBC Labbeling af Covered Bonds\2026Q1\Til S&amp;P\</v>
      </c>
    </row>
    <row r="46" spans="1:1" x14ac:dyDescent="0.25">
      <c r="A46" t="s">
        <v>3580</v>
      </c>
    </row>
    <row r="47" spans="1:1" x14ac:dyDescent="0.25">
      <c r="A47" t="s">
        <v>3040</v>
      </c>
    </row>
    <row r="48" spans="1:1" x14ac:dyDescent="0.25">
      <c r="A48" t="s">
        <v>3041</v>
      </c>
    </row>
    <row r="49" spans="1:1" x14ac:dyDescent="0.25">
      <c r="A49" t="s">
        <v>3042</v>
      </c>
    </row>
    <row r="50" spans="1:1" x14ac:dyDescent="0.25">
      <c r="A50" t="s">
        <v>3043</v>
      </c>
    </row>
    <row r="51" spans="1:1" x14ac:dyDescent="0.25">
      <c r="A51" t="s">
        <v>3044</v>
      </c>
    </row>
    <row r="52" spans="1:1" x14ac:dyDescent="0.25">
      <c r="A52" t="s">
        <v>3045</v>
      </c>
    </row>
    <row r="54" spans="1:1" x14ac:dyDescent="0.25">
      <c r="A54" t="s">
        <v>3581</v>
      </c>
    </row>
    <row r="55" spans="1:1" x14ac:dyDescent="0.25">
      <c r="A55" t="s">
        <v>3582</v>
      </c>
    </row>
    <row r="56" spans="1:1" x14ac:dyDescent="0.25">
      <c r="A56" t="s">
        <v>3583</v>
      </c>
    </row>
    <row r="57" spans="1:1" x14ac:dyDescent="0.25">
      <c r="A57" t="s">
        <v>3574</v>
      </c>
    </row>
    <row r="58" spans="1:1" x14ac:dyDescent="0.25">
      <c r="A58" t="s">
        <v>3584</v>
      </c>
    </row>
    <row r="60" spans="1:1" x14ac:dyDescent="0.25">
      <c r="A60" t="s">
        <v>3585</v>
      </c>
    </row>
    <row r="61" spans="1:1" x14ac:dyDescent="0.25">
      <c r="A61" s="499" t="s">
        <v>3586</v>
      </c>
    </row>
    <row r="62" spans="1:1" x14ac:dyDescent="0.25">
      <c r="A62" s="499" t="s">
        <v>3587</v>
      </c>
    </row>
    <row r="63" spans="1:1" x14ac:dyDescent="0.25">
      <c r="A63" s="499" t="s">
        <v>3575</v>
      </c>
    </row>
    <row r="64" spans="1:1" x14ac:dyDescent="0.25">
      <c r="A64" s="499" t="s">
        <v>3588</v>
      </c>
    </row>
    <row r="66" spans="1:1" x14ac:dyDescent="0.25">
      <c r="A66" s="501" t="str" cm="1">
        <f t="array" ref="A66">"S:\ECBC Labbeling af Covered Bonds\"&amp;Table1[Årstal]&amp;Table1[Kvartal]&amp;"\"</f>
        <v>S:\ECBC Labbeling af Covered Bonds\2026Q1\</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0.71093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1534</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80" t="s">
        <v>1535</v>
      </c>
      <c r="C5" s="79"/>
      <c r="E5" s="81"/>
      <c r="F5" s="81"/>
      <c r="H5" s="2"/>
      <c r="L5" s="73"/>
      <c r="M5" s="73"/>
    </row>
    <row r="6" spans="1:14" ht="15.75" thickBot="1" x14ac:dyDescent="0.3">
      <c r="B6" s="84" t="s">
        <v>1536</v>
      </c>
      <c r="H6" s="2"/>
      <c r="L6" s="73"/>
      <c r="M6" s="73"/>
    </row>
    <row r="7" spans="1:14" s="181" customFormat="1" x14ac:dyDescent="0.25">
      <c r="A7" s="76"/>
      <c r="B7" s="180"/>
      <c r="C7" s="76"/>
      <c r="D7" s="76"/>
      <c r="E7" s="76"/>
      <c r="F7" s="76"/>
      <c r="G7" s="73"/>
      <c r="H7" s="2"/>
      <c r="I7" s="76"/>
      <c r="J7" s="76"/>
      <c r="K7" s="76"/>
      <c r="L7" s="73"/>
      <c r="M7" s="73"/>
      <c r="N7" s="73"/>
    </row>
    <row r="8" spans="1:14" ht="37.5" x14ac:dyDescent="0.25">
      <c r="A8" s="86" t="s">
        <v>275</v>
      </c>
      <c r="B8" s="86" t="s">
        <v>1536</v>
      </c>
      <c r="C8" s="87"/>
      <c r="D8" s="87"/>
      <c r="E8" s="87"/>
      <c r="F8" s="87"/>
      <c r="G8" s="88"/>
      <c r="H8" s="2"/>
      <c r="I8" s="93"/>
      <c r="J8" s="81"/>
      <c r="K8" s="81"/>
      <c r="L8" s="81"/>
      <c r="M8" s="81"/>
    </row>
    <row r="9" spans="1:14" ht="15" customHeight="1" x14ac:dyDescent="0.25">
      <c r="A9" s="98"/>
      <c r="B9" s="99" t="s">
        <v>1537</v>
      </c>
      <c r="C9" s="98"/>
      <c r="D9" s="98"/>
      <c r="E9" s="98"/>
      <c r="F9" s="101"/>
      <c r="G9" s="101"/>
      <c r="H9" s="2"/>
      <c r="I9" s="93"/>
      <c r="J9" s="119"/>
      <c r="K9" s="119"/>
      <c r="L9" s="119"/>
      <c r="M9" s="120"/>
      <c r="N9" s="120"/>
    </row>
    <row r="10" spans="1:14" x14ac:dyDescent="0.25">
      <c r="A10" s="89" t="s">
        <v>1538</v>
      </c>
      <c r="B10" s="89" t="s">
        <v>1539</v>
      </c>
      <c r="C10" s="223" t="s">
        <v>278</v>
      </c>
      <c r="E10" s="93"/>
      <c r="F10" s="93"/>
      <c r="H10" s="2"/>
      <c r="I10" s="93"/>
      <c r="L10" s="93"/>
      <c r="M10" s="93"/>
    </row>
    <row r="11" spans="1:14" outlineLevel="1" x14ac:dyDescent="0.25">
      <c r="A11" s="89" t="s">
        <v>1540</v>
      </c>
      <c r="B11" s="155" t="s">
        <v>830</v>
      </c>
      <c r="C11" s="157"/>
      <c r="E11" s="93"/>
      <c r="F11" s="93"/>
      <c r="H11" s="2"/>
      <c r="I11" s="93"/>
      <c r="L11" s="93"/>
      <c r="M11" s="93"/>
    </row>
    <row r="12" spans="1:14" outlineLevel="1" x14ac:dyDescent="0.25">
      <c r="A12" s="89" t="s">
        <v>1541</v>
      </c>
      <c r="B12" s="155" t="s">
        <v>832</v>
      </c>
      <c r="C12" s="157"/>
      <c r="E12" s="93"/>
      <c r="F12" s="93"/>
      <c r="H12" s="2"/>
      <c r="I12" s="93"/>
      <c r="L12" s="93"/>
      <c r="M12" s="93"/>
    </row>
    <row r="13" spans="1:14" outlineLevel="1" x14ac:dyDescent="0.25">
      <c r="A13" s="89" t="s">
        <v>1542</v>
      </c>
      <c r="E13" s="93"/>
      <c r="F13" s="93"/>
      <c r="H13" s="2"/>
      <c r="I13" s="93"/>
      <c r="L13" s="93"/>
      <c r="M13" s="93"/>
    </row>
    <row r="14" spans="1:14" outlineLevel="1" x14ac:dyDescent="0.25">
      <c r="A14" s="89" t="s">
        <v>1543</v>
      </c>
      <c r="E14" s="93"/>
      <c r="F14" s="93"/>
      <c r="H14" s="2"/>
      <c r="I14" s="93"/>
      <c r="L14" s="93"/>
      <c r="M14" s="93"/>
    </row>
    <row r="15" spans="1:14" outlineLevel="1" x14ac:dyDescent="0.25">
      <c r="A15" s="89" t="s">
        <v>1544</v>
      </c>
      <c r="E15" s="93"/>
      <c r="F15" s="93"/>
      <c r="H15" s="2"/>
      <c r="I15" s="93"/>
      <c r="L15" s="93"/>
      <c r="M15" s="93"/>
    </row>
    <row r="16" spans="1:14" outlineLevel="1" x14ac:dyDescent="0.25">
      <c r="A16" s="89" t="s">
        <v>1545</v>
      </c>
      <c r="E16" s="93"/>
      <c r="F16" s="93"/>
      <c r="H16" s="2"/>
      <c r="I16" s="93"/>
      <c r="L16" s="93"/>
      <c r="M16" s="93"/>
    </row>
    <row r="17" spans="1:14" outlineLevel="1" x14ac:dyDescent="0.25">
      <c r="A17" s="89" t="s">
        <v>1546</v>
      </c>
      <c r="E17" s="93"/>
      <c r="F17" s="93"/>
      <c r="H17" s="2"/>
      <c r="I17" s="93"/>
      <c r="L17" s="93"/>
      <c r="M17" s="93"/>
    </row>
    <row r="18" spans="1:14" x14ac:dyDescent="0.25">
      <c r="A18" s="98"/>
      <c r="B18" s="98" t="s">
        <v>1547</v>
      </c>
      <c r="C18" s="98" t="s">
        <v>1034</v>
      </c>
      <c r="D18" s="98" t="s">
        <v>1548</v>
      </c>
      <c r="E18" s="98"/>
      <c r="F18" s="98" t="s">
        <v>1549</v>
      </c>
      <c r="G18" s="98" t="s">
        <v>1550</v>
      </c>
      <c r="H18" s="2"/>
      <c r="I18" s="171"/>
      <c r="J18" s="119"/>
      <c r="K18" s="119"/>
      <c r="L18" s="81"/>
      <c r="M18" s="119"/>
      <c r="N18" s="119"/>
    </row>
    <row r="19" spans="1:14" x14ac:dyDescent="0.25">
      <c r="A19" s="89" t="s">
        <v>1551</v>
      </c>
      <c r="B19" s="89" t="s">
        <v>1552</v>
      </c>
      <c r="C19" s="177" t="s">
        <v>278</v>
      </c>
      <c r="D19" s="238"/>
      <c r="E19" s="238"/>
      <c r="F19" s="240"/>
      <c r="G19" s="240"/>
      <c r="H19" s="2"/>
      <c r="I19" s="93"/>
      <c r="L19" s="119"/>
      <c r="M19" s="120"/>
      <c r="N19" s="120"/>
    </row>
    <row r="20" spans="1:14" x14ac:dyDescent="0.25">
      <c r="A20" s="119"/>
      <c r="B20" s="171"/>
      <c r="C20" s="238"/>
      <c r="D20" s="238"/>
      <c r="E20" s="238"/>
      <c r="F20" s="240"/>
      <c r="G20" s="240"/>
      <c r="H20" s="2"/>
      <c r="I20" s="171"/>
      <c r="J20" s="119"/>
      <c r="K20" s="119"/>
      <c r="L20" s="119"/>
      <c r="M20" s="120"/>
      <c r="N20" s="120"/>
    </row>
    <row r="21" spans="1:14" x14ac:dyDescent="0.25">
      <c r="B21" s="89" t="s">
        <v>1039</v>
      </c>
      <c r="C21" s="119"/>
      <c r="D21" s="119"/>
      <c r="E21" s="119"/>
      <c r="F21" s="120"/>
      <c r="G21" s="120"/>
      <c r="H21" s="2"/>
      <c r="I21" s="93"/>
      <c r="J21" s="119"/>
      <c r="K21" s="119"/>
      <c r="L21" s="119"/>
      <c r="M21" s="120"/>
      <c r="N21" s="120"/>
    </row>
    <row r="22" spans="1:14" x14ac:dyDescent="0.2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2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25">
      <c r="A24" s="89" t="s">
        <v>1555</v>
      </c>
      <c r="B24" s="198" t="s">
        <v>937</v>
      </c>
      <c r="C24" s="177" t="s">
        <v>278</v>
      </c>
      <c r="D24" s="223" t="s">
        <v>278</v>
      </c>
      <c r="F24" s="111" t="str">
        <f t="shared" si="0"/>
        <v/>
      </c>
      <c r="G24" s="111" t="str">
        <f t="shared" si="1"/>
        <v/>
      </c>
      <c r="H24" s="2"/>
      <c r="I24" s="93"/>
      <c r="M24" s="112"/>
      <c r="N24" s="112"/>
    </row>
    <row r="25" spans="1:14" x14ac:dyDescent="0.25">
      <c r="A25" s="89" t="s">
        <v>1556</v>
      </c>
      <c r="B25" s="198" t="s">
        <v>937</v>
      </c>
      <c r="C25" s="177" t="s">
        <v>278</v>
      </c>
      <c r="D25" s="223" t="s">
        <v>278</v>
      </c>
      <c r="E25" s="108"/>
      <c r="F25" s="111" t="str">
        <f t="shared" si="0"/>
        <v/>
      </c>
      <c r="G25" s="111" t="str">
        <f t="shared" si="1"/>
        <v/>
      </c>
      <c r="H25" s="2"/>
      <c r="I25" s="93"/>
      <c r="L25" s="108"/>
      <c r="M25" s="112"/>
      <c r="N25" s="112"/>
    </row>
    <row r="26" spans="1:14" x14ac:dyDescent="0.25">
      <c r="A26" s="89" t="s">
        <v>1557</v>
      </c>
      <c r="B26" s="198" t="s">
        <v>937</v>
      </c>
      <c r="C26" s="177" t="s">
        <v>278</v>
      </c>
      <c r="D26" s="223" t="s">
        <v>278</v>
      </c>
      <c r="E26" s="108"/>
      <c r="F26" s="111" t="str">
        <f t="shared" si="0"/>
        <v/>
      </c>
      <c r="G26" s="111" t="str">
        <f t="shared" si="1"/>
        <v/>
      </c>
      <c r="H26" s="2"/>
      <c r="I26" s="93"/>
      <c r="L26" s="108"/>
      <c r="M26" s="112"/>
      <c r="N26" s="112"/>
    </row>
    <row r="27" spans="1:14" x14ac:dyDescent="0.25">
      <c r="A27" s="89" t="s">
        <v>1558</v>
      </c>
      <c r="B27" s="198" t="s">
        <v>937</v>
      </c>
      <c r="C27" s="177" t="s">
        <v>278</v>
      </c>
      <c r="D27" s="223" t="s">
        <v>278</v>
      </c>
      <c r="E27" s="108"/>
      <c r="F27" s="111" t="str">
        <f t="shared" si="0"/>
        <v/>
      </c>
      <c r="G27" s="111" t="str">
        <f t="shared" si="1"/>
        <v/>
      </c>
      <c r="H27" s="2"/>
      <c r="I27" s="93"/>
      <c r="L27" s="108"/>
      <c r="M27" s="112"/>
      <c r="N27" s="112"/>
    </row>
    <row r="28" spans="1:14" x14ac:dyDescent="0.25">
      <c r="A28" s="89" t="s">
        <v>1559</v>
      </c>
      <c r="B28" s="198" t="s">
        <v>937</v>
      </c>
      <c r="C28" s="177" t="s">
        <v>278</v>
      </c>
      <c r="D28" s="223" t="s">
        <v>278</v>
      </c>
      <c r="E28" s="108"/>
      <c r="F28" s="111" t="str">
        <f t="shared" si="0"/>
        <v/>
      </c>
      <c r="G28" s="111" t="str">
        <f t="shared" si="1"/>
        <v/>
      </c>
      <c r="H28" s="2"/>
      <c r="I28" s="93"/>
      <c r="L28" s="108"/>
      <c r="M28" s="112"/>
      <c r="N28" s="112"/>
    </row>
    <row r="29" spans="1:14" x14ac:dyDescent="0.25">
      <c r="A29" s="89" t="s">
        <v>1560</v>
      </c>
      <c r="B29" s="198" t="s">
        <v>937</v>
      </c>
      <c r="C29" s="177" t="s">
        <v>278</v>
      </c>
      <c r="D29" s="223" t="s">
        <v>278</v>
      </c>
      <c r="E29" s="108"/>
      <c r="F29" s="111" t="str">
        <f t="shared" si="0"/>
        <v/>
      </c>
      <c r="G29" s="111" t="str">
        <f t="shared" si="1"/>
        <v/>
      </c>
      <c r="H29" s="2"/>
      <c r="I29" s="93"/>
      <c r="L29" s="108"/>
      <c r="M29" s="112"/>
      <c r="N29" s="112"/>
    </row>
    <row r="30" spans="1:14" x14ac:dyDescent="0.25">
      <c r="A30" s="89" t="s">
        <v>1561</v>
      </c>
      <c r="B30" s="198" t="s">
        <v>937</v>
      </c>
      <c r="C30" s="177" t="s">
        <v>278</v>
      </c>
      <c r="D30" s="223" t="s">
        <v>278</v>
      </c>
      <c r="E30" s="108"/>
      <c r="F30" s="111" t="str">
        <f t="shared" si="0"/>
        <v/>
      </c>
      <c r="G30" s="111" t="str">
        <f t="shared" si="1"/>
        <v/>
      </c>
      <c r="H30" s="2"/>
      <c r="I30" s="93"/>
      <c r="L30" s="108"/>
      <c r="M30" s="112"/>
      <c r="N30" s="112"/>
    </row>
    <row r="31" spans="1:14" x14ac:dyDescent="0.25">
      <c r="A31" s="89" t="s">
        <v>1562</v>
      </c>
      <c r="B31" s="198" t="s">
        <v>937</v>
      </c>
      <c r="C31" s="177" t="s">
        <v>278</v>
      </c>
      <c r="D31" s="223" t="s">
        <v>278</v>
      </c>
      <c r="E31" s="108"/>
      <c r="F31" s="111" t="str">
        <f t="shared" si="0"/>
        <v/>
      </c>
      <c r="G31" s="111" t="str">
        <f t="shared" si="1"/>
        <v/>
      </c>
      <c r="H31" s="2"/>
      <c r="I31" s="93"/>
      <c r="L31" s="108"/>
      <c r="M31" s="112"/>
      <c r="N31" s="112"/>
    </row>
    <row r="32" spans="1:14" x14ac:dyDescent="0.25">
      <c r="A32" s="89" t="s">
        <v>1563</v>
      </c>
      <c r="B32" s="198" t="s">
        <v>937</v>
      </c>
      <c r="C32" s="177" t="s">
        <v>278</v>
      </c>
      <c r="D32" s="223" t="s">
        <v>278</v>
      </c>
      <c r="E32" s="108"/>
      <c r="F32" s="111" t="str">
        <f t="shared" si="0"/>
        <v/>
      </c>
      <c r="G32" s="111" t="str">
        <f t="shared" si="1"/>
        <v/>
      </c>
      <c r="H32" s="2"/>
      <c r="I32" s="93"/>
      <c r="L32" s="108"/>
      <c r="M32" s="112"/>
      <c r="N32" s="112"/>
    </row>
    <row r="33" spans="1:14" x14ac:dyDescent="0.25">
      <c r="A33" s="89" t="s">
        <v>1564</v>
      </c>
      <c r="B33" s="198" t="s">
        <v>937</v>
      </c>
      <c r="C33" s="177" t="s">
        <v>278</v>
      </c>
      <c r="D33" s="223" t="s">
        <v>278</v>
      </c>
      <c r="E33" s="108"/>
      <c r="F33" s="111" t="str">
        <f t="shared" si="0"/>
        <v/>
      </c>
      <c r="G33" s="111" t="str">
        <f t="shared" si="1"/>
        <v/>
      </c>
      <c r="H33" s="2"/>
      <c r="I33" s="93"/>
      <c r="L33" s="108"/>
      <c r="M33" s="112"/>
      <c r="N33" s="112"/>
    </row>
    <row r="34" spans="1:14" x14ac:dyDescent="0.25">
      <c r="A34" s="89" t="s">
        <v>1565</v>
      </c>
      <c r="B34" s="198" t="s">
        <v>937</v>
      </c>
      <c r="C34" s="177" t="s">
        <v>278</v>
      </c>
      <c r="D34" s="223" t="s">
        <v>278</v>
      </c>
      <c r="E34" s="108"/>
      <c r="F34" s="111" t="str">
        <f t="shared" si="0"/>
        <v/>
      </c>
      <c r="G34" s="111" t="str">
        <f t="shared" si="1"/>
        <v/>
      </c>
      <c r="H34" s="2"/>
      <c r="I34" s="93"/>
      <c r="L34" s="108"/>
      <c r="M34" s="112"/>
      <c r="N34" s="112"/>
    </row>
    <row r="35" spans="1:14" x14ac:dyDescent="0.25">
      <c r="A35" s="89" t="s">
        <v>1566</v>
      </c>
      <c r="B35" s="198" t="s">
        <v>937</v>
      </c>
      <c r="C35" s="177" t="s">
        <v>278</v>
      </c>
      <c r="D35" s="223" t="s">
        <v>278</v>
      </c>
      <c r="E35" s="108"/>
      <c r="F35" s="111" t="str">
        <f t="shared" si="0"/>
        <v/>
      </c>
      <c r="G35" s="111" t="str">
        <f t="shared" si="1"/>
        <v/>
      </c>
      <c r="H35" s="2"/>
      <c r="I35" s="93"/>
      <c r="L35" s="108"/>
      <c r="M35" s="112"/>
      <c r="N35" s="112"/>
    </row>
    <row r="36" spans="1:14" x14ac:dyDescent="0.25">
      <c r="A36" s="89" t="s">
        <v>1567</v>
      </c>
      <c r="B36" s="198" t="s">
        <v>937</v>
      </c>
      <c r="C36" s="177" t="s">
        <v>278</v>
      </c>
      <c r="D36" s="223" t="s">
        <v>278</v>
      </c>
      <c r="E36" s="108"/>
      <c r="F36" s="111" t="str">
        <f t="shared" si="0"/>
        <v/>
      </c>
      <c r="G36" s="111" t="str">
        <f t="shared" si="1"/>
        <v/>
      </c>
      <c r="H36" s="2"/>
      <c r="I36" s="93"/>
      <c r="L36" s="108"/>
      <c r="M36" s="112"/>
      <c r="N36" s="112"/>
    </row>
    <row r="37" spans="1:14" x14ac:dyDescent="0.2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25">
      <c r="A38" s="98"/>
      <c r="B38" s="99" t="s">
        <v>1569</v>
      </c>
      <c r="C38" s="98" t="s">
        <v>314</v>
      </c>
      <c r="D38" s="98"/>
      <c r="E38" s="100"/>
      <c r="F38" s="98" t="s">
        <v>1549</v>
      </c>
      <c r="G38" s="98"/>
      <c r="H38" s="2"/>
      <c r="I38" s="171"/>
      <c r="J38" s="119"/>
      <c r="K38" s="119"/>
      <c r="L38" s="81"/>
      <c r="M38" s="119"/>
      <c r="N38" s="119"/>
    </row>
    <row r="39" spans="1:14" x14ac:dyDescent="0.25">
      <c r="A39" s="89" t="s">
        <v>1570</v>
      </c>
      <c r="B39" s="102" t="s">
        <v>1571</v>
      </c>
      <c r="C39" s="177" t="s">
        <v>278</v>
      </c>
      <c r="E39" s="183"/>
      <c r="F39" s="111" t="str">
        <f>IF($C$42=0,"",IF(C39="[for completion]","",C39/$C$42))</f>
        <v/>
      </c>
      <c r="G39" s="110"/>
      <c r="H39" s="2"/>
      <c r="I39" s="93"/>
      <c r="L39" s="183"/>
      <c r="M39" s="112"/>
      <c r="N39" s="110"/>
    </row>
    <row r="40" spans="1:14" x14ac:dyDescent="0.25">
      <c r="A40" s="89" t="s">
        <v>1572</v>
      </c>
      <c r="B40" s="102" t="s">
        <v>1573</v>
      </c>
      <c r="C40" s="177" t="s">
        <v>278</v>
      </c>
      <c r="E40" s="183"/>
      <c r="F40" s="111" t="str">
        <f>IF($C$42=0,"",IF(C40="[for completion]","",C40/$C$42))</f>
        <v/>
      </c>
      <c r="G40" s="110"/>
      <c r="H40" s="2"/>
      <c r="I40" s="93"/>
      <c r="L40" s="183"/>
      <c r="M40" s="112"/>
      <c r="N40" s="110"/>
    </row>
    <row r="41" spans="1:14" x14ac:dyDescent="0.25">
      <c r="A41" s="89" t="s">
        <v>1574</v>
      </c>
      <c r="B41" s="102" t="s">
        <v>352</v>
      </c>
      <c r="C41" s="177" t="s">
        <v>278</v>
      </c>
      <c r="E41" s="108"/>
      <c r="F41" s="111" t="str">
        <f>IF($C$42=0,"",IF(C41="[for completion]","",C41/$C$42))</f>
        <v/>
      </c>
      <c r="G41" s="110"/>
      <c r="H41" s="2"/>
      <c r="I41" s="93"/>
      <c r="L41" s="108"/>
      <c r="M41" s="112"/>
      <c r="N41" s="110"/>
    </row>
    <row r="42" spans="1:14" x14ac:dyDescent="0.25">
      <c r="A42" s="89" t="s">
        <v>1575</v>
      </c>
      <c r="B42" s="113" t="s">
        <v>354</v>
      </c>
      <c r="C42" s="114">
        <f>SUM(C39:C41)</f>
        <v>0</v>
      </c>
      <c r="D42" s="93"/>
      <c r="E42" s="108"/>
      <c r="F42" s="115">
        <f>SUM(F39:F41)</f>
        <v>0</v>
      </c>
      <c r="G42" s="110"/>
      <c r="H42" s="2"/>
      <c r="I42" s="93"/>
      <c r="L42" s="108"/>
      <c r="M42" s="112"/>
      <c r="N42" s="110"/>
    </row>
    <row r="43" spans="1:14" outlineLevel="1" x14ac:dyDescent="0.25">
      <c r="A43" s="89" t="s">
        <v>1576</v>
      </c>
      <c r="B43" s="182"/>
      <c r="C43" s="93"/>
      <c r="D43" s="93"/>
      <c r="E43" s="108"/>
      <c r="F43" s="117"/>
      <c r="G43" s="110"/>
      <c r="H43" s="2"/>
      <c r="I43" s="93"/>
      <c r="L43" s="108"/>
      <c r="M43" s="112"/>
      <c r="N43" s="110"/>
    </row>
    <row r="44" spans="1:14" outlineLevel="1" x14ac:dyDescent="0.25">
      <c r="A44" s="89" t="s">
        <v>1577</v>
      </c>
      <c r="B44" s="182"/>
      <c r="C44" s="93"/>
      <c r="D44" s="93"/>
      <c r="E44" s="108"/>
      <c r="F44" s="117"/>
      <c r="G44" s="110"/>
      <c r="H44" s="2"/>
      <c r="I44" s="93"/>
      <c r="L44" s="108"/>
      <c r="M44" s="112"/>
      <c r="N44" s="110"/>
    </row>
    <row r="45" spans="1:14" outlineLevel="1" x14ac:dyDescent="0.25">
      <c r="A45" s="89" t="s">
        <v>1578</v>
      </c>
      <c r="B45" s="93"/>
      <c r="E45" s="108"/>
      <c r="F45" s="112"/>
      <c r="G45" s="110"/>
      <c r="H45" s="2"/>
      <c r="I45" s="93"/>
      <c r="L45" s="108"/>
      <c r="M45" s="112"/>
      <c r="N45" s="110"/>
    </row>
    <row r="46" spans="1:14" outlineLevel="1" x14ac:dyDescent="0.25">
      <c r="A46" s="89" t="s">
        <v>1579</v>
      </c>
      <c r="B46" s="93"/>
      <c r="E46" s="108"/>
      <c r="F46" s="112"/>
      <c r="G46" s="110"/>
      <c r="H46" s="2"/>
      <c r="I46" s="93"/>
      <c r="L46" s="108"/>
      <c r="M46" s="112"/>
      <c r="N46" s="110"/>
    </row>
    <row r="47" spans="1:14" outlineLevel="1" x14ac:dyDescent="0.25">
      <c r="A47" s="89" t="s">
        <v>1580</v>
      </c>
      <c r="B47" s="93"/>
      <c r="E47" s="108"/>
      <c r="F47" s="112"/>
      <c r="G47" s="110"/>
      <c r="H47" s="2"/>
      <c r="I47" s="93"/>
      <c r="L47" s="108"/>
      <c r="M47" s="112"/>
      <c r="N47" s="110"/>
    </row>
    <row r="48" spans="1:14" ht="15" customHeight="1" x14ac:dyDescent="0.25">
      <c r="A48" s="98"/>
      <c r="B48" s="99" t="s">
        <v>848</v>
      </c>
      <c r="C48" s="98" t="s">
        <v>1549</v>
      </c>
      <c r="D48" s="98"/>
      <c r="E48" s="100"/>
      <c r="F48" s="101"/>
      <c r="G48" s="101"/>
      <c r="H48" s="2"/>
      <c r="I48" s="171"/>
      <c r="J48" s="119"/>
      <c r="K48" s="119"/>
      <c r="L48" s="81"/>
      <c r="M48" s="120"/>
      <c r="N48" s="120"/>
    </row>
    <row r="49" spans="1:14" x14ac:dyDescent="0.25">
      <c r="A49" s="89" t="s">
        <v>1581</v>
      </c>
      <c r="B49" s="162" t="s">
        <v>850</v>
      </c>
      <c r="C49" s="184">
        <f>SUM(C50:C76)</f>
        <v>0</v>
      </c>
      <c r="G49" s="76"/>
      <c r="H49" s="2"/>
      <c r="I49" s="81"/>
      <c r="N49" s="76"/>
    </row>
    <row r="50" spans="1:14" x14ac:dyDescent="0.25">
      <c r="A50" s="89" t="s">
        <v>1582</v>
      </c>
      <c r="B50" s="89" t="s">
        <v>852</v>
      </c>
      <c r="C50" s="165" t="s">
        <v>278</v>
      </c>
      <c r="G50" s="76"/>
      <c r="H50" s="2"/>
      <c r="N50" s="76"/>
    </row>
    <row r="51" spans="1:14" x14ac:dyDescent="0.25">
      <c r="A51" s="89" t="s">
        <v>1583</v>
      </c>
      <c r="B51" s="89" t="s">
        <v>854</v>
      </c>
      <c r="C51" s="165" t="s">
        <v>278</v>
      </c>
      <c r="G51" s="76"/>
      <c r="H51" s="2"/>
      <c r="N51" s="76"/>
    </row>
    <row r="52" spans="1:14" x14ac:dyDescent="0.25">
      <c r="A52" s="89" t="s">
        <v>1584</v>
      </c>
      <c r="B52" s="89" t="s">
        <v>856</v>
      </c>
      <c r="C52" s="165" t="s">
        <v>278</v>
      </c>
      <c r="G52" s="76"/>
      <c r="H52" s="2"/>
      <c r="N52" s="76"/>
    </row>
    <row r="53" spans="1:14" x14ac:dyDescent="0.25">
      <c r="A53" s="89" t="s">
        <v>1585</v>
      </c>
      <c r="B53" s="89" t="s">
        <v>858</v>
      </c>
      <c r="C53" s="165" t="s">
        <v>278</v>
      </c>
      <c r="G53" s="76"/>
      <c r="H53" s="2"/>
      <c r="N53" s="76"/>
    </row>
    <row r="54" spans="1:14" x14ac:dyDescent="0.25">
      <c r="A54" s="89" t="s">
        <v>1586</v>
      </c>
      <c r="B54" s="89" t="s">
        <v>860</v>
      </c>
      <c r="C54" s="165" t="s">
        <v>278</v>
      </c>
      <c r="G54" s="76"/>
      <c r="H54" s="2"/>
      <c r="N54" s="76"/>
    </row>
    <row r="55" spans="1:14" x14ac:dyDescent="0.25">
      <c r="A55" s="89" t="s">
        <v>1587</v>
      </c>
      <c r="B55" s="89" t="s">
        <v>862</v>
      </c>
      <c r="C55" s="165" t="s">
        <v>278</v>
      </c>
      <c r="G55" s="76"/>
      <c r="H55" s="2"/>
      <c r="N55" s="76"/>
    </row>
    <row r="56" spans="1:14" x14ac:dyDescent="0.25">
      <c r="A56" s="89" t="s">
        <v>1588</v>
      </c>
      <c r="B56" s="89" t="s">
        <v>864</v>
      </c>
      <c r="C56" s="165" t="s">
        <v>278</v>
      </c>
      <c r="G56" s="76"/>
      <c r="H56" s="2"/>
      <c r="N56" s="76"/>
    </row>
    <row r="57" spans="1:14" x14ac:dyDescent="0.25">
      <c r="A57" s="89" t="s">
        <v>1589</v>
      </c>
      <c r="B57" s="89" t="s">
        <v>866</v>
      </c>
      <c r="C57" s="165" t="s">
        <v>278</v>
      </c>
      <c r="G57" s="76"/>
      <c r="H57" s="2"/>
      <c r="N57" s="76"/>
    </row>
    <row r="58" spans="1:14" x14ac:dyDescent="0.25">
      <c r="A58" s="89" t="s">
        <v>1590</v>
      </c>
      <c r="B58" s="89" t="s">
        <v>868</v>
      </c>
      <c r="C58" s="165" t="s">
        <v>278</v>
      </c>
      <c r="G58" s="76"/>
      <c r="H58" s="2"/>
      <c r="N58" s="76"/>
    </row>
    <row r="59" spans="1:14" x14ac:dyDescent="0.25">
      <c r="A59" s="89" t="s">
        <v>1591</v>
      </c>
      <c r="B59" s="89" t="s">
        <v>870</v>
      </c>
      <c r="C59" s="165" t="s">
        <v>278</v>
      </c>
      <c r="G59" s="76"/>
      <c r="H59" s="2"/>
      <c r="N59" s="76"/>
    </row>
    <row r="60" spans="1:14" x14ac:dyDescent="0.25">
      <c r="A60" s="89" t="s">
        <v>1592</v>
      </c>
      <c r="B60" s="89" t="s">
        <v>872</v>
      </c>
      <c r="C60" s="165" t="s">
        <v>278</v>
      </c>
      <c r="G60" s="76"/>
      <c r="H60" s="2"/>
      <c r="N60" s="76"/>
    </row>
    <row r="61" spans="1:14" x14ac:dyDescent="0.25">
      <c r="A61" s="89" t="s">
        <v>1593</v>
      </c>
      <c r="B61" s="89" t="s">
        <v>874</v>
      </c>
      <c r="C61" s="165" t="s">
        <v>278</v>
      </c>
      <c r="G61" s="76"/>
      <c r="H61" s="2"/>
      <c r="N61" s="76"/>
    </row>
    <row r="62" spans="1:14" x14ac:dyDescent="0.25">
      <c r="A62" s="89" t="s">
        <v>1594</v>
      </c>
      <c r="B62" s="89" t="s">
        <v>876</v>
      </c>
      <c r="C62" s="165" t="s">
        <v>278</v>
      </c>
      <c r="G62" s="76"/>
      <c r="H62" s="2"/>
      <c r="N62" s="76"/>
    </row>
    <row r="63" spans="1:14" x14ac:dyDescent="0.25">
      <c r="A63" s="89" t="s">
        <v>1595</v>
      </c>
      <c r="B63" s="89" t="s">
        <v>878</v>
      </c>
      <c r="C63" s="165" t="s">
        <v>278</v>
      </c>
      <c r="G63" s="76"/>
      <c r="H63" s="2"/>
      <c r="N63" s="76"/>
    </row>
    <row r="64" spans="1:14" x14ac:dyDescent="0.25">
      <c r="A64" s="89" t="s">
        <v>1596</v>
      </c>
      <c r="B64" s="89" t="s">
        <v>880</v>
      </c>
      <c r="C64" s="165" t="s">
        <v>278</v>
      </c>
      <c r="G64" s="76"/>
      <c r="H64" s="2"/>
      <c r="N64" s="76"/>
    </row>
    <row r="65" spans="1:14" x14ac:dyDescent="0.25">
      <c r="A65" s="89" t="s">
        <v>1597</v>
      </c>
      <c r="B65" s="89" t="s">
        <v>882</v>
      </c>
      <c r="C65" s="165" t="s">
        <v>278</v>
      </c>
      <c r="G65" s="76"/>
      <c r="H65" s="2"/>
      <c r="N65" s="76"/>
    </row>
    <row r="66" spans="1:14" x14ac:dyDescent="0.25">
      <c r="A66" s="89" t="s">
        <v>1598</v>
      </c>
      <c r="B66" s="89" t="s">
        <v>884</v>
      </c>
      <c r="C66" s="165" t="s">
        <v>278</v>
      </c>
      <c r="G66" s="76"/>
      <c r="H66" s="2"/>
      <c r="N66" s="76"/>
    </row>
    <row r="67" spans="1:14" x14ac:dyDescent="0.25">
      <c r="A67" s="89" t="s">
        <v>1599</v>
      </c>
      <c r="B67" s="89" t="s">
        <v>886</v>
      </c>
      <c r="C67" s="165" t="s">
        <v>278</v>
      </c>
      <c r="G67" s="76"/>
      <c r="H67" s="2"/>
      <c r="N67" s="76"/>
    </row>
    <row r="68" spans="1:14" x14ac:dyDescent="0.25">
      <c r="A68" s="89" t="s">
        <v>1600</v>
      </c>
      <c r="B68" s="89" t="s">
        <v>888</v>
      </c>
      <c r="C68" s="165" t="s">
        <v>278</v>
      </c>
      <c r="G68" s="76"/>
      <c r="H68" s="2"/>
      <c r="N68" s="76"/>
    </row>
    <row r="69" spans="1:14" x14ac:dyDescent="0.25">
      <c r="A69" s="89" t="s">
        <v>1601</v>
      </c>
      <c r="B69" s="89" t="s">
        <v>890</v>
      </c>
      <c r="C69" s="165" t="s">
        <v>278</v>
      </c>
      <c r="G69" s="76"/>
      <c r="H69" s="2"/>
      <c r="N69" s="76"/>
    </row>
    <row r="70" spans="1:14" x14ac:dyDescent="0.25">
      <c r="A70" s="89" t="s">
        <v>1602</v>
      </c>
      <c r="B70" s="89" t="s">
        <v>892</v>
      </c>
      <c r="C70" s="165" t="s">
        <v>278</v>
      </c>
      <c r="G70" s="76"/>
      <c r="H70" s="2"/>
      <c r="N70" s="76"/>
    </row>
    <row r="71" spans="1:14" x14ac:dyDescent="0.25">
      <c r="A71" s="89" t="s">
        <v>1603</v>
      </c>
      <c r="B71" s="89" t="s">
        <v>894</v>
      </c>
      <c r="C71" s="165" t="s">
        <v>278</v>
      </c>
      <c r="G71" s="76"/>
      <c r="H71" s="2"/>
      <c r="N71" s="76"/>
    </row>
    <row r="72" spans="1:14" x14ac:dyDescent="0.25">
      <c r="A72" s="89" t="s">
        <v>1604</v>
      </c>
      <c r="B72" s="89" t="s">
        <v>896</v>
      </c>
      <c r="C72" s="165" t="s">
        <v>278</v>
      </c>
      <c r="G72" s="76"/>
      <c r="H72" s="2"/>
      <c r="N72" s="76"/>
    </row>
    <row r="73" spans="1:14" x14ac:dyDescent="0.25">
      <c r="A73" s="89" t="s">
        <v>1605</v>
      </c>
      <c r="B73" s="89" t="s">
        <v>898</v>
      </c>
      <c r="C73" s="165" t="s">
        <v>278</v>
      </c>
      <c r="G73" s="76"/>
      <c r="H73" s="2"/>
      <c r="N73" s="76"/>
    </row>
    <row r="74" spans="1:14" x14ac:dyDescent="0.25">
      <c r="A74" s="89" t="s">
        <v>1606</v>
      </c>
      <c r="B74" s="89" t="s">
        <v>900</v>
      </c>
      <c r="C74" s="165" t="s">
        <v>278</v>
      </c>
      <c r="G74" s="76"/>
      <c r="H74" s="2"/>
      <c r="N74" s="76"/>
    </row>
    <row r="75" spans="1:14" x14ac:dyDescent="0.25">
      <c r="A75" s="89" t="s">
        <v>1607</v>
      </c>
      <c r="B75" s="89" t="s">
        <v>902</v>
      </c>
      <c r="C75" s="165" t="s">
        <v>278</v>
      </c>
      <c r="G75" s="76"/>
      <c r="H75" s="2"/>
      <c r="N75" s="76"/>
    </row>
    <row r="76" spans="1:14" x14ac:dyDescent="0.25">
      <c r="A76" s="89" t="s">
        <v>1608</v>
      </c>
      <c r="B76" s="89" t="s">
        <v>904</v>
      </c>
      <c r="C76" s="165" t="s">
        <v>278</v>
      </c>
      <c r="G76" s="76"/>
      <c r="H76" s="2"/>
      <c r="N76" s="76"/>
    </row>
    <row r="77" spans="1:14" x14ac:dyDescent="0.25">
      <c r="A77" s="89" t="s">
        <v>1609</v>
      </c>
      <c r="B77" s="162" t="s">
        <v>555</v>
      </c>
      <c r="C77" s="184">
        <f>SUM(C78:C80)</f>
        <v>0</v>
      </c>
      <c r="G77" s="76"/>
      <c r="H77" s="2"/>
      <c r="I77" s="81"/>
      <c r="N77" s="76"/>
    </row>
    <row r="78" spans="1:14" x14ac:dyDescent="0.25">
      <c r="A78" s="89" t="s">
        <v>1610</v>
      </c>
      <c r="B78" s="89" t="s">
        <v>907</v>
      </c>
      <c r="C78" s="165" t="s">
        <v>278</v>
      </c>
      <c r="G78" s="76"/>
      <c r="H78" s="2"/>
      <c r="N78" s="76"/>
    </row>
    <row r="79" spans="1:14" x14ac:dyDescent="0.25">
      <c r="A79" s="89" t="s">
        <v>1611</v>
      </c>
      <c r="B79" s="89" t="s">
        <v>909</v>
      </c>
      <c r="C79" s="165" t="s">
        <v>278</v>
      </c>
      <c r="G79" s="76"/>
      <c r="H79" s="2"/>
      <c r="N79" s="76"/>
    </row>
    <row r="80" spans="1:14" x14ac:dyDescent="0.25">
      <c r="A80" s="89" t="s">
        <v>1612</v>
      </c>
      <c r="B80" s="89" t="s">
        <v>911</v>
      </c>
      <c r="C80" s="165" t="s">
        <v>278</v>
      </c>
      <c r="G80" s="76"/>
      <c r="H80" s="2"/>
      <c r="N80" s="76"/>
    </row>
    <row r="81" spans="1:14" x14ac:dyDescent="0.25">
      <c r="A81" s="89" t="s">
        <v>1613</v>
      </c>
      <c r="B81" s="162" t="s">
        <v>352</v>
      </c>
      <c r="C81" s="184">
        <f>SUM(C82:C92)</f>
        <v>0</v>
      </c>
      <c r="G81" s="76"/>
      <c r="H81" s="2"/>
      <c r="I81" s="81"/>
      <c r="N81" s="76"/>
    </row>
    <row r="82" spans="1:14" x14ac:dyDescent="0.25">
      <c r="A82" s="89" t="s">
        <v>1614</v>
      </c>
      <c r="B82" s="102" t="s">
        <v>557</v>
      </c>
      <c r="C82" s="165" t="s">
        <v>278</v>
      </c>
      <c r="G82" s="76"/>
      <c r="H82" s="2"/>
      <c r="I82" s="93"/>
      <c r="N82" s="76"/>
    </row>
    <row r="83" spans="1:14" x14ac:dyDescent="0.25">
      <c r="A83" s="89" t="s">
        <v>1615</v>
      </c>
      <c r="B83" s="89" t="s">
        <v>559</v>
      </c>
      <c r="C83" s="165" t="s">
        <v>278</v>
      </c>
      <c r="G83" s="76"/>
      <c r="H83" s="2"/>
      <c r="I83" s="93"/>
      <c r="N83" s="76"/>
    </row>
    <row r="84" spans="1:14" x14ac:dyDescent="0.25">
      <c r="A84" s="89" t="s">
        <v>1616</v>
      </c>
      <c r="B84" s="102" t="s">
        <v>561</v>
      </c>
      <c r="C84" s="165" t="s">
        <v>278</v>
      </c>
      <c r="G84" s="76"/>
      <c r="H84" s="2"/>
      <c r="I84" s="93"/>
      <c r="N84" s="76"/>
    </row>
    <row r="85" spans="1:14" x14ac:dyDescent="0.25">
      <c r="A85" s="89" t="s">
        <v>1617</v>
      </c>
      <c r="B85" s="102" t="s">
        <v>563</v>
      </c>
      <c r="C85" s="165" t="s">
        <v>278</v>
      </c>
      <c r="G85" s="76"/>
      <c r="H85" s="2"/>
      <c r="I85" s="93"/>
      <c r="N85" s="76"/>
    </row>
    <row r="86" spans="1:14" x14ac:dyDescent="0.25">
      <c r="A86" s="89" t="s">
        <v>1618</v>
      </c>
      <c r="B86" s="102" t="s">
        <v>565</v>
      </c>
      <c r="C86" s="165" t="s">
        <v>278</v>
      </c>
      <c r="G86" s="76"/>
      <c r="H86" s="2"/>
      <c r="I86" s="93"/>
      <c r="N86" s="76"/>
    </row>
    <row r="87" spans="1:14" x14ac:dyDescent="0.25">
      <c r="A87" s="89" t="s">
        <v>1619</v>
      </c>
      <c r="B87" s="102" t="s">
        <v>567</v>
      </c>
      <c r="C87" s="165" t="s">
        <v>278</v>
      </c>
      <c r="G87" s="76"/>
      <c r="H87" s="2"/>
      <c r="I87" s="93"/>
      <c r="N87" s="76"/>
    </row>
    <row r="88" spans="1:14" x14ac:dyDescent="0.25">
      <c r="A88" s="89" t="s">
        <v>1620</v>
      </c>
      <c r="B88" s="102" t="s">
        <v>569</v>
      </c>
      <c r="C88" s="165" t="s">
        <v>278</v>
      </c>
      <c r="G88" s="76"/>
      <c r="H88" s="2"/>
      <c r="I88" s="93"/>
      <c r="N88" s="76"/>
    </row>
    <row r="89" spans="1:14" x14ac:dyDescent="0.25">
      <c r="A89" s="89" t="s">
        <v>1621</v>
      </c>
      <c r="B89" s="102" t="s">
        <v>571</v>
      </c>
      <c r="C89" s="165" t="s">
        <v>278</v>
      </c>
      <c r="G89" s="76"/>
      <c r="H89" s="2"/>
      <c r="I89" s="93"/>
      <c r="N89" s="76"/>
    </row>
    <row r="90" spans="1:14" x14ac:dyDescent="0.25">
      <c r="A90" s="89" t="s">
        <v>1622</v>
      </c>
      <c r="B90" s="102" t="s">
        <v>573</v>
      </c>
      <c r="C90" s="165" t="s">
        <v>278</v>
      </c>
      <c r="G90" s="76"/>
      <c r="H90" s="2"/>
      <c r="I90" s="93"/>
      <c r="N90" s="76"/>
    </row>
    <row r="91" spans="1:14" x14ac:dyDescent="0.25">
      <c r="A91" s="89" t="s">
        <v>1623</v>
      </c>
      <c r="B91" s="102" t="s">
        <v>575</v>
      </c>
      <c r="C91" s="165" t="s">
        <v>278</v>
      </c>
      <c r="G91" s="76"/>
      <c r="H91" s="2"/>
      <c r="I91" s="93"/>
      <c r="N91" s="76"/>
    </row>
    <row r="92" spans="1:14" x14ac:dyDescent="0.25">
      <c r="A92" s="89" t="s">
        <v>1624</v>
      </c>
      <c r="B92" s="102" t="s">
        <v>352</v>
      </c>
      <c r="C92" s="165" t="s">
        <v>278</v>
      </c>
      <c r="G92" s="76"/>
      <c r="H92" s="2"/>
      <c r="I92" s="93"/>
      <c r="N92" s="76"/>
    </row>
    <row r="93" spans="1:14" outlineLevel="1" x14ac:dyDescent="0.25">
      <c r="A93" s="89" t="s">
        <v>1625</v>
      </c>
      <c r="B93" s="212" t="s">
        <v>356</v>
      </c>
      <c r="C93" s="165"/>
      <c r="G93" s="76"/>
      <c r="H93" s="2"/>
      <c r="I93" s="93"/>
      <c r="N93" s="76"/>
    </row>
    <row r="94" spans="1:14" outlineLevel="1" x14ac:dyDescent="0.25">
      <c r="A94" s="89" t="s">
        <v>1626</v>
      </c>
      <c r="B94" s="212" t="s">
        <v>356</v>
      </c>
      <c r="C94" s="165"/>
      <c r="G94" s="76"/>
      <c r="H94" s="2"/>
      <c r="I94" s="93"/>
      <c r="N94" s="76"/>
    </row>
    <row r="95" spans="1:14" outlineLevel="1" x14ac:dyDescent="0.25">
      <c r="A95" s="89" t="s">
        <v>1627</v>
      </c>
      <c r="B95" s="212" t="s">
        <v>356</v>
      </c>
      <c r="C95" s="165"/>
      <c r="G95" s="76"/>
      <c r="H95" s="2"/>
      <c r="I95" s="93"/>
      <c r="N95" s="76"/>
    </row>
    <row r="96" spans="1:14" outlineLevel="1" x14ac:dyDescent="0.25">
      <c r="A96" s="89" t="s">
        <v>1628</v>
      </c>
      <c r="B96" s="212" t="s">
        <v>356</v>
      </c>
      <c r="C96" s="165"/>
      <c r="G96" s="76"/>
      <c r="H96" s="2"/>
      <c r="I96" s="93"/>
      <c r="N96" s="76"/>
    </row>
    <row r="97" spans="1:14" outlineLevel="1" x14ac:dyDescent="0.25">
      <c r="A97" s="89" t="s">
        <v>1629</v>
      </c>
      <c r="B97" s="212" t="s">
        <v>356</v>
      </c>
      <c r="C97" s="165"/>
      <c r="G97" s="76"/>
      <c r="H97" s="2"/>
      <c r="I97" s="93"/>
      <c r="N97" s="76"/>
    </row>
    <row r="98" spans="1:14" outlineLevel="1" x14ac:dyDescent="0.25">
      <c r="A98" s="89" t="s">
        <v>1630</v>
      </c>
      <c r="B98" s="212" t="s">
        <v>356</v>
      </c>
      <c r="C98" s="165"/>
      <c r="G98" s="76"/>
      <c r="H98" s="2"/>
      <c r="I98" s="93"/>
      <c r="N98" s="76"/>
    </row>
    <row r="99" spans="1:14" outlineLevel="1" x14ac:dyDescent="0.25">
      <c r="A99" s="89" t="s">
        <v>1631</v>
      </c>
      <c r="B99" s="212" t="s">
        <v>356</v>
      </c>
      <c r="C99" s="165"/>
      <c r="G99" s="76"/>
      <c r="H99" s="2"/>
      <c r="I99" s="93"/>
      <c r="N99" s="76"/>
    </row>
    <row r="100" spans="1:14" outlineLevel="1" x14ac:dyDescent="0.25">
      <c r="A100" s="89" t="s">
        <v>1632</v>
      </c>
      <c r="B100" s="212" t="s">
        <v>356</v>
      </c>
      <c r="C100" s="165"/>
      <c r="G100" s="76"/>
      <c r="H100" s="2"/>
      <c r="I100" s="93"/>
      <c r="N100" s="76"/>
    </row>
    <row r="101" spans="1:14" outlineLevel="1" x14ac:dyDescent="0.25">
      <c r="A101" s="89" t="s">
        <v>1633</v>
      </c>
      <c r="B101" s="212" t="s">
        <v>356</v>
      </c>
      <c r="C101" s="165"/>
      <c r="G101" s="76"/>
      <c r="H101" s="2"/>
      <c r="I101" s="93"/>
      <c r="N101" s="76"/>
    </row>
    <row r="102" spans="1:14" outlineLevel="1" x14ac:dyDescent="0.25">
      <c r="A102" s="89" t="s">
        <v>1634</v>
      </c>
      <c r="B102" s="212" t="s">
        <v>356</v>
      </c>
      <c r="C102" s="165"/>
      <c r="G102" s="76"/>
      <c r="H102" s="2"/>
      <c r="I102" s="93"/>
      <c r="N102" s="76"/>
    </row>
    <row r="103" spans="1:14" ht="15" customHeight="1" x14ac:dyDescent="0.25">
      <c r="A103" s="98"/>
      <c r="B103" s="185" t="s">
        <v>1635</v>
      </c>
      <c r="C103" s="186" t="s">
        <v>1549</v>
      </c>
      <c r="D103" s="98"/>
      <c r="E103" s="100"/>
      <c r="F103" s="98"/>
      <c r="G103" s="101"/>
      <c r="H103" s="2"/>
      <c r="I103" s="171"/>
      <c r="J103" s="119"/>
      <c r="K103" s="119"/>
      <c r="L103" s="81"/>
      <c r="M103" s="119"/>
      <c r="N103" s="120"/>
    </row>
    <row r="104" spans="1:14" x14ac:dyDescent="0.25">
      <c r="A104" s="89" t="s">
        <v>1636</v>
      </c>
      <c r="B104" s="198" t="s">
        <v>937</v>
      </c>
      <c r="C104" s="165" t="s">
        <v>278</v>
      </c>
      <c r="G104" s="76"/>
      <c r="H104" s="2"/>
      <c r="I104" s="93"/>
      <c r="N104" s="76"/>
    </row>
    <row r="105" spans="1:14" x14ac:dyDescent="0.25">
      <c r="A105" s="89" t="s">
        <v>1637</v>
      </c>
      <c r="B105" s="198" t="s">
        <v>937</v>
      </c>
      <c r="C105" s="165" t="s">
        <v>278</v>
      </c>
      <c r="G105" s="76"/>
      <c r="H105" s="2"/>
      <c r="I105" s="93"/>
      <c r="N105" s="76"/>
    </row>
    <row r="106" spans="1:14" x14ac:dyDescent="0.25">
      <c r="A106" s="89" t="s">
        <v>1638</v>
      </c>
      <c r="B106" s="198" t="s">
        <v>937</v>
      </c>
      <c r="C106" s="165" t="s">
        <v>278</v>
      </c>
      <c r="G106" s="76"/>
      <c r="H106" s="2"/>
      <c r="I106" s="93"/>
      <c r="N106" s="76"/>
    </row>
    <row r="107" spans="1:14" x14ac:dyDescent="0.25">
      <c r="A107" s="89" t="s">
        <v>1639</v>
      </c>
      <c r="B107" s="198" t="s">
        <v>937</v>
      </c>
      <c r="C107" s="165" t="s">
        <v>278</v>
      </c>
      <c r="G107" s="76"/>
      <c r="H107" s="2"/>
      <c r="I107" s="93"/>
      <c r="N107" s="76"/>
    </row>
    <row r="108" spans="1:14" x14ac:dyDescent="0.25">
      <c r="A108" s="89" t="s">
        <v>1640</v>
      </c>
      <c r="B108" s="198" t="s">
        <v>937</v>
      </c>
      <c r="C108" s="165" t="s">
        <v>278</v>
      </c>
      <c r="G108" s="76"/>
      <c r="H108" s="2"/>
      <c r="I108" s="93"/>
      <c r="N108" s="76"/>
    </row>
    <row r="109" spans="1:14" x14ac:dyDescent="0.25">
      <c r="A109" s="89" t="s">
        <v>1641</v>
      </c>
      <c r="B109" s="198" t="s">
        <v>937</v>
      </c>
      <c r="C109" s="165" t="s">
        <v>278</v>
      </c>
      <c r="G109" s="76"/>
      <c r="H109" s="2"/>
      <c r="I109" s="93"/>
      <c r="N109" s="76"/>
    </row>
    <row r="110" spans="1:14" x14ac:dyDescent="0.25">
      <c r="A110" s="89" t="s">
        <v>1642</v>
      </c>
      <c r="B110" s="198" t="s">
        <v>937</v>
      </c>
      <c r="C110" s="165" t="s">
        <v>278</v>
      </c>
      <c r="G110" s="76"/>
      <c r="H110" s="2"/>
      <c r="I110" s="93"/>
      <c r="N110" s="76"/>
    </row>
    <row r="111" spans="1:14" x14ac:dyDescent="0.25">
      <c r="A111" s="89" t="s">
        <v>1643</v>
      </c>
      <c r="B111" s="198" t="s">
        <v>937</v>
      </c>
      <c r="C111" s="165" t="s">
        <v>278</v>
      </c>
      <c r="G111" s="76"/>
      <c r="H111" s="2"/>
      <c r="I111" s="93"/>
      <c r="N111" s="76"/>
    </row>
    <row r="112" spans="1:14" x14ac:dyDescent="0.25">
      <c r="A112" s="89" t="s">
        <v>1644</v>
      </c>
      <c r="B112" s="198" t="s">
        <v>937</v>
      </c>
      <c r="C112" s="165" t="s">
        <v>278</v>
      </c>
      <c r="G112" s="76"/>
      <c r="H112" s="2"/>
      <c r="I112" s="93"/>
      <c r="N112" s="76"/>
    </row>
    <row r="113" spans="1:14" x14ac:dyDescent="0.25">
      <c r="A113" s="89" t="s">
        <v>1645</v>
      </c>
      <c r="B113" s="198" t="s">
        <v>937</v>
      </c>
      <c r="C113" s="165" t="s">
        <v>278</v>
      </c>
      <c r="G113" s="76"/>
      <c r="H113" s="2"/>
      <c r="I113" s="93"/>
      <c r="N113" s="76"/>
    </row>
    <row r="114" spans="1:14" x14ac:dyDescent="0.25">
      <c r="A114" s="89" t="s">
        <v>1646</v>
      </c>
      <c r="B114" s="198" t="s">
        <v>937</v>
      </c>
      <c r="C114" s="165" t="s">
        <v>278</v>
      </c>
      <c r="G114" s="76"/>
      <c r="H114" s="2"/>
      <c r="I114" s="93"/>
      <c r="N114" s="76"/>
    </row>
    <row r="115" spans="1:14" x14ac:dyDescent="0.25">
      <c r="A115" s="89" t="s">
        <v>1647</v>
      </c>
      <c r="B115" s="198" t="s">
        <v>937</v>
      </c>
      <c r="C115" s="165" t="s">
        <v>278</v>
      </c>
      <c r="G115" s="76"/>
      <c r="H115" s="2"/>
      <c r="I115" s="93"/>
      <c r="N115" s="76"/>
    </row>
    <row r="116" spans="1:14" x14ac:dyDescent="0.25">
      <c r="A116" s="89" t="s">
        <v>1648</v>
      </c>
      <c r="B116" s="198" t="s">
        <v>937</v>
      </c>
      <c r="C116" s="165" t="s">
        <v>278</v>
      </c>
      <c r="G116" s="76"/>
      <c r="H116" s="2"/>
      <c r="I116" s="93"/>
      <c r="N116" s="76"/>
    </row>
    <row r="117" spans="1:14" x14ac:dyDescent="0.25">
      <c r="A117" s="89" t="s">
        <v>1649</v>
      </c>
      <c r="B117" s="198" t="s">
        <v>937</v>
      </c>
      <c r="C117" s="165" t="s">
        <v>278</v>
      </c>
      <c r="G117" s="76"/>
      <c r="H117" s="2"/>
      <c r="I117" s="93"/>
      <c r="N117" s="76"/>
    </row>
    <row r="118" spans="1:14" x14ac:dyDescent="0.25">
      <c r="A118" s="89" t="s">
        <v>1650</v>
      </c>
      <c r="B118" s="198" t="s">
        <v>937</v>
      </c>
      <c r="C118" s="165" t="s">
        <v>278</v>
      </c>
      <c r="G118" s="76"/>
      <c r="H118" s="2"/>
      <c r="I118" s="93"/>
      <c r="N118" s="76"/>
    </row>
    <row r="119" spans="1:14" x14ac:dyDescent="0.25">
      <c r="A119" s="89" t="s">
        <v>1651</v>
      </c>
      <c r="B119" s="198" t="s">
        <v>937</v>
      </c>
      <c r="C119" s="165" t="s">
        <v>278</v>
      </c>
      <c r="G119" s="76"/>
      <c r="H119" s="2"/>
      <c r="I119" s="93"/>
      <c r="N119" s="76"/>
    </row>
    <row r="120" spans="1:14" x14ac:dyDescent="0.25">
      <c r="A120" s="89" t="s">
        <v>1652</v>
      </c>
      <c r="B120" s="198" t="s">
        <v>937</v>
      </c>
      <c r="C120" s="165" t="s">
        <v>278</v>
      </c>
      <c r="G120" s="76"/>
      <c r="H120" s="2"/>
      <c r="I120" s="93"/>
      <c r="N120" s="76"/>
    </row>
    <row r="121" spans="1:14" x14ac:dyDescent="0.25">
      <c r="A121" s="89" t="s">
        <v>1653</v>
      </c>
      <c r="B121" s="198" t="s">
        <v>937</v>
      </c>
      <c r="C121" s="165" t="s">
        <v>278</v>
      </c>
      <c r="G121" s="76"/>
      <c r="H121" s="2"/>
      <c r="I121" s="93"/>
      <c r="N121" s="76"/>
    </row>
    <row r="122" spans="1:14" x14ac:dyDescent="0.25">
      <c r="A122" s="89" t="s">
        <v>1654</v>
      </c>
      <c r="B122" s="198" t="s">
        <v>937</v>
      </c>
      <c r="C122" s="165" t="s">
        <v>278</v>
      </c>
      <c r="G122" s="76"/>
      <c r="H122" s="2"/>
      <c r="I122" s="93"/>
      <c r="N122" s="76"/>
    </row>
    <row r="123" spans="1:14" x14ac:dyDescent="0.25">
      <c r="A123" s="89" t="s">
        <v>1655</v>
      </c>
      <c r="B123" s="198" t="s">
        <v>937</v>
      </c>
      <c r="C123" s="165" t="s">
        <v>278</v>
      </c>
      <c r="G123" s="76"/>
      <c r="H123" s="2"/>
      <c r="I123" s="93"/>
      <c r="N123" s="76"/>
    </row>
    <row r="124" spans="1:14" x14ac:dyDescent="0.25">
      <c r="A124" s="89" t="s">
        <v>1656</v>
      </c>
      <c r="B124" s="198" t="s">
        <v>937</v>
      </c>
      <c r="C124" s="165" t="s">
        <v>278</v>
      </c>
      <c r="G124" s="76"/>
      <c r="H124" s="2"/>
      <c r="I124" s="93"/>
      <c r="N124" s="76"/>
    </row>
    <row r="125" spans="1:14" x14ac:dyDescent="0.25">
      <c r="A125" s="89" t="s">
        <v>1657</v>
      </c>
      <c r="B125" s="198" t="s">
        <v>937</v>
      </c>
      <c r="C125" s="165" t="s">
        <v>278</v>
      </c>
      <c r="G125" s="76"/>
      <c r="H125" s="2"/>
      <c r="I125" s="93"/>
      <c r="N125" s="76"/>
    </row>
    <row r="126" spans="1:14" x14ac:dyDescent="0.25">
      <c r="A126" s="89" t="s">
        <v>1658</v>
      </c>
      <c r="B126" s="198" t="s">
        <v>937</v>
      </c>
      <c r="C126" s="165" t="s">
        <v>278</v>
      </c>
      <c r="G126" s="76"/>
      <c r="H126" s="2"/>
      <c r="I126" s="93"/>
      <c r="N126" s="76"/>
    </row>
    <row r="127" spans="1:14" x14ac:dyDescent="0.25">
      <c r="A127" s="89" t="s">
        <v>1659</v>
      </c>
      <c r="B127" s="198" t="s">
        <v>937</v>
      </c>
      <c r="C127" s="165" t="s">
        <v>278</v>
      </c>
      <c r="G127" s="76"/>
      <c r="H127" s="2"/>
      <c r="I127" s="93"/>
      <c r="N127" s="76"/>
    </row>
    <row r="128" spans="1:14" x14ac:dyDescent="0.25">
      <c r="A128" s="89" t="s">
        <v>1660</v>
      </c>
      <c r="B128" s="198" t="s">
        <v>937</v>
      </c>
      <c r="C128" s="95" t="s">
        <v>278</v>
      </c>
      <c r="G128" s="76"/>
      <c r="H128" s="2"/>
      <c r="I128" s="93"/>
      <c r="N128" s="76"/>
    </row>
    <row r="129" spans="1:14" x14ac:dyDescent="0.25">
      <c r="A129" s="98"/>
      <c r="B129" s="99" t="s">
        <v>986</v>
      </c>
      <c r="C129" s="98" t="s">
        <v>1549</v>
      </c>
      <c r="D129" s="98"/>
      <c r="E129" s="98"/>
      <c r="F129" s="101"/>
      <c r="G129" s="101"/>
      <c r="H129" s="2"/>
      <c r="I129" s="171"/>
      <c r="J129" s="119"/>
      <c r="K129" s="119"/>
      <c r="L129" s="119"/>
      <c r="M129" s="120"/>
      <c r="N129" s="120"/>
    </row>
    <row r="130" spans="1:14" x14ac:dyDescent="0.25">
      <c r="A130" s="89" t="s">
        <v>1661</v>
      </c>
      <c r="B130" s="89" t="s">
        <v>988</v>
      </c>
      <c r="C130" s="165" t="s">
        <v>278</v>
      </c>
      <c r="D130" s="2"/>
      <c r="E130" s="2"/>
      <c r="F130" s="2"/>
      <c r="G130" s="2"/>
      <c r="H130" s="2"/>
      <c r="K130" s="2"/>
      <c r="L130" s="2"/>
      <c r="M130" s="2"/>
      <c r="N130" s="2"/>
    </row>
    <row r="131" spans="1:14" x14ac:dyDescent="0.25">
      <c r="A131" s="89" t="s">
        <v>1662</v>
      </c>
      <c r="B131" s="89" t="s">
        <v>990</v>
      </c>
      <c r="C131" s="165" t="s">
        <v>278</v>
      </c>
      <c r="D131" s="2"/>
      <c r="E131" s="2"/>
      <c r="F131" s="2"/>
      <c r="G131" s="2"/>
      <c r="H131" s="2"/>
      <c r="K131" s="2"/>
      <c r="L131" s="2"/>
      <c r="M131" s="2"/>
      <c r="N131" s="2"/>
    </row>
    <row r="132" spans="1:14" x14ac:dyDescent="0.25">
      <c r="A132" s="89" t="s">
        <v>1663</v>
      </c>
      <c r="B132" s="89" t="s">
        <v>352</v>
      </c>
      <c r="C132" s="165" t="s">
        <v>278</v>
      </c>
      <c r="D132" s="2"/>
      <c r="E132" s="2"/>
      <c r="F132" s="2"/>
      <c r="G132" s="2"/>
      <c r="H132" s="2"/>
      <c r="K132" s="2"/>
      <c r="L132" s="2"/>
      <c r="M132" s="2"/>
      <c r="N132" s="2"/>
    </row>
    <row r="133" spans="1:14" outlineLevel="1" x14ac:dyDescent="0.25">
      <c r="A133" s="89" t="s">
        <v>1664</v>
      </c>
      <c r="C133" s="106"/>
      <c r="D133" s="2"/>
      <c r="E133" s="2"/>
      <c r="F133" s="2"/>
      <c r="G133" s="2"/>
      <c r="H133" s="2"/>
      <c r="K133" s="2"/>
      <c r="L133" s="2"/>
      <c r="M133" s="2"/>
      <c r="N133" s="2"/>
    </row>
    <row r="134" spans="1:14" outlineLevel="1" x14ac:dyDescent="0.25">
      <c r="A134" s="89" t="s">
        <v>1665</v>
      </c>
      <c r="C134" s="106"/>
      <c r="D134" s="2"/>
      <c r="E134" s="2"/>
      <c r="F134" s="2"/>
      <c r="G134" s="2"/>
      <c r="H134" s="2"/>
      <c r="K134" s="2"/>
      <c r="L134" s="2"/>
      <c r="M134" s="2"/>
      <c r="N134" s="2"/>
    </row>
    <row r="135" spans="1:14" outlineLevel="1" x14ac:dyDescent="0.25">
      <c r="A135" s="89" t="s">
        <v>1666</v>
      </c>
      <c r="C135" s="106"/>
      <c r="D135" s="2"/>
      <c r="E135" s="2"/>
      <c r="F135" s="2"/>
      <c r="G135" s="2"/>
      <c r="H135" s="2"/>
      <c r="K135" s="2"/>
      <c r="L135" s="2"/>
      <c r="M135" s="2"/>
      <c r="N135" s="2"/>
    </row>
    <row r="136" spans="1:14" outlineLevel="1" x14ac:dyDescent="0.25">
      <c r="A136" s="89" t="s">
        <v>1667</v>
      </c>
      <c r="C136" s="106"/>
      <c r="D136" s="2"/>
      <c r="E136" s="2"/>
      <c r="F136" s="2"/>
      <c r="G136" s="2"/>
      <c r="H136" s="2"/>
      <c r="K136" s="2"/>
      <c r="L136" s="2"/>
      <c r="M136" s="2"/>
      <c r="N136" s="2"/>
    </row>
    <row r="137" spans="1:14" x14ac:dyDescent="0.25">
      <c r="A137" s="98"/>
      <c r="B137" s="99" t="s">
        <v>998</v>
      </c>
      <c r="C137" s="98" t="s">
        <v>1549</v>
      </c>
      <c r="D137" s="98"/>
      <c r="E137" s="98"/>
      <c r="F137" s="101"/>
      <c r="G137" s="101"/>
      <c r="H137" s="2"/>
      <c r="I137" s="171"/>
      <c r="J137" s="119"/>
      <c r="K137" s="119"/>
      <c r="L137" s="119"/>
      <c r="M137" s="120"/>
      <c r="N137" s="120"/>
    </row>
    <row r="138" spans="1:14" x14ac:dyDescent="0.25">
      <c r="A138" s="89" t="s">
        <v>1668</v>
      </c>
      <c r="B138" s="89" t="s">
        <v>1000</v>
      </c>
      <c r="C138" s="165" t="s">
        <v>278</v>
      </c>
      <c r="D138" s="183"/>
      <c r="E138" s="183"/>
      <c r="F138" s="108"/>
      <c r="G138" s="110"/>
      <c r="H138" s="2"/>
      <c r="K138" s="183"/>
      <c r="L138" s="183"/>
      <c r="M138" s="108"/>
      <c r="N138" s="110"/>
    </row>
    <row r="139" spans="1:14" x14ac:dyDescent="0.25">
      <c r="A139" s="89" t="s">
        <v>1669</v>
      </c>
      <c r="B139" s="89" t="s">
        <v>1002</v>
      </c>
      <c r="C139" s="165" t="s">
        <v>278</v>
      </c>
      <c r="D139" s="183"/>
      <c r="E139" s="183"/>
      <c r="F139" s="108"/>
      <c r="G139" s="110"/>
      <c r="H139" s="2"/>
      <c r="K139" s="183"/>
      <c r="L139" s="183"/>
      <c r="M139" s="108"/>
      <c r="N139" s="110"/>
    </row>
    <row r="140" spans="1:14" x14ac:dyDescent="0.25">
      <c r="A140" s="89" t="s">
        <v>1670</v>
      </c>
      <c r="B140" s="89" t="s">
        <v>352</v>
      </c>
      <c r="C140" s="165" t="s">
        <v>278</v>
      </c>
      <c r="D140" s="183"/>
      <c r="E140" s="183"/>
      <c r="F140" s="108"/>
      <c r="G140" s="110"/>
      <c r="H140" s="2"/>
      <c r="K140" s="183"/>
      <c r="L140" s="183"/>
      <c r="M140" s="108"/>
      <c r="N140" s="110"/>
    </row>
    <row r="141" spans="1:14" outlineLevel="1" x14ac:dyDescent="0.25">
      <c r="A141" s="89" t="s">
        <v>1671</v>
      </c>
      <c r="C141" s="106"/>
      <c r="D141" s="183"/>
      <c r="E141" s="183"/>
      <c r="F141" s="108"/>
      <c r="G141" s="110"/>
      <c r="H141" s="2"/>
      <c r="K141" s="183"/>
      <c r="L141" s="183"/>
      <c r="M141" s="108"/>
      <c r="N141" s="110"/>
    </row>
    <row r="142" spans="1:14" outlineLevel="1" x14ac:dyDescent="0.25">
      <c r="A142" s="89" t="s">
        <v>1672</v>
      </c>
      <c r="C142" s="106"/>
      <c r="D142" s="183"/>
      <c r="E142" s="183"/>
      <c r="F142" s="108"/>
      <c r="G142" s="110"/>
      <c r="H142" s="2"/>
      <c r="K142" s="183"/>
      <c r="L142" s="183"/>
      <c r="M142" s="108"/>
      <c r="N142" s="110"/>
    </row>
    <row r="143" spans="1:14" outlineLevel="1" x14ac:dyDescent="0.25">
      <c r="A143" s="89" t="s">
        <v>1673</v>
      </c>
      <c r="C143" s="106"/>
      <c r="D143" s="183"/>
      <c r="E143" s="183"/>
      <c r="F143" s="108"/>
      <c r="G143" s="110"/>
      <c r="H143" s="2"/>
      <c r="K143" s="183"/>
      <c r="L143" s="183"/>
      <c r="M143" s="108"/>
      <c r="N143" s="110"/>
    </row>
    <row r="144" spans="1:14" outlineLevel="1" x14ac:dyDescent="0.25">
      <c r="A144" s="89" t="s">
        <v>1674</v>
      </c>
      <c r="C144" s="106"/>
      <c r="D144" s="183"/>
      <c r="E144" s="183"/>
      <c r="F144" s="108"/>
      <c r="G144" s="110"/>
      <c r="H144" s="2"/>
      <c r="K144" s="183"/>
      <c r="L144" s="183"/>
      <c r="M144" s="108"/>
      <c r="N144" s="110"/>
    </row>
    <row r="145" spans="1:14" outlineLevel="1" x14ac:dyDescent="0.25">
      <c r="A145" s="89" t="s">
        <v>1675</v>
      </c>
      <c r="C145" s="106"/>
      <c r="D145" s="183"/>
      <c r="E145" s="183"/>
      <c r="F145" s="108"/>
      <c r="G145" s="110"/>
      <c r="H145" s="2"/>
      <c r="K145" s="183"/>
      <c r="L145" s="183"/>
      <c r="M145" s="108"/>
      <c r="N145" s="110"/>
    </row>
    <row r="146" spans="1:14" outlineLevel="1" x14ac:dyDescent="0.25">
      <c r="A146" s="89" t="s">
        <v>1676</v>
      </c>
      <c r="C146" s="106"/>
      <c r="D146" s="183"/>
      <c r="E146" s="183"/>
      <c r="F146" s="108"/>
      <c r="G146" s="110"/>
      <c r="H146" s="2"/>
      <c r="K146" s="183"/>
      <c r="L146" s="183"/>
      <c r="M146" s="108"/>
      <c r="N146" s="110"/>
    </row>
    <row r="147" spans="1:14" x14ac:dyDescent="0.25">
      <c r="A147" s="98"/>
      <c r="B147" s="99" t="s">
        <v>1677</v>
      </c>
      <c r="C147" s="98" t="s">
        <v>314</v>
      </c>
      <c r="D147" s="98"/>
      <c r="E147" s="98"/>
      <c r="F147" s="98" t="s">
        <v>1549</v>
      </c>
      <c r="G147" s="101"/>
      <c r="H147" s="2"/>
      <c r="I147" s="171"/>
      <c r="J147" s="119"/>
      <c r="K147" s="119"/>
      <c r="L147" s="119"/>
      <c r="M147" s="119"/>
      <c r="N147" s="120"/>
    </row>
    <row r="148" spans="1:14" x14ac:dyDescent="0.2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2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2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2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2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2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2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2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2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2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2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2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25">
      <c r="A160" s="89" t="s">
        <v>1701</v>
      </c>
      <c r="B160" s="116"/>
      <c r="D160" s="183"/>
      <c r="E160" s="183"/>
      <c r="F160" s="112"/>
      <c r="G160" s="110"/>
      <c r="H160" s="2"/>
      <c r="I160" s="93"/>
      <c r="K160" s="183"/>
      <c r="L160" s="183"/>
      <c r="M160" s="112"/>
      <c r="N160" s="110"/>
    </row>
    <row r="161" spans="1:14" ht="15" customHeight="1" outlineLevel="1" x14ac:dyDescent="0.25">
      <c r="A161" s="89" t="s">
        <v>1702</v>
      </c>
      <c r="B161" s="116"/>
      <c r="D161" s="183"/>
      <c r="E161" s="183"/>
      <c r="F161" s="112"/>
      <c r="G161" s="110"/>
      <c r="H161" s="2"/>
      <c r="I161" s="93"/>
      <c r="K161" s="183"/>
      <c r="L161" s="183"/>
      <c r="M161" s="112"/>
      <c r="N161" s="110"/>
    </row>
    <row r="162" spans="1:14" ht="15" customHeight="1" outlineLevel="1" x14ac:dyDescent="0.25">
      <c r="A162" s="89" t="s">
        <v>1703</v>
      </c>
      <c r="B162" s="116"/>
      <c r="D162" s="183"/>
      <c r="E162" s="183"/>
      <c r="F162" s="112"/>
      <c r="G162" s="110"/>
      <c r="H162" s="2"/>
      <c r="I162" s="93"/>
      <c r="K162" s="183"/>
      <c r="L162" s="183"/>
      <c r="M162" s="112"/>
      <c r="N162" s="110"/>
    </row>
    <row r="163" spans="1:14" ht="15" customHeight="1" outlineLevel="1" x14ac:dyDescent="0.25">
      <c r="A163" s="89" t="s">
        <v>1704</v>
      </c>
      <c r="B163" s="116"/>
      <c r="D163" s="183"/>
      <c r="E163" s="183"/>
      <c r="F163" s="112"/>
      <c r="G163" s="110"/>
      <c r="H163" s="2"/>
      <c r="I163" s="93"/>
      <c r="K163" s="183"/>
      <c r="L163" s="183"/>
      <c r="M163" s="112"/>
      <c r="N163" s="110"/>
    </row>
    <row r="164" spans="1:14" ht="15" customHeight="1" outlineLevel="1" x14ac:dyDescent="0.25">
      <c r="A164" s="89" t="s">
        <v>1705</v>
      </c>
      <c r="B164" s="93"/>
      <c r="D164" s="183"/>
      <c r="E164" s="183"/>
      <c r="F164" s="112"/>
      <c r="G164" s="110"/>
      <c r="H164" s="2"/>
      <c r="I164" s="93"/>
      <c r="K164" s="183"/>
      <c r="L164" s="183"/>
      <c r="M164" s="112"/>
      <c r="N164" s="110"/>
    </row>
    <row r="165" spans="1:14" outlineLevel="1" x14ac:dyDescent="0.25">
      <c r="A165" s="89" t="s">
        <v>1706</v>
      </c>
      <c r="B165" s="74"/>
      <c r="C165" s="74"/>
      <c r="D165" s="74"/>
      <c r="E165" s="74"/>
      <c r="F165" s="112"/>
      <c r="G165" s="110"/>
      <c r="H165" s="2"/>
      <c r="I165" s="182"/>
      <c r="J165" s="93"/>
      <c r="K165" s="183"/>
      <c r="L165" s="183"/>
      <c r="M165" s="108"/>
      <c r="N165" s="110"/>
    </row>
    <row r="166" spans="1:14" ht="15" customHeight="1" x14ac:dyDescent="0.25">
      <c r="A166" s="98"/>
      <c r="B166" s="128" t="s">
        <v>1707</v>
      </c>
      <c r="C166" s="98" t="s">
        <v>1549</v>
      </c>
      <c r="D166" s="98"/>
      <c r="E166" s="98"/>
      <c r="F166" s="101"/>
      <c r="G166" s="101"/>
      <c r="H166" s="2"/>
      <c r="I166" s="171"/>
      <c r="J166" s="119"/>
      <c r="K166" s="119"/>
      <c r="L166" s="119"/>
      <c r="M166" s="120"/>
      <c r="N166" s="120"/>
    </row>
    <row r="167" spans="1:14" x14ac:dyDescent="0.25">
      <c r="A167" s="89" t="s">
        <v>1708</v>
      </c>
      <c r="B167" s="89" t="s">
        <v>1027</v>
      </c>
      <c r="C167" s="165" t="s">
        <v>278</v>
      </c>
      <c r="D167" s="2"/>
      <c r="E167" s="73"/>
      <c r="F167" s="73"/>
      <c r="G167" s="2"/>
      <c r="H167" s="2"/>
      <c r="K167" s="2"/>
      <c r="L167" s="73"/>
      <c r="M167" s="73"/>
      <c r="N167" s="2"/>
    </row>
    <row r="168" spans="1:14" outlineLevel="1" x14ac:dyDescent="0.25">
      <c r="A168" s="89" t="s">
        <v>1709</v>
      </c>
      <c r="B168" s="166" t="s">
        <v>1029</v>
      </c>
      <c r="C168" s="165" t="s">
        <v>278</v>
      </c>
      <c r="D168" s="2"/>
      <c r="E168" s="73"/>
      <c r="F168" s="73"/>
      <c r="G168" s="2"/>
      <c r="H168" s="2"/>
      <c r="K168" s="2"/>
      <c r="L168" s="73"/>
      <c r="M168" s="73"/>
      <c r="N168" s="2"/>
    </row>
    <row r="169" spans="1:14" outlineLevel="1" x14ac:dyDescent="0.25">
      <c r="A169" s="89" t="s">
        <v>1710</v>
      </c>
      <c r="D169" s="2"/>
      <c r="E169" s="73"/>
      <c r="F169" s="73"/>
      <c r="G169" s="2"/>
      <c r="H169" s="2"/>
      <c r="K169" s="2"/>
      <c r="L169" s="73"/>
      <c r="M169" s="73"/>
      <c r="N169" s="2"/>
    </row>
    <row r="170" spans="1:14" outlineLevel="1" x14ac:dyDescent="0.25">
      <c r="A170" s="89" t="s">
        <v>1711</v>
      </c>
      <c r="D170" s="2"/>
      <c r="E170" s="73"/>
      <c r="F170" s="73"/>
      <c r="G170" s="2"/>
      <c r="H170" s="2"/>
      <c r="K170" s="2"/>
      <c r="L170" s="73"/>
      <c r="M170" s="73"/>
      <c r="N170" s="2"/>
    </row>
    <row r="171" spans="1:14" outlineLevel="1" x14ac:dyDescent="0.25">
      <c r="A171" s="89" t="s">
        <v>1712</v>
      </c>
      <c r="D171" s="2"/>
      <c r="E171" s="73"/>
      <c r="F171" s="73"/>
      <c r="G171" s="2"/>
      <c r="H171" s="2"/>
      <c r="K171" s="2"/>
      <c r="L171" s="73"/>
      <c r="M171" s="73"/>
      <c r="N171" s="2"/>
    </row>
    <row r="172" spans="1:14" x14ac:dyDescent="0.25">
      <c r="A172" s="98"/>
      <c r="B172" s="99" t="s">
        <v>1713</v>
      </c>
      <c r="C172" s="98" t="s">
        <v>1549</v>
      </c>
      <c r="D172" s="98"/>
      <c r="E172" s="98"/>
      <c r="F172" s="101"/>
      <c r="G172" s="101"/>
      <c r="H172" s="2"/>
      <c r="I172" s="171"/>
      <c r="J172" s="119"/>
      <c r="K172" s="119"/>
      <c r="L172" s="119"/>
      <c r="M172" s="120"/>
      <c r="N172" s="120"/>
    </row>
    <row r="173" spans="1:14" ht="15" customHeight="1" x14ac:dyDescent="0.25">
      <c r="A173" s="89" t="s">
        <v>1714</v>
      </c>
      <c r="B173" s="89" t="s">
        <v>1715</v>
      </c>
      <c r="C173" s="165" t="s">
        <v>278</v>
      </c>
      <c r="D173" s="2"/>
      <c r="E173" s="2"/>
      <c r="F173" s="2"/>
      <c r="G173" s="2"/>
      <c r="H173" s="2"/>
      <c r="K173" s="2"/>
      <c r="L173" s="2"/>
      <c r="M173" s="2"/>
      <c r="N173" s="2"/>
    </row>
    <row r="174" spans="1:14" outlineLevel="1" x14ac:dyDescent="0.25">
      <c r="A174" s="89" t="s">
        <v>1716</v>
      </c>
      <c r="D174" s="2"/>
      <c r="E174" s="2"/>
      <c r="F174" s="2"/>
      <c r="G174" s="2"/>
      <c r="H174" s="2"/>
      <c r="K174" s="2"/>
      <c r="L174" s="2"/>
      <c r="M174" s="2"/>
      <c r="N174" s="2"/>
    </row>
    <row r="175" spans="1:14" outlineLevel="1" x14ac:dyDescent="0.25">
      <c r="A175" s="89" t="s">
        <v>1717</v>
      </c>
      <c r="D175" s="2"/>
      <c r="E175" s="2"/>
      <c r="F175" s="2"/>
      <c r="G175" s="2"/>
      <c r="H175" s="2"/>
      <c r="K175" s="2"/>
      <c r="L175" s="2"/>
      <c r="M175" s="2"/>
      <c r="N175" s="2"/>
    </row>
    <row r="176" spans="1:14" outlineLevel="1" x14ac:dyDescent="0.25">
      <c r="A176" s="89" t="s">
        <v>1718</v>
      </c>
      <c r="D176" s="2"/>
      <c r="E176" s="2"/>
      <c r="F176" s="2"/>
      <c r="G176" s="2"/>
      <c r="H176" s="2"/>
      <c r="K176" s="2"/>
      <c r="L176" s="2"/>
      <c r="M176" s="2"/>
      <c r="N176" s="2"/>
    </row>
    <row r="177" spans="1:14" outlineLevel="1" x14ac:dyDescent="0.25">
      <c r="A177" s="89" t="s">
        <v>1719</v>
      </c>
      <c r="D177" s="2"/>
      <c r="E177" s="2"/>
      <c r="F177" s="2"/>
      <c r="G177" s="2"/>
      <c r="H177" s="2"/>
      <c r="K177" s="2"/>
      <c r="L177" s="2"/>
      <c r="M177" s="2"/>
      <c r="N177" s="2"/>
    </row>
    <row r="178" spans="1:14" outlineLevel="1" x14ac:dyDescent="0.25">
      <c r="A178" s="89" t="s">
        <v>1720</v>
      </c>
    </row>
    <row r="179" spans="1:14" outlineLevel="1" x14ac:dyDescent="0.2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5546875" defaultRowHeight="15" outlineLevelRow="1" x14ac:dyDescent="0.25"/>
  <cols>
    <col min="1" max="1" width="10.7109375" style="76" customWidth="1"/>
    <col min="2" max="2" width="60.7109375" style="76" customWidth="1"/>
    <col min="3" max="4" width="40.7109375" style="76" customWidth="1"/>
    <col min="5" max="5" width="6.7109375" style="76" customWidth="1"/>
    <col min="6" max="6" width="40.7109375" style="76" customWidth="1"/>
    <col min="7" max="7" width="40.7109375" style="73" customWidth="1"/>
    <col min="8" max="16384" width="8.85546875" style="74"/>
  </cols>
  <sheetData>
    <row r="1" spans="1:7" ht="31.5" x14ac:dyDescent="0.25">
      <c r="A1" s="1" t="s">
        <v>1722</v>
      </c>
      <c r="B1" s="1"/>
      <c r="C1" s="73"/>
      <c r="D1" s="73"/>
      <c r="E1" s="73"/>
      <c r="F1" s="22" t="s">
        <v>264</v>
      </c>
    </row>
    <row r="2" spans="1:7" ht="15.75" thickBot="1" x14ac:dyDescent="0.3">
      <c r="A2" s="73"/>
      <c r="B2" s="73"/>
      <c r="C2" s="73"/>
      <c r="D2" s="73"/>
      <c r="E2" s="73"/>
      <c r="F2" s="73"/>
    </row>
    <row r="3" spans="1:7" ht="19.5" thickBot="1" x14ac:dyDescent="0.3">
      <c r="A3" s="77"/>
      <c r="B3" s="78" t="s">
        <v>265</v>
      </c>
      <c r="C3" s="148" t="s">
        <v>266</v>
      </c>
      <c r="D3" s="77"/>
      <c r="E3" s="77"/>
      <c r="F3" s="77"/>
      <c r="G3" s="77"/>
    </row>
    <row r="4" spans="1:7" ht="15.75" thickBot="1" x14ac:dyDescent="0.3"/>
    <row r="5" spans="1:7" ht="19.5" thickBot="1" x14ac:dyDescent="0.3">
      <c r="A5" s="79"/>
      <c r="B5" s="187" t="s">
        <v>1723</v>
      </c>
      <c r="C5" s="79"/>
      <c r="E5" s="81"/>
      <c r="F5" s="81"/>
    </row>
    <row r="6" spans="1:7" ht="15.75" thickBot="1" x14ac:dyDescent="0.3">
      <c r="B6" s="188" t="s">
        <v>1724</v>
      </c>
    </row>
    <row r="7" spans="1:7" x14ac:dyDescent="0.25">
      <c r="B7" s="85"/>
    </row>
    <row r="8" spans="1:7" ht="37.5" x14ac:dyDescent="0.25">
      <c r="A8" s="86" t="s">
        <v>275</v>
      </c>
      <c r="B8" s="86" t="s">
        <v>1724</v>
      </c>
      <c r="C8" s="87"/>
      <c r="D8" s="87"/>
      <c r="E8" s="87"/>
      <c r="F8" s="87"/>
      <c r="G8" s="88"/>
    </row>
    <row r="9" spans="1:7" ht="15" customHeight="1" x14ac:dyDescent="0.25">
      <c r="A9" s="98"/>
      <c r="B9" s="99" t="s">
        <v>1537</v>
      </c>
      <c r="C9" s="98" t="s">
        <v>1725</v>
      </c>
      <c r="D9" s="98"/>
      <c r="E9" s="100"/>
      <c r="F9" s="98"/>
      <c r="G9" s="101"/>
    </row>
    <row r="10" spans="1:7" x14ac:dyDescent="0.25">
      <c r="A10" s="89" t="s">
        <v>1726</v>
      </c>
      <c r="B10" s="89" t="s">
        <v>1727</v>
      </c>
      <c r="C10" s="223" t="s">
        <v>278</v>
      </c>
    </row>
    <row r="11" spans="1:7" outlineLevel="1" x14ac:dyDescent="0.25">
      <c r="A11" s="89" t="s">
        <v>1728</v>
      </c>
      <c r="B11" s="109" t="s">
        <v>830</v>
      </c>
      <c r="C11" s="223"/>
    </row>
    <row r="12" spans="1:7" outlineLevel="1" x14ac:dyDescent="0.25">
      <c r="A12" s="89" t="s">
        <v>1729</v>
      </c>
      <c r="B12" s="109" t="s">
        <v>832</v>
      </c>
      <c r="C12" s="223"/>
    </row>
    <row r="13" spans="1:7" outlineLevel="1" x14ac:dyDescent="0.25">
      <c r="A13" s="89" t="s">
        <v>1730</v>
      </c>
      <c r="B13" s="91"/>
    </row>
    <row r="14" spans="1:7" outlineLevel="1" x14ac:dyDescent="0.25">
      <c r="A14" s="89" t="s">
        <v>1731</v>
      </c>
      <c r="B14" s="91"/>
    </row>
    <row r="15" spans="1:7" outlineLevel="1" x14ac:dyDescent="0.25">
      <c r="A15" s="89" t="s">
        <v>1732</v>
      </c>
      <c r="B15" s="91"/>
    </row>
    <row r="16" spans="1:7" outlineLevel="1" x14ac:dyDescent="0.25">
      <c r="A16" s="89" t="s">
        <v>1733</v>
      </c>
      <c r="B16" s="91"/>
    </row>
    <row r="17" spans="1:7" ht="15" customHeight="1" x14ac:dyDescent="0.25">
      <c r="A17" s="98"/>
      <c r="B17" s="99" t="s">
        <v>1734</v>
      </c>
      <c r="C17" s="98" t="s">
        <v>1735</v>
      </c>
      <c r="D17" s="98"/>
      <c r="E17" s="100"/>
      <c r="F17" s="101"/>
      <c r="G17" s="101"/>
    </row>
    <row r="18" spans="1:7" x14ac:dyDescent="0.25">
      <c r="A18" s="89" t="s">
        <v>1736</v>
      </c>
      <c r="B18" s="89" t="s">
        <v>841</v>
      </c>
      <c r="C18" s="165" t="s">
        <v>278</v>
      </c>
    </row>
    <row r="19" spans="1:7" outlineLevel="1" x14ac:dyDescent="0.25">
      <c r="A19" s="89" t="s">
        <v>1737</v>
      </c>
      <c r="C19" s="106"/>
    </row>
    <row r="20" spans="1:7" outlineLevel="1" x14ac:dyDescent="0.25">
      <c r="A20" s="89" t="s">
        <v>1738</v>
      </c>
      <c r="C20" s="106"/>
    </row>
    <row r="21" spans="1:7" outlineLevel="1" x14ac:dyDescent="0.25">
      <c r="A21" s="89" t="s">
        <v>1739</v>
      </c>
      <c r="C21" s="106"/>
    </row>
    <row r="22" spans="1:7" outlineLevel="1" x14ac:dyDescent="0.25">
      <c r="A22" s="89" t="s">
        <v>1740</v>
      </c>
      <c r="C22" s="106"/>
    </row>
    <row r="23" spans="1:7" outlineLevel="1" x14ac:dyDescent="0.25">
      <c r="A23" s="89" t="s">
        <v>1741</v>
      </c>
      <c r="C23" s="106"/>
    </row>
    <row r="24" spans="1:7" outlineLevel="1" x14ac:dyDescent="0.25">
      <c r="A24" s="89" t="s">
        <v>1742</v>
      </c>
      <c r="C24" s="106"/>
    </row>
    <row r="25" spans="1:7" ht="15" customHeight="1" x14ac:dyDescent="0.25">
      <c r="A25" s="98"/>
      <c r="B25" s="99" t="s">
        <v>1743</v>
      </c>
      <c r="C25" s="98" t="s">
        <v>1735</v>
      </c>
      <c r="D25" s="98"/>
      <c r="E25" s="100"/>
      <c r="F25" s="101"/>
      <c r="G25" s="101"/>
    </row>
    <row r="26" spans="1:7" x14ac:dyDescent="0.25">
      <c r="A26" s="89" t="s">
        <v>1744</v>
      </c>
      <c r="B26" s="162" t="s">
        <v>850</v>
      </c>
      <c r="C26" s="184">
        <f>SUM(C27:C53)</f>
        <v>0</v>
      </c>
      <c r="D26" s="189"/>
      <c r="F26" s="189"/>
      <c r="G26" s="76"/>
    </row>
    <row r="27" spans="1:7" x14ac:dyDescent="0.25">
      <c r="A27" s="89" t="s">
        <v>1745</v>
      </c>
      <c r="B27" s="89" t="s">
        <v>852</v>
      </c>
      <c r="C27" s="165" t="s">
        <v>278</v>
      </c>
      <c r="D27" s="189"/>
      <c r="F27" s="189"/>
      <c r="G27" s="76"/>
    </row>
    <row r="28" spans="1:7" x14ac:dyDescent="0.25">
      <c r="A28" s="89" t="s">
        <v>1746</v>
      </c>
      <c r="B28" s="89" t="s">
        <v>854</v>
      </c>
      <c r="C28" s="165" t="s">
        <v>278</v>
      </c>
      <c r="D28" s="189"/>
      <c r="F28" s="189"/>
      <c r="G28" s="76"/>
    </row>
    <row r="29" spans="1:7" x14ac:dyDescent="0.25">
      <c r="A29" s="89" t="s">
        <v>1747</v>
      </c>
      <c r="B29" s="89" t="s">
        <v>856</v>
      </c>
      <c r="C29" s="165" t="s">
        <v>278</v>
      </c>
      <c r="D29" s="189"/>
      <c r="F29" s="189"/>
      <c r="G29" s="76"/>
    </row>
    <row r="30" spans="1:7" x14ac:dyDescent="0.25">
      <c r="A30" s="89" t="s">
        <v>1748</v>
      </c>
      <c r="B30" s="89" t="s">
        <v>858</v>
      </c>
      <c r="C30" s="165" t="s">
        <v>278</v>
      </c>
      <c r="D30" s="189"/>
      <c r="F30" s="189"/>
      <c r="G30" s="76"/>
    </row>
    <row r="31" spans="1:7" x14ac:dyDescent="0.25">
      <c r="A31" s="89" t="s">
        <v>1749</v>
      </c>
      <c r="B31" s="89" t="s">
        <v>860</v>
      </c>
      <c r="C31" s="165" t="s">
        <v>278</v>
      </c>
      <c r="D31" s="189"/>
      <c r="F31" s="189"/>
      <c r="G31" s="76"/>
    </row>
    <row r="32" spans="1:7" x14ac:dyDescent="0.25">
      <c r="A32" s="89" t="s">
        <v>1750</v>
      </c>
      <c r="B32" s="89" t="s">
        <v>862</v>
      </c>
      <c r="C32" s="165" t="s">
        <v>278</v>
      </c>
      <c r="D32" s="189"/>
      <c r="F32" s="189"/>
      <c r="G32" s="76"/>
    </row>
    <row r="33" spans="1:7" x14ac:dyDescent="0.25">
      <c r="A33" s="89" t="s">
        <v>1751</v>
      </c>
      <c r="B33" s="89" t="s">
        <v>864</v>
      </c>
      <c r="C33" s="165" t="s">
        <v>278</v>
      </c>
      <c r="D33" s="189"/>
      <c r="F33" s="189"/>
      <c r="G33" s="76"/>
    </row>
    <row r="34" spans="1:7" x14ac:dyDescent="0.25">
      <c r="A34" s="89" t="s">
        <v>1752</v>
      </c>
      <c r="B34" s="89" t="s">
        <v>866</v>
      </c>
      <c r="C34" s="165" t="s">
        <v>278</v>
      </c>
      <c r="D34" s="189"/>
      <c r="F34" s="189"/>
      <c r="G34" s="76"/>
    </row>
    <row r="35" spans="1:7" x14ac:dyDescent="0.25">
      <c r="A35" s="89" t="s">
        <v>1753</v>
      </c>
      <c r="B35" s="89" t="s">
        <v>868</v>
      </c>
      <c r="C35" s="165" t="s">
        <v>278</v>
      </c>
      <c r="D35" s="189"/>
      <c r="F35" s="189"/>
      <c r="G35" s="76"/>
    </row>
    <row r="36" spans="1:7" x14ac:dyDescent="0.25">
      <c r="A36" s="89" t="s">
        <v>1754</v>
      </c>
      <c r="B36" s="89" t="s">
        <v>870</v>
      </c>
      <c r="C36" s="165" t="s">
        <v>278</v>
      </c>
      <c r="D36" s="189"/>
      <c r="F36" s="189"/>
      <c r="G36" s="76"/>
    </row>
    <row r="37" spans="1:7" x14ac:dyDescent="0.25">
      <c r="A37" s="89" t="s">
        <v>1755</v>
      </c>
      <c r="B37" s="89" t="s">
        <v>872</v>
      </c>
      <c r="C37" s="165" t="s">
        <v>278</v>
      </c>
      <c r="D37" s="189"/>
      <c r="F37" s="189"/>
      <c r="G37" s="76"/>
    </row>
    <row r="38" spans="1:7" x14ac:dyDescent="0.25">
      <c r="A38" s="89" t="s">
        <v>1756</v>
      </c>
      <c r="B38" s="89" t="s">
        <v>874</v>
      </c>
      <c r="C38" s="165" t="s">
        <v>278</v>
      </c>
      <c r="D38" s="189"/>
      <c r="F38" s="189"/>
      <c r="G38" s="76"/>
    </row>
    <row r="39" spans="1:7" x14ac:dyDescent="0.25">
      <c r="A39" s="89" t="s">
        <v>1757</v>
      </c>
      <c r="B39" s="89" t="s">
        <v>876</v>
      </c>
      <c r="C39" s="165" t="s">
        <v>278</v>
      </c>
      <c r="D39" s="189"/>
      <c r="F39" s="189"/>
      <c r="G39" s="76"/>
    </row>
    <row r="40" spans="1:7" x14ac:dyDescent="0.25">
      <c r="A40" s="89" t="s">
        <v>1758</v>
      </c>
      <c r="B40" s="89" t="s">
        <v>878</v>
      </c>
      <c r="C40" s="165" t="s">
        <v>278</v>
      </c>
      <c r="D40" s="189"/>
      <c r="F40" s="189"/>
      <c r="G40" s="76"/>
    </row>
    <row r="41" spans="1:7" x14ac:dyDescent="0.25">
      <c r="A41" s="89" t="s">
        <v>1759</v>
      </c>
      <c r="B41" s="89" t="s">
        <v>880</v>
      </c>
      <c r="C41" s="165" t="s">
        <v>278</v>
      </c>
      <c r="D41" s="189"/>
      <c r="F41" s="189"/>
      <c r="G41" s="76"/>
    </row>
    <row r="42" spans="1:7" x14ac:dyDescent="0.25">
      <c r="A42" s="89" t="s">
        <v>1760</v>
      </c>
      <c r="B42" s="89" t="s">
        <v>882</v>
      </c>
      <c r="C42" s="165" t="s">
        <v>278</v>
      </c>
      <c r="D42" s="189"/>
      <c r="F42" s="189"/>
      <c r="G42" s="76"/>
    </row>
    <row r="43" spans="1:7" x14ac:dyDescent="0.25">
      <c r="A43" s="89" t="s">
        <v>1761</v>
      </c>
      <c r="B43" s="89" t="s">
        <v>884</v>
      </c>
      <c r="C43" s="165" t="s">
        <v>278</v>
      </c>
      <c r="D43" s="189"/>
      <c r="F43" s="189"/>
      <c r="G43" s="76"/>
    </row>
    <row r="44" spans="1:7" x14ac:dyDescent="0.25">
      <c r="A44" s="89" t="s">
        <v>1762</v>
      </c>
      <c r="B44" s="89" t="s">
        <v>886</v>
      </c>
      <c r="C44" s="165" t="s">
        <v>278</v>
      </c>
      <c r="D44" s="189"/>
      <c r="F44" s="189"/>
      <c r="G44" s="76"/>
    </row>
    <row r="45" spans="1:7" x14ac:dyDescent="0.25">
      <c r="A45" s="89" t="s">
        <v>1763</v>
      </c>
      <c r="B45" s="89" t="s">
        <v>888</v>
      </c>
      <c r="C45" s="165" t="s">
        <v>278</v>
      </c>
      <c r="D45" s="189"/>
      <c r="F45" s="189"/>
      <c r="G45" s="76"/>
    </row>
    <row r="46" spans="1:7" x14ac:dyDescent="0.25">
      <c r="A46" s="89" t="s">
        <v>1764</v>
      </c>
      <c r="B46" s="89" t="s">
        <v>890</v>
      </c>
      <c r="C46" s="165" t="s">
        <v>278</v>
      </c>
      <c r="D46" s="189"/>
      <c r="F46" s="189"/>
      <c r="G46" s="76"/>
    </row>
    <row r="47" spans="1:7" x14ac:dyDescent="0.25">
      <c r="A47" s="89" t="s">
        <v>1765</v>
      </c>
      <c r="B47" s="89" t="s">
        <v>892</v>
      </c>
      <c r="C47" s="165" t="s">
        <v>278</v>
      </c>
      <c r="D47" s="189"/>
      <c r="F47" s="189"/>
      <c r="G47" s="76"/>
    </row>
    <row r="48" spans="1:7" x14ac:dyDescent="0.25">
      <c r="A48" s="89" t="s">
        <v>1766</v>
      </c>
      <c r="B48" s="89" t="s">
        <v>894</v>
      </c>
      <c r="C48" s="165" t="s">
        <v>278</v>
      </c>
      <c r="D48" s="189"/>
      <c r="F48" s="189"/>
      <c r="G48" s="76"/>
    </row>
    <row r="49" spans="1:7" x14ac:dyDescent="0.25">
      <c r="A49" s="89" t="s">
        <v>1767</v>
      </c>
      <c r="B49" s="89" t="s">
        <v>896</v>
      </c>
      <c r="C49" s="165" t="s">
        <v>278</v>
      </c>
      <c r="D49" s="189"/>
      <c r="F49" s="189"/>
      <c r="G49" s="76"/>
    </row>
    <row r="50" spans="1:7" x14ac:dyDescent="0.25">
      <c r="A50" s="89" t="s">
        <v>1768</v>
      </c>
      <c r="B50" s="89" t="s">
        <v>898</v>
      </c>
      <c r="C50" s="165" t="s">
        <v>278</v>
      </c>
      <c r="D50" s="189"/>
      <c r="F50" s="189"/>
      <c r="G50" s="76"/>
    </row>
    <row r="51" spans="1:7" x14ac:dyDescent="0.25">
      <c r="A51" s="89" t="s">
        <v>1769</v>
      </c>
      <c r="B51" s="89" t="s">
        <v>900</v>
      </c>
      <c r="C51" s="165" t="s">
        <v>278</v>
      </c>
      <c r="D51" s="189"/>
      <c r="F51" s="189"/>
      <c r="G51" s="76"/>
    </row>
    <row r="52" spans="1:7" x14ac:dyDescent="0.25">
      <c r="A52" s="89" t="s">
        <v>1770</v>
      </c>
      <c r="B52" s="89" t="s">
        <v>902</v>
      </c>
      <c r="C52" s="165" t="s">
        <v>278</v>
      </c>
      <c r="D52" s="189"/>
      <c r="F52" s="189"/>
      <c r="G52" s="76"/>
    </row>
    <row r="53" spans="1:7" x14ac:dyDescent="0.25">
      <c r="A53" s="89" t="s">
        <v>1771</v>
      </c>
      <c r="B53" s="89" t="s">
        <v>904</v>
      </c>
      <c r="C53" s="165" t="s">
        <v>278</v>
      </c>
      <c r="D53" s="189"/>
      <c r="F53" s="189"/>
      <c r="G53" s="76"/>
    </row>
    <row r="54" spans="1:7" x14ac:dyDescent="0.25">
      <c r="A54" s="89" t="s">
        <v>1772</v>
      </c>
      <c r="B54" s="162" t="s">
        <v>555</v>
      </c>
      <c r="C54" s="184">
        <f>SUM(C55:C57)</f>
        <v>0</v>
      </c>
      <c r="D54" s="189"/>
      <c r="F54" s="189"/>
      <c r="G54" s="76"/>
    </row>
    <row r="55" spans="1:7" x14ac:dyDescent="0.25">
      <c r="A55" s="89" t="s">
        <v>1773</v>
      </c>
      <c r="B55" s="89" t="s">
        <v>907</v>
      </c>
      <c r="C55" s="165" t="s">
        <v>278</v>
      </c>
      <c r="D55" s="189"/>
      <c r="F55" s="189"/>
      <c r="G55" s="76"/>
    </row>
    <row r="56" spans="1:7" x14ac:dyDescent="0.25">
      <c r="A56" s="89" t="s">
        <v>1774</v>
      </c>
      <c r="B56" s="89" t="s">
        <v>909</v>
      </c>
      <c r="C56" s="165" t="s">
        <v>278</v>
      </c>
      <c r="D56" s="189"/>
      <c r="F56" s="189"/>
      <c r="G56" s="76"/>
    </row>
    <row r="57" spans="1:7" x14ac:dyDescent="0.25">
      <c r="A57" s="89" t="s">
        <v>1775</v>
      </c>
      <c r="B57" s="89" t="s">
        <v>911</v>
      </c>
      <c r="C57" s="165" t="s">
        <v>278</v>
      </c>
      <c r="D57" s="189"/>
      <c r="F57" s="189"/>
      <c r="G57" s="76"/>
    </row>
    <row r="58" spans="1:7" x14ac:dyDescent="0.25">
      <c r="A58" s="89" t="s">
        <v>1776</v>
      </c>
      <c r="B58" s="162" t="s">
        <v>352</v>
      </c>
      <c r="C58" s="184">
        <f>SUM(C59:C69)</f>
        <v>0</v>
      </c>
      <c r="D58" s="189"/>
      <c r="F58" s="189"/>
      <c r="G58" s="76"/>
    </row>
    <row r="59" spans="1:7" x14ac:dyDescent="0.25">
      <c r="A59" s="89" t="s">
        <v>1777</v>
      </c>
      <c r="B59" s="102" t="s">
        <v>557</v>
      </c>
      <c r="C59" s="165" t="s">
        <v>278</v>
      </c>
      <c r="D59" s="189"/>
      <c r="F59" s="189"/>
      <c r="G59" s="76"/>
    </row>
    <row r="60" spans="1:7" x14ac:dyDescent="0.25">
      <c r="A60" s="89" t="s">
        <v>1778</v>
      </c>
      <c r="B60" s="89" t="s">
        <v>559</v>
      </c>
      <c r="C60" s="165" t="s">
        <v>278</v>
      </c>
      <c r="D60" s="189"/>
      <c r="F60" s="189"/>
      <c r="G60" s="76"/>
    </row>
    <row r="61" spans="1:7" x14ac:dyDescent="0.25">
      <c r="A61" s="89" t="s">
        <v>1779</v>
      </c>
      <c r="B61" s="102" t="s">
        <v>561</v>
      </c>
      <c r="C61" s="165" t="s">
        <v>278</v>
      </c>
      <c r="D61" s="189"/>
      <c r="F61" s="189"/>
      <c r="G61" s="76"/>
    </row>
    <row r="62" spans="1:7" x14ac:dyDescent="0.25">
      <c r="A62" s="89" t="s">
        <v>1780</v>
      </c>
      <c r="B62" s="102" t="s">
        <v>563</v>
      </c>
      <c r="C62" s="165" t="s">
        <v>278</v>
      </c>
      <c r="D62" s="189"/>
      <c r="F62" s="189"/>
      <c r="G62" s="76"/>
    </row>
    <row r="63" spans="1:7" x14ac:dyDescent="0.25">
      <c r="A63" s="89" t="s">
        <v>1781</v>
      </c>
      <c r="B63" s="102" t="s">
        <v>565</v>
      </c>
      <c r="C63" s="165" t="s">
        <v>278</v>
      </c>
      <c r="D63" s="189"/>
      <c r="F63" s="189"/>
      <c r="G63" s="76"/>
    </row>
    <row r="64" spans="1:7" x14ac:dyDescent="0.25">
      <c r="A64" s="89" t="s">
        <v>1782</v>
      </c>
      <c r="B64" s="102" t="s">
        <v>567</v>
      </c>
      <c r="C64" s="165" t="s">
        <v>278</v>
      </c>
      <c r="D64" s="189"/>
      <c r="F64" s="189"/>
      <c r="G64" s="76"/>
    </row>
    <row r="65" spans="1:7" x14ac:dyDescent="0.25">
      <c r="A65" s="89" t="s">
        <v>1783</v>
      </c>
      <c r="B65" s="102" t="s">
        <v>569</v>
      </c>
      <c r="C65" s="165" t="s">
        <v>278</v>
      </c>
      <c r="D65" s="189"/>
      <c r="F65" s="189"/>
      <c r="G65" s="76"/>
    </row>
    <row r="66" spans="1:7" x14ac:dyDescent="0.25">
      <c r="A66" s="89" t="s">
        <v>1784</v>
      </c>
      <c r="B66" s="102" t="s">
        <v>571</v>
      </c>
      <c r="C66" s="165" t="s">
        <v>278</v>
      </c>
      <c r="D66" s="189"/>
      <c r="F66" s="189"/>
      <c r="G66" s="76"/>
    </row>
    <row r="67" spans="1:7" x14ac:dyDescent="0.25">
      <c r="A67" s="89" t="s">
        <v>1785</v>
      </c>
      <c r="B67" s="102" t="s">
        <v>573</v>
      </c>
      <c r="C67" s="165" t="s">
        <v>278</v>
      </c>
      <c r="D67" s="189"/>
      <c r="F67" s="189"/>
      <c r="G67" s="76"/>
    </row>
    <row r="68" spans="1:7" x14ac:dyDescent="0.25">
      <c r="A68" s="89" t="s">
        <v>1786</v>
      </c>
      <c r="B68" s="102" t="s">
        <v>575</v>
      </c>
      <c r="C68" s="165" t="s">
        <v>278</v>
      </c>
      <c r="D68" s="189"/>
      <c r="F68" s="189"/>
      <c r="G68" s="76"/>
    </row>
    <row r="69" spans="1:7" x14ac:dyDescent="0.25">
      <c r="A69" s="89" t="s">
        <v>1787</v>
      </c>
      <c r="B69" s="102" t="s">
        <v>352</v>
      </c>
      <c r="C69" s="165" t="s">
        <v>278</v>
      </c>
      <c r="D69" s="189"/>
      <c r="F69" s="189"/>
      <c r="G69" s="76"/>
    </row>
    <row r="70" spans="1:7" outlineLevel="1" x14ac:dyDescent="0.25">
      <c r="A70" s="89" t="s">
        <v>1788</v>
      </c>
      <c r="B70" s="212" t="s">
        <v>356</v>
      </c>
      <c r="C70" s="165"/>
      <c r="G70" s="76"/>
    </row>
    <row r="71" spans="1:7" outlineLevel="1" x14ac:dyDescent="0.25">
      <c r="A71" s="89" t="s">
        <v>1789</v>
      </c>
      <c r="B71" s="212" t="s">
        <v>356</v>
      </c>
      <c r="C71" s="165"/>
      <c r="G71" s="76"/>
    </row>
    <row r="72" spans="1:7" outlineLevel="1" x14ac:dyDescent="0.25">
      <c r="A72" s="89" t="s">
        <v>1790</v>
      </c>
      <c r="B72" s="212" t="s">
        <v>356</v>
      </c>
      <c r="C72" s="165"/>
      <c r="G72" s="76"/>
    </row>
    <row r="73" spans="1:7" outlineLevel="1" x14ac:dyDescent="0.25">
      <c r="A73" s="89" t="s">
        <v>1791</v>
      </c>
      <c r="B73" s="212" t="s">
        <v>356</v>
      </c>
      <c r="C73" s="165"/>
      <c r="G73" s="76"/>
    </row>
    <row r="74" spans="1:7" outlineLevel="1" x14ac:dyDescent="0.25">
      <c r="A74" s="89" t="s">
        <v>1792</v>
      </c>
      <c r="B74" s="212" t="s">
        <v>356</v>
      </c>
      <c r="C74" s="165"/>
      <c r="G74" s="76"/>
    </row>
    <row r="75" spans="1:7" outlineLevel="1" x14ac:dyDescent="0.25">
      <c r="A75" s="89" t="s">
        <v>1793</v>
      </c>
      <c r="B75" s="212" t="s">
        <v>356</v>
      </c>
      <c r="C75" s="165"/>
      <c r="G75" s="76"/>
    </row>
    <row r="76" spans="1:7" outlineLevel="1" x14ac:dyDescent="0.25">
      <c r="A76" s="89" t="s">
        <v>1794</v>
      </c>
      <c r="B76" s="212" t="s">
        <v>356</v>
      </c>
      <c r="C76" s="165"/>
      <c r="G76" s="76"/>
    </row>
    <row r="77" spans="1:7" outlineLevel="1" x14ac:dyDescent="0.25">
      <c r="A77" s="89" t="s">
        <v>1795</v>
      </c>
      <c r="B77" s="212" t="s">
        <v>356</v>
      </c>
      <c r="C77" s="165"/>
      <c r="G77" s="76"/>
    </row>
    <row r="78" spans="1:7" outlineLevel="1" x14ac:dyDescent="0.25">
      <c r="A78" s="89" t="s">
        <v>1796</v>
      </c>
      <c r="B78" s="212" t="s">
        <v>356</v>
      </c>
      <c r="C78" s="165"/>
      <c r="G78" s="76"/>
    </row>
    <row r="79" spans="1:7" outlineLevel="1" x14ac:dyDescent="0.25">
      <c r="A79" s="89" t="s">
        <v>1797</v>
      </c>
      <c r="B79" s="212" t="s">
        <v>356</v>
      </c>
      <c r="C79" s="165"/>
      <c r="G79" s="76"/>
    </row>
    <row r="80" spans="1:7" ht="15" customHeight="1" x14ac:dyDescent="0.25">
      <c r="A80" s="98"/>
      <c r="B80" s="99" t="s">
        <v>1798</v>
      </c>
      <c r="C80" s="98" t="s">
        <v>1735</v>
      </c>
      <c r="D80" s="98"/>
      <c r="E80" s="100"/>
      <c r="F80" s="101"/>
      <c r="G80" s="101"/>
    </row>
    <row r="81" spans="1:7" x14ac:dyDescent="0.25">
      <c r="A81" s="89" t="s">
        <v>1799</v>
      </c>
      <c r="B81" s="89" t="s">
        <v>988</v>
      </c>
      <c r="C81" s="165" t="s">
        <v>278</v>
      </c>
      <c r="E81" s="73"/>
    </row>
    <row r="82" spans="1:7" x14ac:dyDescent="0.25">
      <c r="A82" s="89" t="s">
        <v>1800</v>
      </c>
      <c r="B82" s="89" t="s">
        <v>990</v>
      </c>
      <c r="C82" s="165" t="s">
        <v>278</v>
      </c>
      <c r="E82" s="73"/>
    </row>
    <row r="83" spans="1:7" x14ac:dyDescent="0.25">
      <c r="A83" s="89" t="s">
        <v>1801</v>
      </c>
      <c r="B83" s="89" t="s">
        <v>352</v>
      </c>
      <c r="C83" s="165" t="s">
        <v>278</v>
      </c>
      <c r="E83" s="73"/>
    </row>
    <row r="84" spans="1:7" outlineLevel="1" x14ac:dyDescent="0.25">
      <c r="A84" s="89" t="s">
        <v>1802</v>
      </c>
      <c r="C84" s="106"/>
      <c r="E84" s="73"/>
    </row>
    <row r="85" spans="1:7" outlineLevel="1" x14ac:dyDescent="0.25">
      <c r="A85" s="89" t="s">
        <v>1803</v>
      </c>
      <c r="C85" s="106"/>
      <c r="E85" s="73"/>
    </row>
    <row r="86" spans="1:7" outlineLevel="1" x14ac:dyDescent="0.25">
      <c r="A86" s="89" t="s">
        <v>1804</v>
      </c>
      <c r="C86" s="106"/>
      <c r="E86" s="73"/>
    </row>
    <row r="87" spans="1:7" outlineLevel="1" x14ac:dyDescent="0.25">
      <c r="A87" s="89" t="s">
        <v>1805</v>
      </c>
      <c r="C87" s="106"/>
      <c r="E87" s="73"/>
    </row>
    <row r="88" spans="1:7" outlineLevel="1" x14ac:dyDescent="0.25">
      <c r="A88" s="89" t="s">
        <v>1806</v>
      </c>
      <c r="C88" s="106"/>
      <c r="E88" s="73"/>
    </row>
    <row r="89" spans="1:7" outlineLevel="1" x14ac:dyDescent="0.25">
      <c r="A89" s="89" t="s">
        <v>1807</v>
      </c>
      <c r="C89" s="106"/>
      <c r="E89" s="73"/>
    </row>
    <row r="90" spans="1:7" ht="15" customHeight="1" x14ac:dyDescent="0.25">
      <c r="A90" s="98"/>
      <c r="B90" s="99" t="s">
        <v>1808</v>
      </c>
      <c r="C90" s="98" t="s">
        <v>1735</v>
      </c>
      <c r="D90" s="98"/>
      <c r="E90" s="100"/>
      <c r="F90" s="101"/>
      <c r="G90" s="101"/>
    </row>
    <row r="91" spans="1:7" x14ac:dyDescent="0.25">
      <c r="A91" s="89" t="s">
        <v>1809</v>
      </c>
      <c r="B91" s="89" t="s">
        <v>1000</v>
      </c>
      <c r="C91" s="165" t="s">
        <v>278</v>
      </c>
      <c r="E91" s="73"/>
    </row>
    <row r="92" spans="1:7" x14ac:dyDescent="0.25">
      <c r="A92" s="89" t="s">
        <v>1810</v>
      </c>
      <c r="B92" s="89" t="s">
        <v>1002</v>
      </c>
      <c r="C92" s="165" t="s">
        <v>278</v>
      </c>
      <c r="E92" s="73"/>
    </row>
    <row r="93" spans="1:7" x14ac:dyDescent="0.25">
      <c r="A93" s="89" t="s">
        <v>1811</v>
      </c>
      <c r="B93" s="89" t="s">
        <v>352</v>
      </c>
      <c r="C93" s="165" t="s">
        <v>278</v>
      </c>
      <c r="E93" s="73"/>
    </row>
    <row r="94" spans="1:7" outlineLevel="1" x14ac:dyDescent="0.25">
      <c r="A94" s="89" t="s">
        <v>1812</v>
      </c>
      <c r="C94" s="106"/>
      <c r="E94" s="73"/>
    </row>
    <row r="95" spans="1:7" outlineLevel="1" x14ac:dyDescent="0.25">
      <c r="A95" s="89" t="s">
        <v>1813</v>
      </c>
      <c r="C95" s="106"/>
      <c r="E95" s="73"/>
    </row>
    <row r="96" spans="1:7" outlineLevel="1" x14ac:dyDescent="0.25">
      <c r="A96" s="89" t="s">
        <v>1814</v>
      </c>
      <c r="C96" s="106"/>
      <c r="E96" s="73"/>
    </row>
    <row r="97" spans="1:7" outlineLevel="1" x14ac:dyDescent="0.25">
      <c r="A97" s="89" t="s">
        <v>1815</v>
      </c>
      <c r="C97" s="106"/>
      <c r="E97" s="73"/>
    </row>
    <row r="98" spans="1:7" outlineLevel="1" x14ac:dyDescent="0.25">
      <c r="A98" s="89" t="s">
        <v>1816</v>
      </c>
      <c r="C98" s="106"/>
      <c r="E98" s="73"/>
    </row>
    <row r="99" spans="1:7" outlineLevel="1" x14ac:dyDescent="0.25">
      <c r="A99" s="89" t="s">
        <v>1817</v>
      </c>
      <c r="C99" s="106"/>
      <c r="E99" s="73"/>
    </row>
    <row r="100" spans="1:7" ht="15" customHeight="1" x14ac:dyDescent="0.25">
      <c r="A100" s="98"/>
      <c r="B100" s="99" t="s">
        <v>1818</v>
      </c>
      <c r="C100" s="98" t="s">
        <v>1735</v>
      </c>
      <c r="D100" s="98"/>
      <c r="E100" s="100"/>
      <c r="F100" s="101"/>
      <c r="G100" s="101"/>
    </row>
    <row r="101" spans="1:7" x14ac:dyDescent="0.25">
      <c r="A101" s="89" t="s">
        <v>1819</v>
      </c>
      <c r="B101" s="121" t="s">
        <v>1012</v>
      </c>
      <c r="C101" s="165" t="s">
        <v>278</v>
      </c>
      <c r="E101" s="73"/>
    </row>
    <row r="102" spans="1:7" x14ac:dyDescent="0.25">
      <c r="A102" s="89" t="s">
        <v>1820</v>
      </c>
      <c r="B102" s="121" t="s">
        <v>1014</v>
      </c>
      <c r="C102" s="165" t="s">
        <v>278</v>
      </c>
      <c r="E102" s="73"/>
    </row>
    <row r="103" spans="1:7" x14ac:dyDescent="0.25">
      <c r="A103" s="89" t="s">
        <v>1821</v>
      </c>
      <c r="B103" s="121" t="s">
        <v>1016</v>
      </c>
      <c r="C103" s="165" t="s">
        <v>278</v>
      </c>
    </row>
    <row r="104" spans="1:7" x14ac:dyDescent="0.25">
      <c r="A104" s="89" t="s">
        <v>1822</v>
      </c>
      <c r="B104" s="121" t="s">
        <v>1018</v>
      </c>
      <c r="C104" s="165" t="s">
        <v>278</v>
      </c>
    </row>
    <row r="105" spans="1:7" x14ac:dyDescent="0.25">
      <c r="A105" s="89" t="s">
        <v>1823</v>
      </c>
      <c r="B105" s="121" t="s">
        <v>1020</v>
      </c>
      <c r="C105" s="165" t="s">
        <v>278</v>
      </c>
    </row>
    <row r="106" spans="1:7" outlineLevel="1" x14ac:dyDescent="0.25">
      <c r="A106" s="89" t="s">
        <v>1824</v>
      </c>
      <c r="B106" s="122"/>
      <c r="C106" s="106"/>
    </row>
    <row r="107" spans="1:7" outlineLevel="1" x14ac:dyDescent="0.25">
      <c r="A107" s="89" t="s">
        <v>1825</v>
      </c>
      <c r="B107" s="122"/>
      <c r="C107" s="106"/>
    </row>
    <row r="108" spans="1:7" outlineLevel="1" x14ac:dyDescent="0.25">
      <c r="A108" s="89" t="s">
        <v>1826</v>
      </c>
      <c r="B108" s="122"/>
      <c r="C108" s="106"/>
    </row>
    <row r="109" spans="1:7" outlineLevel="1" x14ac:dyDescent="0.25">
      <c r="A109" s="89" t="s">
        <v>1827</v>
      </c>
      <c r="B109" s="122"/>
      <c r="C109" s="106"/>
    </row>
    <row r="110" spans="1:7" ht="15" customHeight="1" x14ac:dyDescent="0.25">
      <c r="A110" s="98"/>
      <c r="B110" s="98" t="s">
        <v>1828</v>
      </c>
      <c r="C110" s="98" t="s">
        <v>1735</v>
      </c>
      <c r="D110" s="98"/>
      <c r="E110" s="100"/>
      <c r="F110" s="101"/>
      <c r="G110" s="101"/>
    </row>
    <row r="111" spans="1:7" x14ac:dyDescent="0.25">
      <c r="A111" s="89" t="s">
        <v>1829</v>
      </c>
      <c r="B111" s="89" t="s">
        <v>1027</v>
      </c>
      <c r="C111" s="165" t="s">
        <v>278</v>
      </c>
      <c r="E111" s="73"/>
    </row>
    <row r="112" spans="1:7" outlineLevel="1" x14ac:dyDescent="0.25">
      <c r="A112" s="89" t="s">
        <v>1830</v>
      </c>
      <c r="B112" s="166" t="s">
        <v>1029</v>
      </c>
      <c r="C112" s="165" t="s">
        <v>278</v>
      </c>
      <c r="E112" s="73"/>
    </row>
    <row r="113" spans="1:7" outlineLevel="1" x14ac:dyDescent="0.25">
      <c r="A113" s="89" t="s">
        <v>1831</v>
      </c>
      <c r="C113" s="165"/>
      <c r="E113" s="73"/>
    </row>
    <row r="114" spans="1:7" outlineLevel="1" x14ac:dyDescent="0.25">
      <c r="A114" s="89" t="s">
        <v>1832</v>
      </c>
      <c r="C114" s="106"/>
      <c r="E114" s="73"/>
    </row>
    <row r="115" spans="1:7" outlineLevel="1" x14ac:dyDescent="0.25">
      <c r="A115" s="89" t="s">
        <v>1833</v>
      </c>
      <c r="C115" s="106"/>
      <c r="E115" s="73"/>
    </row>
    <row r="116" spans="1:7" ht="15" customHeight="1" x14ac:dyDescent="0.25">
      <c r="A116" s="98"/>
      <c r="B116" s="99" t="s">
        <v>1834</v>
      </c>
      <c r="C116" s="98" t="s">
        <v>1034</v>
      </c>
      <c r="D116" s="98" t="s">
        <v>1035</v>
      </c>
      <c r="E116" s="100"/>
      <c r="F116" s="98" t="s">
        <v>1735</v>
      </c>
      <c r="G116" s="98" t="s">
        <v>1036</v>
      </c>
    </row>
    <row r="117" spans="1:7" x14ac:dyDescent="0.25">
      <c r="A117" s="89" t="s">
        <v>1835</v>
      </c>
      <c r="B117" s="102" t="s">
        <v>1038</v>
      </c>
      <c r="C117" s="177" t="s">
        <v>278</v>
      </c>
      <c r="D117" s="119"/>
      <c r="E117" s="119"/>
      <c r="F117" s="120"/>
      <c r="G117" s="120"/>
    </row>
    <row r="118" spans="1:7" x14ac:dyDescent="0.25">
      <c r="A118" s="119"/>
      <c r="B118" s="171"/>
      <c r="C118" s="119"/>
      <c r="D118" s="119"/>
      <c r="E118" s="119"/>
      <c r="F118" s="120"/>
      <c r="G118" s="120"/>
    </row>
    <row r="119" spans="1:7" x14ac:dyDescent="0.25">
      <c r="B119" s="102" t="s">
        <v>1039</v>
      </c>
      <c r="C119" s="119"/>
      <c r="D119" s="119"/>
      <c r="E119" s="119"/>
      <c r="F119" s="120"/>
      <c r="G119" s="120"/>
    </row>
    <row r="120" spans="1:7" x14ac:dyDescent="0.2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25">
      <c r="A121" s="89" t="s">
        <v>1837</v>
      </c>
      <c r="B121" s="198" t="s">
        <v>937</v>
      </c>
      <c r="C121" s="177" t="s">
        <v>278</v>
      </c>
      <c r="D121" s="223" t="s">
        <v>278</v>
      </c>
      <c r="E121" s="119"/>
      <c r="F121" s="111" t="str">
        <f t="shared" si="0"/>
        <v/>
      </c>
      <c r="G121" s="111" t="str">
        <f t="shared" si="1"/>
        <v/>
      </c>
    </row>
    <row r="122" spans="1:7" x14ac:dyDescent="0.25">
      <c r="A122" s="89" t="s">
        <v>1838</v>
      </c>
      <c r="B122" s="198" t="s">
        <v>937</v>
      </c>
      <c r="C122" s="177" t="s">
        <v>278</v>
      </c>
      <c r="D122" s="223" t="s">
        <v>278</v>
      </c>
      <c r="E122" s="119"/>
      <c r="F122" s="111" t="str">
        <f t="shared" si="0"/>
        <v/>
      </c>
      <c r="G122" s="111" t="str">
        <f t="shared" si="1"/>
        <v/>
      </c>
    </row>
    <row r="123" spans="1:7" x14ac:dyDescent="0.25">
      <c r="A123" s="89" t="s">
        <v>1839</v>
      </c>
      <c r="B123" s="198" t="s">
        <v>937</v>
      </c>
      <c r="C123" s="177" t="s">
        <v>278</v>
      </c>
      <c r="D123" s="223" t="s">
        <v>278</v>
      </c>
      <c r="E123" s="119"/>
      <c r="F123" s="111" t="str">
        <f t="shared" si="0"/>
        <v/>
      </c>
      <c r="G123" s="111" t="str">
        <f t="shared" si="1"/>
        <v/>
      </c>
    </row>
    <row r="124" spans="1:7" x14ac:dyDescent="0.25">
      <c r="A124" s="89" t="s">
        <v>1840</v>
      </c>
      <c r="B124" s="198" t="s">
        <v>937</v>
      </c>
      <c r="C124" s="177" t="s">
        <v>278</v>
      </c>
      <c r="D124" s="223" t="s">
        <v>278</v>
      </c>
      <c r="E124" s="119"/>
      <c r="F124" s="111" t="str">
        <f t="shared" si="0"/>
        <v/>
      </c>
      <c r="G124" s="111" t="str">
        <f t="shared" si="1"/>
        <v/>
      </c>
    </row>
    <row r="125" spans="1:7" x14ac:dyDescent="0.25">
      <c r="A125" s="89" t="s">
        <v>1841</v>
      </c>
      <c r="B125" s="198" t="s">
        <v>937</v>
      </c>
      <c r="C125" s="177" t="s">
        <v>278</v>
      </c>
      <c r="D125" s="223" t="s">
        <v>278</v>
      </c>
      <c r="E125" s="119"/>
      <c r="F125" s="111" t="str">
        <f t="shared" si="0"/>
        <v/>
      </c>
      <c r="G125" s="111" t="str">
        <f t="shared" si="1"/>
        <v/>
      </c>
    </row>
    <row r="126" spans="1:7" x14ac:dyDescent="0.25">
      <c r="A126" s="89" t="s">
        <v>1842</v>
      </c>
      <c r="B126" s="198" t="s">
        <v>937</v>
      </c>
      <c r="C126" s="177" t="s">
        <v>278</v>
      </c>
      <c r="D126" s="223" t="s">
        <v>278</v>
      </c>
      <c r="E126" s="119"/>
      <c r="F126" s="111" t="str">
        <f t="shared" si="0"/>
        <v/>
      </c>
      <c r="G126" s="111" t="str">
        <f t="shared" si="1"/>
        <v/>
      </c>
    </row>
    <row r="127" spans="1:7" x14ac:dyDescent="0.25">
      <c r="A127" s="89" t="s">
        <v>1843</v>
      </c>
      <c r="B127" s="198" t="s">
        <v>937</v>
      </c>
      <c r="C127" s="177" t="s">
        <v>278</v>
      </c>
      <c r="D127" s="223" t="s">
        <v>278</v>
      </c>
      <c r="E127" s="119"/>
      <c r="F127" s="111" t="str">
        <f t="shared" si="0"/>
        <v/>
      </c>
      <c r="G127" s="111" t="str">
        <f t="shared" si="1"/>
        <v/>
      </c>
    </row>
    <row r="128" spans="1:7" x14ac:dyDescent="0.25">
      <c r="A128" s="89" t="s">
        <v>1844</v>
      </c>
      <c r="B128" s="198" t="s">
        <v>937</v>
      </c>
      <c r="C128" s="177" t="s">
        <v>278</v>
      </c>
      <c r="D128" s="223" t="s">
        <v>278</v>
      </c>
      <c r="E128" s="119"/>
      <c r="F128" s="111" t="str">
        <f t="shared" si="0"/>
        <v/>
      </c>
      <c r="G128" s="111" t="str">
        <f t="shared" si="1"/>
        <v/>
      </c>
    </row>
    <row r="129" spans="1:7" x14ac:dyDescent="0.25">
      <c r="A129" s="89" t="s">
        <v>1845</v>
      </c>
      <c r="B129" s="198" t="s">
        <v>937</v>
      </c>
      <c r="C129" s="177" t="s">
        <v>278</v>
      </c>
      <c r="D129" s="223" t="s">
        <v>278</v>
      </c>
      <c r="E129" s="93"/>
      <c r="F129" s="111" t="str">
        <f t="shared" si="0"/>
        <v/>
      </c>
      <c r="G129" s="111" t="str">
        <f t="shared" si="1"/>
        <v/>
      </c>
    </row>
    <row r="130" spans="1:7" x14ac:dyDescent="0.25">
      <c r="A130" s="89" t="s">
        <v>1846</v>
      </c>
      <c r="B130" s="198" t="s">
        <v>937</v>
      </c>
      <c r="C130" s="177" t="s">
        <v>278</v>
      </c>
      <c r="D130" s="223" t="s">
        <v>278</v>
      </c>
      <c r="E130" s="93"/>
      <c r="F130" s="111" t="str">
        <f t="shared" si="0"/>
        <v/>
      </c>
      <c r="G130" s="111" t="str">
        <f t="shared" si="1"/>
        <v/>
      </c>
    </row>
    <row r="131" spans="1:7" x14ac:dyDescent="0.25">
      <c r="A131" s="89" t="s">
        <v>1847</v>
      </c>
      <c r="B131" s="198" t="s">
        <v>937</v>
      </c>
      <c r="C131" s="177" t="s">
        <v>278</v>
      </c>
      <c r="D131" s="223" t="s">
        <v>278</v>
      </c>
      <c r="E131" s="93"/>
      <c r="F131" s="111" t="str">
        <f t="shared" si="0"/>
        <v/>
      </c>
      <c r="G131" s="111" t="str">
        <f t="shared" si="1"/>
        <v/>
      </c>
    </row>
    <row r="132" spans="1:7" x14ac:dyDescent="0.25">
      <c r="A132" s="89" t="s">
        <v>1848</v>
      </c>
      <c r="B132" s="198" t="s">
        <v>937</v>
      </c>
      <c r="C132" s="177" t="s">
        <v>278</v>
      </c>
      <c r="D132" s="223" t="s">
        <v>278</v>
      </c>
      <c r="E132" s="93"/>
      <c r="F132" s="111" t="str">
        <f t="shared" si="0"/>
        <v/>
      </c>
      <c r="G132" s="111" t="str">
        <f t="shared" si="1"/>
        <v/>
      </c>
    </row>
    <row r="133" spans="1:7" x14ac:dyDescent="0.25">
      <c r="A133" s="89" t="s">
        <v>1849</v>
      </c>
      <c r="B133" s="198" t="s">
        <v>937</v>
      </c>
      <c r="C133" s="177" t="s">
        <v>278</v>
      </c>
      <c r="D133" s="223" t="s">
        <v>278</v>
      </c>
      <c r="E133" s="93"/>
      <c r="F133" s="111" t="str">
        <f t="shared" si="0"/>
        <v/>
      </c>
      <c r="G133" s="111" t="str">
        <f t="shared" si="1"/>
        <v/>
      </c>
    </row>
    <row r="134" spans="1:7" x14ac:dyDescent="0.25">
      <c r="A134" s="89" t="s">
        <v>1850</v>
      </c>
      <c r="B134" s="198" t="s">
        <v>937</v>
      </c>
      <c r="C134" s="177" t="s">
        <v>278</v>
      </c>
      <c r="D134" s="223" t="s">
        <v>278</v>
      </c>
      <c r="E134" s="93"/>
      <c r="F134" s="111" t="str">
        <f t="shared" si="0"/>
        <v/>
      </c>
      <c r="G134" s="111" t="str">
        <f t="shared" si="1"/>
        <v/>
      </c>
    </row>
    <row r="135" spans="1:7" x14ac:dyDescent="0.25">
      <c r="A135" s="89" t="s">
        <v>1851</v>
      </c>
      <c r="B135" s="198" t="s">
        <v>937</v>
      </c>
      <c r="C135" s="177" t="s">
        <v>278</v>
      </c>
      <c r="D135" s="223" t="s">
        <v>278</v>
      </c>
      <c r="F135" s="111" t="str">
        <f t="shared" si="0"/>
        <v/>
      </c>
      <c r="G135" s="111" t="str">
        <f t="shared" si="1"/>
        <v/>
      </c>
    </row>
    <row r="136" spans="1:7" x14ac:dyDescent="0.25">
      <c r="A136" s="89" t="s">
        <v>1852</v>
      </c>
      <c r="B136" s="198" t="s">
        <v>937</v>
      </c>
      <c r="C136" s="177" t="s">
        <v>278</v>
      </c>
      <c r="D136" s="223" t="s">
        <v>278</v>
      </c>
      <c r="E136" s="108"/>
      <c r="F136" s="111" t="str">
        <f t="shared" si="0"/>
        <v/>
      </c>
      <c r="G136" s="111" t="str">
        <f t="shared" si="1"/>
        <v/>
      </c>
    </row>
    <row r="137" spans="1:7" x14ac:dyDescent="0.25">
      <c r="A137" s="89" t="s">
        <v>1853</v>
      </c>
      <c r="B137" s="198" t="s">
        <v>937</v>
      </c>
      <c r="C137" s="177" t="s">
        <v>278</v>
      </c>
      <c r="D137" s="223" t="s">
        <v>278</v>
      </c>
      <c r="E137" s="108"/>
      <c r="F137" s="111" t="str">
        <f t="shared" si="0"/>
        <v/>
      </c>
      <c r="G137" s="111" t="str">
        <f t="shared" si="1"/>
        <v/>
      </c>
    </row>
    <row r="138" spans="1:7" x14ac:dyDescent="0.25">
      <c r="A138" s="89" t="s">
        <v>1854</v>
      </c>
      <c r="B138" s="198" t="s">
        <v>937</v>
      </c>
      <c r="C138" s="177" t="s">
        <v>278</v>
      </c>
      <c r="D138" s="223" t="s">
        <v>278</v>
      </c>
      <c r="E138" s="108"/>
      <c r="F138" s="111" t="str">
        <f t="shared" si="0"/>
        <v/>
      </c>
      <c r="G138" s="111" t="str">
        <f t="shared" si="1"/>
        <v/>
      </c>
    </row>
    <row r="139" spans="1:7" x14ac:dyDescent="0.25">
      <c r="A139" s="89" t="s">
        <v>1855</v>
      </c>
      <c r="B139" s="198" t="s">
        <v>937</v>
      </c>
      <c r="C139" s="177" t="s">
        <v>278</v>
      </c>
      <c r="D139" s="223" t="s">
        <v>278</v>
      </c>
      <c r="E139" s="108"/>
      <c r="F139" s="111" t="str">
        <f t="shared" si="0"/>
        <v/>
      </c>
      <c r="G139" s="111" t="str">
        <f t="shared" si="1"/>
        <v/>
      </c>
    </row>
    <row r="140" spans="1:7" x14ac:dyDescent="0.25">
      <c r="A140" s="89" t="s">
        <v>1856</v>
      </c>
      <c r="B140" s="198" t="s">
        <v>937</v>
      </c>
      <c r="C140" s="177" t="s">
        <v>278</v>
      </c>
      <c r="D140" s="223" t="s">
        <v>278</v>
      </c>
      <c r="E140" s="108"/>
      <c r="F140" s="111" t="str">
        <f t="shared" si="0"/>
        <v/>
      </c>
      <c r="G140" s="111" t="str">
        <f t="shared" si="1"/>
        <v/>
      </c>
    </row>
    <row r="141" spans="1:7" x14ac:dyDescent="0.25">
      <c r="A141" s="89" t="s">
        <v>1857</v>
      </c>
      <c r="B141" s="198" t="s">
        <v>937</v>
      </c>
      <c r="C141" s="177" t="s">
        <v>278</v>
      </c>
      <c r="D141" s="223" t="s">
        <v>278</v>
      </c>
      <c r="E141" s="108"/>
      <c r="F141" s="111" t="str">
        <f t="shared" si="0"/>
        <v/>
      </c>
      <c r="G141" s="111" t="str">
        <f t="shared" si="1"/>
        <v/>
      </c>
    </row>
    <row r="142" spans="1:7" x14ac:dyDescent="0.25">
      <c r="A142" s="89" t="s">
        <v>1858</v>
      </c>
      <c r="B142" s="198" t="s">
        <v>937</v>
      </c>
      <c r="C142" s="177" t="s">
        <v>278</v>
      </c>
      <c r="D142" s="223" t="s">
        <v>278</v>
      </c>
      <c r="E142" s="108"/>
      <c r="F142" s="111" t="str">
        <f t="shared" si="0"/>
        <v/>
      </c>
      <c r="G142" s="111" t="str">
        <f t="shared" si="1"/>
        <v/>
      </c>
    </row>
    <row r="143" spans="1:7" x14ac:dyDescent="0.25">
      <c r="A143" s="89" t="s">
        <v>1859</v>
      </c>
      <c r="B143" s="198" t="s">
        <v>937</v>
      </c>
      <c r="C143" s="177" t="s">
        <v>278</v>
      </c>
      <c r="D143" s="223" t="s">
        <v>278</v>
      </c>
      <c r="E143" s="108"/>
      <c r="F143" s="111" t="str">
        <f t="shared" si="0"/>
        <v/>
      </c>
      <c r="G143" s="111" t="str">
        <f t="shared" si="1"/>
        <v/>
      </c>
    </row>
    <row r="144" spans="1:7" x14ac:dyDescent="0.25">
      <c r="A144" s="89" t="s">
        <v>1860</v>
      </c>
      <c r="B144" s="113" t="s">
        <v>354</v>
      </c>
      <c r="C144" s="114">
        <f>SUM(C120:C143)</f>
        <v>0</v>
      </c>
      <c r="D144" s="173">
        <f>SUM(D120:D143)</f>
        <v>0</v>
      </c>
      <c r="E144" s="108"/>
      <c r="F144" s="115">
        <f>SUM(F120:F143)</f>
        <v>0</v>
      </c>
      <c r="G144" s="115">
        <f>SUM(G120:G143)</f>
        <v>0</v>
      </c>
    </row>
    <row r="145" spans="1:7" ht="15" customHeight="1" x14ac:dyDescent="0.25">
      <c r="A145" s="98"/>
      <c r="B145" s="99" t="s">
        <v>1861</v>
      </c>
      <c r="C145" s="98" t="s">
        <v>1034</v>
      </c>
      <c r="D145" s="98" t="s">
        <v>1035</v>
      </c>
      <c r="E145" s="100"/>
      <c r="F145" s="98" t="s">
        <v>1735</v>
      </c>
      <c r="G145" s="98" t="s">
        <v>1036</v>
      </c>
    </row>
    <row r="146" spans="1:7" x14ac:dyDescent="0.25">
      <c r="A146" s="89" t="s">
        <v>1862</v>
      </c>
      <c r="B146" s="89" t="s">
        <v>1067</v>
      </c>
      <c r="C146" s="165" t="s">
        <v>278</v>
      </c>
      <c r="D146" s="95"/>
      <c r="F146" s="95"/>
      <c r="G146" s="95"/>
    </row>
    <row r="147" spans="1:7" x14ac:dyDescent="0.25">
      <c r="C147" s="95"/>
      <c r="D147" s="95"/>
      <c r="F147" s="95"/>
      <c r="G147" s="95"/>
    </row>
    <row r="148" spans="1:7" x14ac:dyDescent="0.25">
      <c r="B148" s="102" t="s">
        <v>1068</v>
      </c>
      <c r="C148" s="95"/>
      <c r="D148" s="95"/>
      <c r="G148" s="76"/>
    </row>
    <row r="149" spans="1:7" x14ac:dyDescent="0.2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25">
      <c r="A150" s="89" t="s">
        <v>1864</v>
      </c>
      <c r="B150" s="89" t="s">
        <v>1072</v>
      </c>
      <c r="C150" s="177" t="s">
        <v>278</v>
      </c>
      <c r="D150" s="223" t="s">
        <v>278</v>
      </c>
      <c r="F150" s="111" t="str">
        <f t="shared" si="2"/>
        <v/>
      </c>
      <c r="G150" s="111" t="str">
        <f t="shared" si="3"/>
        <v/>
      </c>
    </row>
    <row r="151" spans="1:7" x14ac:dyDescent="0.25">
      <c r="A151" s="89" t="s">
        <v>1865</v>
      </c>
      <c r="B151" s="89" t="s">
        <v>1074</v>
      </c>
      <c r="C151" s="177" t="s">
        <v>278</v>
      </c>
      <c r="D151" s="223" t="s">
        <v>278</v>
      </c>
      <c r="F151" s="111" t="str">
        <f t="shared" si="2"/>
        <v/>
      </c>
      <c r="G151" s="111" t="str">
        <f t="shared" si="3"/>
        <v/>
      </c>
    </row>
    <row r="152" spans="1:7" x14ac:dyDescent="0.25">
      <c r="A152" s="89" t="s">
        <v>1866</v>
      </c>
      <c r="B152" s="89" t="s">
        <v>1076</v>
      </c>
      <c r="C152" s="177" t="s">
        <v>278</v>
      </c>
      <c r="D152" s="223" t="s">
        <v>278</v>
      </c>
      <c r="F152" s="111" t="str">
        <f t="shared" si="2"/>
        <v/>
      </c>
      <c r="G152" s="111" t="str">
        <f t="shared" si="3"/>
        <v/>
      </c>
    </row>
    <row r="153" spans="1:7" x14ac:dyDescent="0.25">
      <c r="A153" s="89" t="s">
        <v>1867</v>
      </c>
      <c r="B153" s="89" t="s">
        <v>1078</v>
      </c>
      <c r="C153" s="177" t="s">
        <v>278</v>
      </c>
      <c r="D153" s="223" t="s">
        <v>278</v>
      </c>
      <c r="F153" s="111" t="str">
        <f t="shared" si="2"/>
        <v/>
      </c>
      <c r="G153" s="111" t="str">
        <f t="shared" si="3"/>
        <v/>
      </c>
    </row>
    <row r="154" spans="1:7" x14ac:dyDescent="0.25">
      <c r="A154" s="89" t="s">
        <v>1868</v>
      </c>
      <c r="B154" s="89" t="s">
        <v>1080</v>
      </c>
      <c r="C154" s="177" t="s">
        <v>278</v>
      </c>
      <c r="D154" s="223" t="s">
        <v>278</v>
      </c>
      <c r="F154" s="111" t="str">
        <f t="shared" si="2"/>
        <v/>
      </c>
      <c r="G154" s="111" t="str">
        <f t="shared" si="3"/>
        <v/>
      </c>
    </row>
    <row r="155" spans="1:7" x14ac:dyDescent="0.25">
      <c r="A155" s="89" t="s">
        <v>1869</v>
      </c>
      <c r="B155" s="89" t="s">
        <v>1082</v>
      </c>
      <c r="C155" s="177" t="s">
        <v>278</v>
      </c>
      <c r="D155" s="223" t="s">
        <v>278</v>
      </c>
      <c r="F155" s="111" t="str">
        <f t="shared" si="2"/>
        <v/>
      </c>
      <c r="G155" s="111" t="str">
        <f t="shared" si="3"/>
        <v/>
      </c>
    </row>
    <row r="156" spans="1:7" x14ac:dyDescent="0.25">
      <c r="A156" s="89" t="s">
        <v>1870</v>
      </c>
      <c r="B156" s="89" t="s">
        <v>1084</v>
      </c>
      <c r="C156" s="177" t="s">
        <v>278</v>
      </c>
      <c r="D156" s="223" t="s">
        <v>278</v>
      </c>
      <c r="F156" s="111" t="str">
        <f t="shared" si="2"/>
        <v/>
      </c>
      <c r="G156" s="111" t="str">
        <f t="shared" si="3"/>
        <v/>
      </c>
    </row>
    <row r="157" spans="1:7" x14ac:dyDescent="0.25">
      <c r="A157" s="89" t="s">
        <v>1871</v>
      </c>
      <c r="B157" s="113" t="s">
        <v>354</v>
      </c>
      <c r="C157" s="129">
        <f>SUM(C149:C156)</f>
        <v>0</v>
      </c>
      <c r="D157" s="158">
        <f>SUM(D149:D156)</f>
        <v>0</v>
      </c>
      <c r="F157" s="107">
        <f>SUM(F149:F156)</f>
        <v>0</v>
      </c>
      <c r="G157" s="107">
        <f>SUM(G149:G156)</f>
        <v>0</v>
      </c>
    </row>
    <row r="158" spans="1:7" outlineLevel="1" x14ac:dyDescent="0.25">
      <c r="A158" s="89" t="s">
        <v>1872</v>
      </c>
      <c r="B158" s="155" t="s">
        <v>1087</v>
      </c>
      <c r="C158" s="177"/>
      <c r="D158" s="223"/>
      <c r="F158" s="111" t="str">
        <f t="shared" si="2"/>
        <v/>
      </c>
      <c r="G158" s="111" t="str">
        <f t="shared" si="3"/>
        <v/>
      </c>
    </row>
    <row r="159" spans="1:7" outlineLevel="1" x14ac:dyDescent="0.25">
      <c r="A159" s="89" t="s">
        <v>1873</v>
      </c>
      <c r="B159" s="155" t="s">
        <v>1089</v>
      </c>
      <c r="C159" s="177"/>
      <c r="D159" s="223"/>
      <c r="F159" s="111" t="str">
        <f t="shared" si="2"/>
        <v/>
      </c>
      <c r="G159" s="111" t="str">
        <f t="shared" si="3"/>
        <v/>
      </c>
    </row>
    <row r="160" spans="1:7" outlineLevel="1" x14ac:dyDescent="0.25">
      <c r="A160" s="89" t="s">
        <v>1874</v>
      </c>
      <c r="B160" s="155" t="s">
        <v>1091</v>
      </c>
      <c r="C160" s="177"/>
      <c r="D160" s="223"/>
      <c r="F160" s="111" t="str">
        <f t="shared" si="2"/>
        <v/>
      </c>
      <c r="G160" s="111" t="str">
        <f t="shared" si="3"/>
        <v/>
      </c>
    </row>
    <row r="161" spans="1:7" outlineLevel="1" x14ac:dyDescent="0.25">
      <c r="A161" s="89" t="s">
        <v>1875</v>
      </c>
      <c r="B161" s="155" t="s">
        <v>1093</v>
      </c>
      <c r="C161" s="177"/>
      <c r="D161" s="223"/>
      <c r="F161" s="111" t="str">
        <f t="shared" si="2"/>
        <v/>
      </c>
      <c r="G161" s="111" t="str">
        <f t="shared" si="3"/>
        <v/>
      </c>
    </row>
    <row r="162" spans="1:7" outlineLevel="1" x14ac:dyDescent="0.25">
      <c r="A162" s="89" t="s">
        <v>1876</v>
      </c>
      <c r="B162" s="155" t="s">
        <v>1095</v>
      </c>
      <c r="C162" s="177"/>
      <c r="D162" s="223"/>
      <c r="F162" s="111" t="str">
        <f t="shared" si="2"/>
        <v/>
      </c>
      <c r="G162" s="111" t="str">
        <f t="shared" si="3"/>
        <v/>
      </c>
    </row>
    <row r="163" spans="1:7" outlineLevel="1" x14ac:dyDescent="0.25">
      <c r="A163" s="89" t="s">
        <v>1877</v>
      </c>
      <c r="B163" s="155" t="s">
        <v>1097</v>
      </c>
      <c r="C163" s="177"/>
      <c r="D163" s="223"/>
      <c r="F163" s="111" t="str">
        <f t="shared" si="2"/>
        <v/>
      </c>
      <c r="G163" s="111" t="str">
        <f t="shared" si="3"/>
        <v/>
      </c>
    </row>
    <row r="164" spans="1:7" outlineLevel="1" x14ac:dyDescent="0.25">
      <c r="A164" s="89" t="s">
        <v>1878</v>
      </c>
      <c r="B164" s="116"/>
      <c r="F164" s="112"/>
      <c r="G164" s="112"/>
    </row>
    <row r="165" spans="1:7" outlineLevel="1" x14ac:dyDescent="0.25">
      <c r="A165" s="89" t="s">
        <v>1879</v>
      </c>
      <c r="B165" s="116"/>
      <c r="F165" s="112"/>
      <c r="G165" s="112"/>
    </row>
    <row r="166" spans="1:7" outlineLevel="1" x14ac:dyDescent="0.25">
      <c r="A166" s="89" t="s">
        <v>1880</v>
      </c>
      <c r="B166" s="116"/>
      <c r="F166" s="112"/>
      <c r="G166" s="112"/>
    </row>
    <row r="167" spans="1:7" ht="15" customHeight="1" x14ac:dyDescent="0.25">
      <c r="A167" s="98"/>
      <c r="B167" s="99" t="s">
        <v>1881</v>
      </c>
      <c r="C167" s="98" t="s">
        <v>1034</v>
      </c>
      <c r="D167" s="98" t="s">
        <v>1035</v>
      </c>
      <c r="E167" s="100"/>
      <c r="F167" s="98" t="s">
        <v>1735</v>
      </c>
      <c r="G167" s="98" t="s">
        <v>1036</v>
      </c>
    </row>
    <row r="168" spans="1:7" x14ac:dyDescent="0.25">
      <c r="A168" s="89" t="s">
        <v>1882</v>
      </c>
      <c r="B168" s="89" t="s">
        <v>1067</v>
      </c>
      <c r="C168" s="95" t="s">
        <v>278</v>
      </c>
      <c r="D168" s="95"/>
      <c r="F168" s="95"/>
      <c r="G168" s="95"/>
    </row>
    <row r="169" spans="1:7" x14ac:dyDescent="0.25">
      <c r="C169" s="95"/>
      <c r="D169" s="95"/>
      <c r="F169" s="95"/>
      <c r="G169" s="95"/>
    </row>
    <row r="170" spans="1:7" x14ac:dyDescent="0.25">
      <c r="B170" s="102" t="s">
        <v>1068</v>
      </c>
      <c r="C170" s="95"/>
      <c r="D170" s="95"/>
      <c r="G170" s="76"/>
    </row>
    <row r="171" spans="1:7" x14ac:dyDescent="0.2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2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25">
      <c r="A173" s="89" t="s">
        <v>1885</v>
      </c>
      <c r="B173" s="89" t="s">
        <v>1074</v>
      </c>
      <c r="C173" s="177" t="s">
        <v>278</v>
      </c>
      <c r="D173" s="177" t="s">
        <v>278</v>
      </c>
      <c r="F173" s="111" t="str">
        <f t="shared" si="4"/>
        <v/>
      </c>
      <c r="G173" s="111" t="str">
        <f t="shared" si="5"/>
        <v/>
      </c>
    </row>
    <row r="174" spans="1:7" x14ac:dyDescent="0.25">
      <c r="A174" s="89" t="s">
        <v>1886</v>
      </c>
      <c r="B174" s="89" t="s">
        <v>1076</v>
      </c>
      <c r="C174" s="177" t="s">
        <v>278</v>
      </c>
      <c r="D174" s="177" t="s">
        <v>278</v>
      </c>
      <c r="F174" s="111" t="str">
        <f t="shared" si="4"/>
        <v/>
      </c>
      <c r="G174" s="111" t="str">
        <f t="shared" si="5"/>
        <v/>
      </c>
    </row>
    <row r="175" spans="1:7" x14ac:dyDescent="0.25">
      <c r="A175" s="89" t="s">
        <v>1887</v>
      </c>
      <c r="B175" s="89" t="s">
        <v>1078</v>
      </c>
      <c r="C175" s="177" t="s">
        <v>278</v>
      </c>
      <c r="D175" s="177" t="s">
        <v>278</v>
      </c>
      <c r="F175" s="111" t="str">
        <f t="shared" si="4"/>
        <v/>
      </c>
      <c r="G175" s="111" t="str">
        <f t="shared" si="5"/>
        <v/>
      </c>
    </row>
    <row r="176" spans="1:7" x14ac:dyDescent="0.25">
      <c r="A176" s="89" t="s">
        <v>1888</v>
      </c>
      <c r="B176" s="89" t="s">
        <v>1080</v>
      </c>
      <c r="C176" s="177" t="s">
        <v>278</v>
      </c>
      <c r="D176" s="177" t="s">
        <v>278</v>
      </c>
      <c r="F176" s="111" t="str">
        <f t="shared" si="4"/>
        <v/>
      </c>
      <c r="G176" s="111" t="str">
        <f t="shared" si="5"/>
        <v/>
      </c>
    </row>
    <row r="177" spans="1:7" x14ac:dyDescent="0.25">
      <c r="A177" s="89" t="s">
        <v>1889</v>
      </c>
      <c r="B177" s="89" t="s">
        <v>1082</v>
      </c>
      <c r="C177" s="177" t="s">
        <v>278</v>
      </c>
      <c r="D177" s="177" t="s">
        <v>278</v>
      </c>
      <c r="F177" s="111" t="str">
        <f t="shared" si="4"/>
        <v/>
      </c>
      <c r="G177" s="111" t="str">
        <f t="shared" si="5"/>
        <v/>
      </c>
    </row>
    <row r="178" spans="1:7" x14ac:dyDescent="0.25">
      <c r="A178" s="89" t="s">
        <v>1890</v>
      </c>
      <c r="B178" s="89" t="s">
        <v>1084</v>
      </c>
      <c r="C178" s="177" t="s">
        <v>278</v>
      </c>
      <c r="D178" s="177" t="s">
        <v>278</v>
      </c>
      <c r="F178" s="111" t="str">
        <f t="shared" si="4"/>
        <v/>
      </c>
      <c r="G178" s="111" t="str">
        <f t="shared" si="5"/>
        <v/>
      </c>
    </row>
    <row r="179" spans="1:7" x14ac:dyDescent="0.25">
      <c r="A179" s="89" t="s">
        <v>1891</v>
      </c>
      <c r="B179" s="113" t="s">
        <v>354</v>
      </c>
      <c r="C179" s="129">
        <f>SUM(C171:C178)</f>
        <v>0</v>
      </c>
      <c r="D179" s="158">
        <f>SUM(D171:D178)</f>
        <v>0</v>
      </c>
      <c r="F179" s="107">
        <f>SUM(F171:F178)</f>
        <v>0</v>
      </c>
      <c r="G179" s="107">
        <f>SUM(G171:G178)</f>
        <v>0</v>
      </c>
    </row>
    <row r="180" spans="1:7" outlineLevel="1" x14ac:dyDescent="0.2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25">
      <c r="A181" s="89" t="s">
        <v>1893</v>
      </c>
      <c r="B181" s="155" t="s">
        <v>1089</v>
      </c>
      <c r="C181" s="177"/>
      <c r="D181" s="223"/>
      <c r="F181" s="111" t="str">
        <f t="shared" si="6"/>
        <v/>
      </c>
      <c r="G181" s="111" t="str">
        <f t="shared" si="7"/>
        <v/>
      </c>
    </row>
    <row r="182" spans="1:7" outlineLevel="1" x14ac:dyDescent="0.25">
      <c r="A182" s="89" t="s">
        <v>1894</v>
      </c>
      <c r="B182" s="155" t="s">
        <v>1091</v>
      </c>
      <c r="C182" s="177"/>
      <c r="D182" s="223"/>
      <c r="F182" s="111" t="str">
        <f t="shared" si="6"/>
        <v/>
      </c>
      <c r="G182" s="111" t="str">
        <f t="shared" si="7"/>
        <v/>
      </c>
    </row>
    <row r="183" spans="1:7" outlineLevel="1" x14ac:dyDescent="0.25">
      <c r="A183" s="89" t="s">
        <v>1895</v>
      </c>
      <c r="B183" s="155" t="s">
        <v>1093</v>
      </c>
      <c r="C183" s="177"/>
      <c r="D183" s="223"/>
      <c r="F183" s="111" t="str">
        <f t="shared" si="6"/>
        <v/>
      </c>
      <c r="G183" s="111" t="str">
        <f t="shared" si="7"/>
        <v/>
      </c>
    </row>
    <row r="184" spans="1:7" outlineLevel="1" x14ac:dyDescent="0.25">
      <c r="A184" s="89" t="s">
        <v>1896</v>
      </c>
      <c r="B184" s="155" t="s">
        <v>1095</v>
      </c>
      <c r="C184" s="177"/>
      <c r="D184" s="223"/>
      <c r="F184" s="111" t="str">
        <f t="shared" si="6"/>
        <v/>
      </c>
      <c r="G184" s="111" t="str">
        <f t="shared" si="7"/>
        <v/>
      </c>
    </row>
    <row r="185" spans="1:7" outlineLevel="1" x14ac:dyDescent="0.25">
      <c r="A185" s="89" t="s">
        <v>1897</v>
      </c>
      <c r="B185" s="155" t="s">
        <v>1097</v>
      </c>
      <c r="C185" s="177"/>
      <c r="D185" s="223"/>
      <c r="F185" s="111" t="str">
        <f t="shared" si="6"/>
        <v/>
      </c>
      <c r="G185" s="111" t="str">
        <f t="shared" si="7"/>
        <v/>
      </c>
    </row>
    <row r="186" spans="1:7" outlineLevel="1" x14ac:dyDescent="0.25">
      <c r="A186" s="89" t="s">
        <v>1898</v>
      </c>
      <c r="B186" s="116"/>
      <c r="F186" s="112"/>
      <c r="G186" s="112"/>
    </row>
    <row r="187" spans="1:7" outlineLevel="1" x14ac:dyDescent="0.25">
      <c r="A187" s="89" t="s">
        <v>1899</v>
      </c>
      <c r="B187" s="116"/>
      <c r="F187" s="112"/>
      <c r="G187" s="112"/>
    </row>
    <row r="188" spans="1:7" outlineLevel="1" x14ac:dyDescent="0.25">
      <c r="A188" s="89" t="s">
        <v>1900</v>
      </c>
      <c r="B188" s="116"/>
      <c r="F188" s="112"/>
      <c r="G188" s="112"/>
    </row>
    <row r="189" spans="1:7" ht="15" customHeight="1" x14ac:dyDescent="0.25">
      <c r="A189" s="98"/>
      <c r="B189" s="99" t="s">
        <v>1901</v>
      </c>
      <c r="C189" s="98" t="s">
        <v>1735</v>
      </c>
      <c r="D189" s="98" t="s">
        <v>1902</v>
      </c>
      <c r="E189" s="100"/>
      <c r="F189" s="98"/>
      <c r="G189" s="98"/>
    </row>
    <row r="190" spans="1:7" x14ac:dyDescent="0.25">
      <c r="A190" s="89" t="s">
        <v>1903</v>
      </c>
      <c r="B190" s="198" t="s">
        <v>937</v>
      </c>
      <c r="C190" s="165" t="s">
        <v>278</v>
      </c>
      <c r="D190" s="177" t="s">
        <v>278</v>
      </c>
      <c r="E190" s="106"/>
      <c r="F190" s="106"/>
      <c r="G190" s="108"/>
    </row>
    <row r="191" spans="1:7" x14ac:dyDescent="0.25">
      <c r="A191" s="89" t="s">
        <v>1904</v>
      </c>
      <c r="B191" s="198" t="s">
        <v>937</v>
      </c>
      <c r="C191" s="165" t="s">
        <v>278</v>
      </c>
      <c r="D191" s="177" t="s">
        <v>278</v>
      </c>
      <c r="E191" s="106"/>
      <c r="F191" s="106"/>
      <c r="G191" s="108"/>
    </row>
    <row r="192" spans="1:7" x14ac:dyDescent="0.25">
      <c r="A192" s="89" t="s">
        <v>1905</v>
      </c>
      <c r="B192" s="198" t="s">
        <v>937</v>
      </c>
      <c r="C192" s="165" t="s">
        <v>278</v>
      </c>
      <c r="D192" s="177" t="s">
        <v>278</v>
      </c>
      <c r="E192" s="108"/>
      <c r="F192" s="108"/>
      <c r="G192" s="108"/>
    </row>
    <row r="193" spans="1:7" x14ac:dyDescent="0.25">
      <c r="A193" s="89" t="s">
        <v>1906</v>
      </c>
      <c r="B193" s="198" t="s">
        <v>937</v>
      </c>
      <c r="C193" s="165" t="s">
        <v>278</v>
      </c>
      <c r="D193" s="177" t="s">
        <v>278</v>
      </c>
      <c r="E193" s="108"/>
      <c r="F193" s="108"/>
      <c r="G193" s="108"/>
    </row>
    <row r="194" spans="1:7" x14ac:dyDescent="0.25">
      <c r="A194" s="89" t="s">
        <v>1907</v>
      </c>
      <c r="B194" s="198" t="s">
        <v>937</v>
      </c>
      <c r="C194" s="165" t="s">
        <v>278</v>
      </c>
      <c r="D194" s="177" t="s">
        <v>278</v>
      </c>
      <c r="E194" s="108"/>
      <c r="F194" s="108"/>
      <c r="G194" s="108"/>
    </row>
    <row r="195" spans="1:7" x14ac:dyDescent="0.25">
      <c r="A195" s="89" t="s">
        <v>1908</v>
      </c>
      <c r="B195" s="198" t="s">
        <v>937</v>
      </c>
      <c r="C195" s="165" t="s">
        <v>278</v>
      </c>
      <c r="D195" s="177" t="s">
        <v>278</v>
      </c>
      <c r="E195" s="108"/>
      <c r="F195" s="108"/>
      <c r="G195" s="108"/>
    </row>
    <row r="196" spans="1:7" x14ac:dyDescent="0.25">
      <c r="A196" s="89" t="s">
        <v>1909</v>
      </c>
      <c r="B196" s="198" t="s">
        <v>937</v>
      </c>
      <c r="C196" s="165" t="s">
        <v>278</v>
      </c>
      <c r="D196" s="177" t="s">
        <v>278</v>
      </c>
      <c r="E196" s="108"/>
      <c r="F196" s="108"/>
      <c r="G196" s="108"/>
    </row>
    <row r="197" spans="1:7" x14ac:dyDescent="0.25">
      <c r="A197" s="89" t="s">
        <v>1910</v>
      </c>
      <c r="B197" s="198" t="s">
        <v>937</v>
      </c>
      <c r="C197" s="165" t="s">
        <v>278</v>
      </c>
      <c r="D197" s="177" t="s">
        <v>278</v>
      </c>
      <c r="E197" s="108"/>
      <c r="F197" s="108"/>
    </row>
    <row r="198" spans="1:7" x14ac:dyDescent="0.25">
      <c r="A198" s="89" t="s">
        <v>1911</v>
      </c>
      <c r="B198" s="198" t="s">
        <v>937</v>
      </c>
      <c r="C198" s="165" t="s">
        <v>278</v>
      </c>
      <c r="D198" s="177" t="s">
        <v>278</v>
      </c>
      <c r="E198" s="108"/>
      <c r="F198" s="108"/>
    </row>
    <row r="199" spans="1:7" x14ac:dyDescent="0.25">
      <c r="A199" s="89" t="s">
        <v>1912</v>
      </c>
      <c r="B199" s="198" t="s">
        <v>937</v>
      </c>
      <c r="C199" s="165" t="s">
        <v>278</v>
      </c>
      <c r="D199" s="177" t="s">
        <v>278</v>
      </c>
      <c r="E199" s="108"/>
      <c r="F199" s="108"/>
    </row>
    <row r="200" spans="1:7" x14ac:dyDescent="0.25">
      <c r="A200" s="89" t="s">
        <v>1913</v>
      </c>
      <c r="B200" s="198" t="s">
        <v>937</v>
      </c>
      <c r="C200" s="165" t="s">
        <v>278</v>
      </c>
      <c r="D200" s="177" t="s">
        <v>278</v>
      </c>
      <c r="E200" s="108"/>
      <c r="F200" s="108"/>
    </row>
    <row r="201" spans="1:7" x14ac:dyDescent="0.25">
      <c r="A201" s="89" t="s">
        <v>1914</v>
      </c>
      <c r="B201" s="198" t="s">
        <v>937</v>
      </c>
      <c r="C201" s="165" t="s">
        <v>278</v>
      </c>
      <c r="D201" s="177" t="s">
        <v>278</v>
      </c>
      <c r="E201" s="108"/>
      <c r="F201" s="108"/>
    </row>
    <row r="202" spans="1:7" x14ac:dyDescent="0.25">
      <c r="A202" s="89" t="s">
        <v>1915</v>
      </c>
      <c r="B202" s="198" t="s">
        <v>937</v>
      </c>
      <c r="C202" s="165" t="s">
        <v>278</v>
      </c>
      <c r="D202" s="177" t="s">
        <v>278</v>
      </c>
    </row>
    <row r="203" spans="1:7" x14ac:dyDescent="0.25">
      <c r="A203" s="89" t="s">
        <v>1916</v>
      </c>
      <c r="B203" s="198" t="s">
        <v>937</v>
      </c>
      <c r="C203" s="165" t="s">
        <v>278</v>
      </c>
      <c r="D203" s="177" t="s">
        <v>278</v>
      </c>
    </row>
    <row r="204" spans="1:7" x14ac:dyDescent="0.25">
      <c r="A204" s="89" t="s">
        <v>1917</v>
      </c>
      <c r="B204" s="198" t="s">
        <v>937</v>
      </c>
      <c r="C204" s="165" t="s">
        <v>278</v>
      </c>
      <c r="D204" s="177" t="s">
        <v>278</v>
      </c>
    </row>
    <row r="205" spans="1:7" x14ac:dyDescent="0.25">
      <c r="A205" s="89" t="s">
        <v>1918</v>
      </c>
      <c r="B205" s="198" t="s">
        <v>937</v>
      </c>
      <c r="C205" s="165" t="s">
        <v>278</v>
      </c>
      <c r="D205" s="177" t="s">
        <v>278</v>
      </c>
    </row>
    <row r="206" spans="1:7" x14ac:dyDescent="0.25">
      <c r="A206" s="89" t="s">
        <v>1919</v>
      </c>
      <c r="B206" s="198" t="s">
        <v>937</v>
      </c>
      <c r="C206" s="165" t="s">
        <v>278</v>
      </c>
      <c r="D206" s="177" t="s">
        <v>278</v>
      </c>
    </row>
    <row r="207" spans="1:7" outlineLevel="1" x14ac:dyDescent="0.25">
      <c r="A207" s="89" t="s">
        <v>1920</v>
      </c>
    </row>
    <row r="208" spans="1:7" outlineLevel="1" x14ac:dyDescent="0.25">
      <c r="A208" s="89" t="s">
        <v>1921</v>
      </c>
    </row>
    <row r="209" spans="1:7" outlineLevel="1" x14ac:dyDescent="0.25">
      <c r="A209" s="89" t="s">
        <v>1922</v>
      </c>
    </row>
    <row r="210" spans="1:7" outlineLevel="1" x14ac:dyDescent="0.25">
      <c r="A210" s="89" t="s">
        <v>1923</v>
      </c>
    </row>
    <row r="211" spans="1:7" outlineLevel="1" x14ac:dyDescent="0.25">
      <c r="A211" s="89" t="s">
        <v>1924</v>
      </c>
    </row>
    <row r="212" spans="1:7" x14ac:dyDescent="0.25">
      <c r="A212" s="98"/>
      <c r="B212" s="99" t="s">
        <v>1925</v>
      </c>
      <c r="C212" s="98" t="s">
        <v>1735</v>
      </c>
      <c r="D212" s="98" t="s">
        <v>1902</v>
      </c>
      <c r="E212" s="100"/>
      <c r="F212" s="98"/>
      <c r="G212" s="98"/>
    </row>
    <row r="213" spans="1:7" x14ac:dyDescent="0.25">
      <c r="A213" s="89" t="s">
        <v>1926</v>
      </c>
      <c r="B213" s="198" t="s">
        <v>937</v>
      </c>
      <c r="C213" s="250" t="s">
        <v>278</v>
      </c>
      <c r="D213" s="177" t="s">
        <v>278</v>
      </c>
    </row>
    <row r="214" spans="1:7" x14ac:dyDescent="0.25">
      <c r="A214" s="89" t="s">
        <v>1927</v>
      </c>
      <c r="B214" s="198" t="s">
        <v>937</v>
      </c>
      <c r="C214" s="250" t="s">
        <v>278</v>
      </c>
      <c r="D214" s="177" t="s">
        <v>278</v>
      </c>
    </row>
    <row r="215" spans="1:7" x14ac:dyDescent="0.25">
      <c r="A215" s="89" t="s">
        <v>1928</v>
      </c>
      <c r="B215" s="198" t="s">
        <v>937</v>
      </c>
      <c r="C215" s="250" t="s">
        <v>278</v>
      </c>
      <c r="D215" s="177" t="s">
        <v>278</v>
      </c>
    </row>
    <row r="216" spans="1:7" x14ac:dyDescent="0.25">
      <c r="A216" s="89" t="s">
        <v>1929</v>
      </c>
      <c r="B216" s="198" t="s">
        <v>937</v>
      </c>
      <c r="C216" s="250" t="s">
        <v>278</v>
      </c>
      <c r="D216" s="177" t="s">
        <v>278</v>
      </c>
    </row>
    <row r="217" spans="1:7" x14ac:dyDescent="0.25">
      <c r="A217" s="89" t="s">
        <v>1930</v>
      </c>
      <c r="B217" s="198" t="s">
        <v>937</v>
      </c>
      <c r="C217" s="250" t="s">
        <v>278</v>
      </c>
      <c r="D217" s="177" t="s">
        <v>278</v>
      </c>
    </row>
    <row r="218" spans="1:7" x14ac:dyDescent="0.25">
      <c r="A218" s="89" t="s">
        <v>1931</v>
      </c>
      <c r="B218" s="198" t="s">
        <v>937</v>
      </c>
      <c r="C218" s="250" t="s">
        <v>278</v>
      </c>
      <c r="D218" s="177" t="s">
        <v>278</v>
      </c>
    </row>
    <row r="219" spans="1:7" x14ac:dyDescent="0.25">
      <c r="A219" s="89" t="s">
        <v>1932</v>
      </c>
      <c r="B219" s="198" t="s">
        <v>937</v>
      </c>
      <c r="C219" s="250" t="s">
        <v>278</v>
      </c>
      <c r="D219" s="177" t="s">
        <v>278</v>
      </c>
    </row>
    <row r="220" spans="1:7" x14ac:dyDescent="0.25">
      <c r="A220" s="89" t="s">
        <v>1933</v>
      </c>
      <c r="B220" s="198" t="s">
        <v>937</v>
      </c>
      <c r="C220" s="250" t="s">
        <v>278</v>
      </c>
      <c r="D220" s="177" t="s">
        <v>278</v>
      </c>
    </row>
    <row r="221" spans="1:7" x14ac:dyDescent="0.25">
      <c r="A221" s="89" t="s">
        <v>1934</v>
      </c>
      <c r="B221" s="198" t="s">
        <v>937</v>
      </c>
      <c r="C221" s="250" t="s">
        <v>278</v>
      </c>
      <c r="D221" s="177" t="s">
        <v>278</v>
      </c>
    </row>
    <row r="222" spans="1:7" x14ac:dyDescent="0.25">
      <c r="A222" s="89" t="s">
        <v>1935</v>
      </c>
      <c r="B222" s="198" t="s">
        <v>937</v>
      </c>
      <c r="C222" s="250" t="s">
        <v>278</v>
      </c>
      <c r="D222" s="177" t="s">
        <v>278</v>
      </c>
    </row>
    <row r="223" spans="1:7" x14ac:dyDescent="0.25">
      <c r="A223" s="89" t="s">
        <v>1936</v>
      </c>
      <c r="B223" s="198" t="s">
        <v>937</v>
      </c>
      <c r="C223" s="250" t="s">
        <v>278</v>
      </c>
      <c r="D223" s="177" t="s">
        <v>278</v>
      </c>
    </row>
    <row r="224" spans="1:7" x14ac:dyDescent="0.25">
      <c r="A224" s="89" t="s">
        <v>1937</v>
      </c>
      <c r="B224" s="198" t="s">
        <v>937</v>
      </c>
      <c r="C224" s="250" t="s">
        <v>278</v>
      </c>
      <c r="D224" s="177" t="s">
        <v>278</v>
      </c>
    </row>
    <row r="225" spans="1:7" x14ac:dyDescent="0.25">
      <c r="A225" s="89" t="s">
        <v>1938</v>
      </c>
      <c r="B225" s="198" t="s">
        <v>937</v>
      </c>
      <c r="C225" s="250" t="s">
        <v>278</v>
      </c>
      <c r="D225" s="177" t="s">
        <v>278</v>
      </c>
    </row>
    <row r="226" spans="1:7" x14ac:dyDescent="0.25">
      <c r="A226" s="89" t="s">
        <v>1939</v>
      </c>
      <c r="B226" s="198" t="s">
        <v>937</v>
      </c>
      <c r="C226" s="250" t="s">
        <v>278</v>
      </c>
      <c r="D226" s="177" t="s">
        <v>278</v>
      </c>
    </row>
    <row r="227" spans="1:7" x14ac:dyDescent="0.25">
      <c r="A227" s="89" t="s">
        <v>1940</v>
      </c>
      <c r="B227" s="198" t="s">
        <v>937</v>
      </c>
      <c r="C227" s="250" t="s">
        <v>278</v>
      </c>
      <c r="D227" s="177" t="s">
        <v>278</v>
      </c>
    </row>
    <row r="228" spans="1:7" x14ac:dyDescent="0.25">
      <c r="A228" s="89" t="s">
        <v>1941</v>
      </c>
      <c r="B228" s="198" t="s">
        <v>937</v>
      </c>
      <c r="C228" s="250" t="s">
        <v>278</v>
      </c>
      <c r="D228" s="177" t="s">
        <v>278</v>
      </c>
    </row>
    <row r="229" spans="1:7" x14ac:dyDescent="0.25">
      <c r="A229" s="89" t="s">
        <v>1942</v>
      </c>
      <c r="B229" s="198" t="s">
        <v>937</v>
      </c>
      <c r="C229" s="250" t="s">
        <v>278</v>
      </c>
      <c r="D229" s="177" t="s">
        <v>278</v>
      </c>
    </row>
    <row r="230" spans="1:7" x14ac:dyDescent="0.25">
      <c r="A230" s="89" t="s">
        <v>1943</v>
      </c>
      <c r="B230" s="93"/>
      <c r="C230" s="160"/>
      <c r="D230" s="71"/>
    </row>
    <row r="231" spans="1:7" x14ac:dyDescent="0.25">
      <c r="A231" s="89" t="s">
        <v>1944</v>
      </c>
      <c r="B231" s="93"/>
      <c r="C231" s="160"/>
      <c r="D231" s="71"/>
    </row>
    <row r="232" spans="1:7" x14ac:dyDescent="0.25">
      <c r="A232" s="89" t="s">
        <v>1945</v>
      </c>
      <c r="B232" s="93"/>
      <c r="C232" s="160"/>
      <c r="D232" s="71"/>
    </row>
    <row r="233" spans="1:7" x14ac:dyDescent="0.25">
      <c r="A233" s="89" t="s">
        <v>1946</v>
      </c>
      <c r="B233" s="93"/>
      <c r="C233" s="160"/>
      <c r="D233" s="71"/>
    </row>
    <row r="234" spans="1:7" x14ac:dyDescent="0.25">
      <c r="A234" s="89" t="s">
        <v>1947</v>
      </c>
      <c r="B234" s="93"/>
      <c r="C234" s="160"/>
      <c r="D234" s="71"/>
    </row>
    <row r="235" spans="1:7" x14ac:dyDescent="0.25">
      <c r="A235" s="98"/>
      <c r="B235" s="99" t="s">
        <v>1948</v>
      </c>
      <c r="C235" s="98" t="s">
        <v>1735</v>
      </c>
      <c r="D235" s="98" t="s">
        <v>1902</v>
      </c>
      <c r="E235" s="100"/>
      <c r="F235" s="98"/>
      <c r="G235" s="98"/>
    </row>
    <row r="236" spans="1:7" x14ac:dyDescent="0.25">
      <c r="A236" s="89" t="s">
        <v>1949</v>
      </c>
      <c r="B236" s="198" t="s">
        <v>937</v>
      </c>
      <c r="C236" s="250" t="s">
        <v>278</v>
      </c>
      <c r="D236" s="177" t="s">
        <v>278</v>
      </c>
    </row>
    <row r="237" spans="1:7" x14ac:dyDescent="0.25">
      <c r="A237" s="89" t="s">
        <v>1950</v>
      </c>
      <c r="B237" s="198" t="s">
        <v>937</v>
      </c>
      <c r="C237" s="250" t="s">
        <v>278</v>
      </c>
      <c r="D237" s="177" t="s">
        <v>278</v>
      </c>
    </row>
    <row r="238" spans="1:7" x14ac:dyDescent="0.25">
      <c r="A238" s="89" t="s">
        <v>1951</v>
      </c>
      <c r="B238" s="198" t="s">
        <v>937</v>
      </c>
      <c r="C238" s="250" t="s">
        <v>278</v>
      </c>
      <c r="D238" s="177" t="s">
        <v>278</v>
      </c>
    </row>
    <row r="239" spans="1:7" x14ac:dyDescent="0.25">
      <c r="A239" s="89" t="s">
        <v>1952</v>
      </c>
      <c r="B239" s="198" t="s">
        <v>937</v>
      </c>
      <c r="C239" s="250" t="s">
        <v>278</v>
      </c>
      <c r="D239" s="177" t="s">
        <v>278</v>
      </c>
    </row>
    <row r="240" spans="1:7" x14ac:dyDescent="0.25">
      <c r="A240" s="89" t="s">
        <v>1953</v>
      </c>
      <c r="B240" s="198" t="s">
        <v>937</v>
      </c>
      <c r="C240" s="250" t="s">
        <v>278</v>
      </c>
      <c r="D240" s="177" t="s">
        <v>278</v>
      </c>
    </row>
    <row r="241" spans="1:4" x14ac:dyDescent="0.25">
      <c r="A241" s="89" t="s">
        <v>1954</v>
      </c>
      <c r="B241" s="198" t="s">
        <v>937</v>
      </c>
      <c r="C241" s="250" t="s">
        <v>278</v>
      </c>
      <c r="D241" s="177" t="s">
        <v>278</v>
      </c>
    </row>
    <row r="242" spans="1:4" x14ac:dyDescent="0.25">
      <c r="A242" s="89" t="s">
        <v>1955</v>
      </c>
      <c r="B242" s="198" t="s">
        <v>937</v>
      </c>
      <c r="C242" s="250" t="s">
        <v>278</v>
      </c>
      <c r="D242" s="177" t="s">
        <v>278</v>
      </c>
    </row>
    <row r="243" spans="1:4" x14ac:dyDescent="0.25">
      <c r="A243" s="89" t="s">
        <v>1956</v>
      </c>
      <c r="B243" s="198" t="s">
        <v>937</v>
      </c>
      <c r="C243" s="250" t="s">
        <v>278</v>
      </c>
      <c r="D243" s="177" t="s">
        <v>278</v>
      </c>
    </row>
    <row r="244" spans="1:4" x14ac:dyDescent="0.25">
      <c r="A244" s="89" t="s">
        <v>1957</v>
      </c>
      <c r="B244" s="198" t="s">
        <v>937</v>
      </c>
      <c r="C244" s="250" t="s">
        <v>278</v>
      </c>
      <c r="D244" s="177" t="s">
        <v>278</v>
      </c>
    </row>
    <row r="245" spans="1:4" x14ac:dyDescent="0.25">
      <c r="A245" s="89" t="s">
        <v>1958</v>
      </c>
      <c r="B245" s="198" t="s">
        <v>937</v>
      </c>
      <c r="C245" s="250" t="s">
        <v>278</v>
      </c>
      <c r="D245" s="177" t="s">
        <v>278</v>
      </c>
    </row>
    <row r="246" spans="1:4" x14ac:dyDescent="0.25">
      <c r="A246" s="89" t="s">
        <v>1959</v>
      </c>
      <c r="B246" s="198" t="s">
        <v>937</v>
      </c>
      <c r="C246" s="250" t="s">
        <v>278</v>
      </c>
      <c r="D246" s="177" t="s">
        <v>278</v>
      </c>
    </row>
    <row r="247" spans="1:4" x14ac:dyDescent="0.25">
      <c r="A247" s="89" t="s">
        <v>1960</v>
      </c>
      <c r="B247" s="198" t="s">
        <v>937</v>
      </c>
      <c r="C247" s="250" t="s">
        <v>278</v>
      </c>
      <c r="D247" s="177" t="s">
        <v>278</v>
      </c>
    </row>
    <row r="248" spans="1:4" x14ac:dyDescent="0.25">
      <c r="A248" s="89" t="s">
        <v>1961</v>
      </c>
      <c r="B248" s="198" t="s">
        <v>937</v>
      </c>
      <c r="C248" s="250" t="s">
        <v>278</v>
      </c>
      <c r="D248" s="177" t="s">
        <v>278</v>
      </c>
    </row>
    <row r="249" spans="1:4" x14ac:dyDescent="0.25">
      <c r="A249" s="89" t="s">
        <v>1962</v>
      </c>
      <c r="B249" s="198" t="s">
        <v>937</v>
      </c>
      <c r="C249" s="250" t="s">
        <v>278</v>
      </c>
      <c r="D249" s="177" t="s">
        <v>278</v>
      </c>
    </row>
    <row r="250" spans="1:4" x14ac:dyDescent="0.25">
      <c r="A250" s="89" t="s">
        <v>1963</v>
      </c>
      <c r="B250" s="198" t="s">
        <v>937</v>
      </c>
      <c r="C250" s="250" t="s">
        <v>278</v>
      </c>
      <c r="D250" s="177" t="s">
        <v>278</v>
      </c>
    </row>
    <row r="251" spans="1:4" x14ac:dyDescent="0.25">
      <c r="A251" s="89" t="s">
        <v>1964</v>
      </c>
      <c r="B251" s="198" t="s">
        <v>937</v>
      </c>
      <c r="C251" s="250" t="s">
        <v>278</v>
      </c>
      <c r="D251" s="177" t="s">
        <v>278</v>
      </c>
    </row>
    <row r="252" spans="1:4" x14ac:dyDescent="0.25">
      <c r="A252" s="89" t="s">
        <v>1965</v>
      </c>
      <c r="B252" s="198" t="s">
        <v>937</v>
      </c>
      <c r="C252" s="250" t="s">
        <v>278</v>
      </c>
      <c r="D252" s="177" t="s">
        <v>278</v>
      </c>
    </row>
    <row r="253" spans="1:4" x14ac:dyDescent="0.25">
      <c r="A253" s="89" t="s">
        <v>1966</v>
      </c>
      <c r="B253" s="95"/>
      <c r="C253" s="95"/>
      <c r="D253" s="95"/>
    </row>
    <row r="254" spans="1:4" x14ac:dyDescent="0.25">
      <c r="A254" s="89" t="s">
        <v>1967</v>
      </c>
      <c r="B254" s="95"/>
      <c r="C254" s="95"/>
      <c r="D254" s="95"/>
    </row>
    <row r="255" spans="1:4" x14ac:dyDescent="0.25">
      <c r="A255" s="89" t="s">
        <v>1968</v>
      </c>
    </row>
    <row r="256" spans="1:4" x14ac:dyDescent="0.25">
      <c r="A256" s="89" t="s">
        <v>1969</v>
      </c>
    </row>
    <row r="257" spans="1:1" x14ac:dyDescent="0.2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8515625" defaultRowHeight="15" outlineLevelRow="1" x14ac:dyDescent="0.25"/>
  <cols>
    <col min="1" max="1" width="16.28515625" style="2" customWidth="1"/>
    <col min="2" max="2" width="89.85546875" style="76" bestFit="1" customWidth="1"/>
    <col min="3" max="3" width="134.7109375" style="2" customWidth="1"/>
    <col min="4" max="16384" width="11.28515625" style="2"/>
  </cols>
  <sheetData>
    <row r="1" spans="1:3" ht="31.5" x14ac:dyDescent="0.25">
      <c r="A1" s="1" t="s">
        <v>1971</v>
      </c>
      <c r="B1" s="1"/>
      <c r="C1" s="22" t="s">
        <v>264</v>
      </c>
    </row>
    <row r="2" spans="1:3" x14ac:dyDescent="0.25">
      <c r="B2" s="73"/>
      <c r="C2" s="73"/>
    </row>
    <row r="3" spans="1:3" x14ac:dyDescent="0.25">
      <c r="A3" s="190" t="s">
        <v>1972</v>
      </c>
      <c r="B3" s="191"/>
      <c r="C3" s="73"/>
    </row>
    <row r="4" spans="1:3" x14ac:dyDescent="0.25">
      <c r="C4" s="73"/>
    </row>
    <row r="5" spans="1:3" ht="37.5" x14ac:dyDescent="0.25">
      <c r="A5" s="86" t="s">
        <v>275</v>
      </c>
      <c r="B5" s="86" t="s">
        <v>1973</v>
      </c>
      <c r="C5" s="192" t="s">
        <v>1974</v>
      </c>
    </row>
    <row r="6" spans="1:3" ht="30" x14ac:dyDescent="0.25">
      <c r="A6" s="138" t="s">
        <v>1975</v>
      </c>
      <c r="B6" s="90" t="s">
        <v>1976</v>
      </c>
      <c r="C6" s="193" t="s">
        <v>1977</v>
      </c>
    </row>
    <row r="7" spans="1:3" ht="30" x14ac:dyDescent="0.25">
      <c r="A7" s="138" t="s">
        <v>1978</v>
      </c>
      <c r="B7" s="90" t="s">
        <v>1979</v>
      </c>
      <c r="C7" s="193" t="s">
        <v>1980</v>
      </c>
    </row>
    <row r="8" spans="1:3" ht="30" x14ac:dyDescent="0.25">
      <c r="A8" s="138" t="s">
        <v>1981</v>
      </c>
      <c r="B8" s="90" t="s">
        <v>1982</v>
      </c>
      <c r="C8" s="193" t="s">
        <v>1983</v>
      </c>
    </row>
    <row r="9" spans="1:3" ht="372" x14ac:dyDescent="0.25">
      <c r="A9" s="138" t="s">
        <v>1984</v>
      </c>
      <c r="B9" s="90" t="s">
        <v>1985</v>
      </c>
      <c r="C9" s="259" t="s">
        <v>3211</v>
      </c>
    </row>
    <row r="10" spans="1:3" ht="44.25" customHeight="1" x14ac:dyDescent="0.25">
      <c r="A10" s="138" t="s">
        <v>1986</v>
      </c>
      <c r="B10" s="90" t="s">
        <v>1987</v>
      </c>
      <c r="C10" s="259" t="s">
        <v>3212</v>
      </c>
    </row>
    <row r="11" spans="1:3" ht="54.75" customHeight="1" x14ac:dyDescent="0.25">
      <c r="A11" s="138" t="s">
        <v>1988</v>
      </c>
      <c r="B11" s="90" t="s">
        <v>1989</v>
      </c>
      <c r="C11" s="259" t="s">
        <v>3212</v>
      </c>
    </row>
    <row r="12" spans="1:3" x14ac:dyDescent="0.25">
      <c r="A12" s="138" t="s">
        <v>1990</v>
      </c>
      <c r="B12" s="90" t="s">
        <v>1991</v>
      </c>
      <c r="C12" s="259" t="s">
        <v>3213</v>
      </c>
    </row>
    <row r="13" spans="1:3" ht="30" x14ac:dyDescent="0.25">
      <c r="A13" s="138" t="s">
        <v>1992</v>
      </c>
      <c r="B13" s="90" t="s">
        <v>1993</v>
      </c>
      <c r="C13" s="259" t="s">
        <v>3214</v>
      </c>
    </row>
    <row r="14" spans="1:3" x14ac:dyDescent="0.25">
      <c r="A14" s="138" t="s">
        <v>1994</v>
      </c>
      <c r="B14" s="90" t="s">
        <v>1995</v>
      </c>
      <c r="C14" s="259" t="s">
        <v>3215</v>
      </c>
    </row>
    <row r="15" spans="1:3" ht="30" x14ac:dyDescent="0.25">
      <c r="A15" s="138" t="s">
        <v>1996</v>
      </c>
      <c r="B15" s="90" t="s">
        <v>1997</v>
      </c>
      <c r="C15" s="259"/>
    </row>
    <row r="16" spans="1:3" x14ac:dyDescent="0.25">
      <c r="A16" s="138" t="s">
        <v>1998</v>
      </c>
      <c r="B16" s="90" t="s">
        <v>1999</v>
      </c>
      <c r="C16" s="259" t="s">
        <v>3216</v>
      </c>
    </row>
    <row r="17" spans="1:3" ht="30" customHeight="1" x14ac:dyDescent="0.25">
      <c r="A17" s="138" t="s">
        <v>2000</v>
      </c>
      <c r="B17" s="194" t="s">
        <v>2001</v>
      </c>
      <c r="C17" s="259" t="s">
        <v>3217</v>
      </c>
    </row>
    <row r="18" spans="1:3" x14ac:dyDescent="0.25">
      <c r="A18" s="138" t="s">
        <v>2002</v>
      </c>
      <c r="B18" s="194" t="s">
        <v>2003</v>
      </c>
      <c r="C18" s="259" t="s">
        <v>3218</v>
      </c>
    </row>
    <row r="19" spans="1:3" x14ac:dyDescent="0.25">
      <c r="A19" s="138" t="s">
        <v>2004</v>
      </c>
      <c r="B19" s="194" t="s">
        <v>2005</v>
      </c>
      <c r="C19" s="259" t="s">
        <v>3219</v>
      </c>
    </row>
    <row r="20" spans="1:3" x14ac:dyDescent="0.25">
      <c r="A20" s="138" t="s">
        <v>2006</v>
      </c>
      <c r="B20" s="90" t="s">
        <v>2007</v>
      </c>
      <c r="C20" s="259" t="s">
        <v>3220</v>
      </c>
    </row>
    <row r="21" spans="1:3" x14ac:dyDescent="0.25">
      <c r="A21" s="138" t="s">
        <v>2008</v>
      </c>
      <c r="B21" s="109" t="s">
        <v>2009</v>
      </c>
      <c r="C21" s="260"/>
    </row>
    <row r="22" spans="1:3" x14ac:dyDescent="0.25">
      <c r="A22" s="138" t="s">
        <v>2010</v>
      </c>
      <c r="B22" s="195"/>
      <c r="C22" s="195"/>
    </row>
    <row r="23" spans="1:3" outlineLevel="1" x14ac:dyDescent="0.25">
      <c r="A23" s="138" t="s">
        <v>2011</v>
      </c>
      <c r="B23" s="95"/>
      <c r="C23" s="95"/>
    </row>
    <row r="24" spans="1:3" outlineLevel="1" x14ac:dyDescent="0.25">
      <c r="A24" s="138" t="s">
        <v>2012</v>
      </c>
      <c r="B24" s="171"/>
      <c r="C24" s="95"/>
    </row>
    <row r="25" spans="1:3" outlineLevel="1" x14ac:dyDescent="0.25">
      <c r="A25" s="138" t="s">
        <v>2013</v>
      </c>
      <c r="B25" s="171"/>
      <c r="C25" s="95"/>
    </row>
    <row r="26" spans="1:3" outlineLevel="1" x14ac:dyDescent="0.25">
      <c r="A26" s="138" t="s">
        <v>2014</v>
      </c>
      <c r="B26" s="171"/>
      <c r="C26" s="95"/>
    </row>
    <row r="27" spans="1:3" outlineLevel="1" x14ac:dyDescent="0.25">
      <c r="A27" s="138" t="s">
        <v>2015</v>
      </c>
      <c r="B27" s="171"/>
      <c r="C27" s="95"/>
    </row>
    <row r="28" spans="1:3" ht="18.75" outlineLevel="1" x14ac:dyDescent="0.25">
      <c r="A28" s="86"/>
      <c r="B28" s="86" t="s">
        <v>2016</v>
      </c>
      <c r="C28" s="192" t="s">
        <v>1974</v>
      </c>
    </row>
    <row r="29" spans="1:3" outlineLevel="1" x14ac:dyDescent="0.25">
      <c r="A29" s="138" t="s">
        <v>2017</v>
      </c>
      <c r="B29" s="90" t="s">
        <v>2018</v>
      </c>
      <c r="C29" s="95" t="s">
        <v>3221</v>
      </c>
    </row>
    <row r="30" spans="1:3" outlineLevel="1" x14ac:dyDescent="0.25">
      <c r="A30" s="138" t="s">
        <v>2019</v>
      </c>
      <c r="B30" s="90" t="s">
        <v>2020</v>
      </c>
      <c r="C30" s="95"/>
    </row>
    <row r="31" spans="1:3" outlineLevel="1" x14ac:dyDescent="0.25">
      <c r="A31" s="138" t="s">
        <v>2021</v>
      </c>
      <c r="B31" s="90" t="s">
        <v>2022</v>
      </c>
      <c r="C31" s="95" t="s">
        <v>3222</v>
      </c>
    </row>
    <row r="32" spans="1:3" ht="30" outlineLevel="1" x14ac:dyDescent="0.25">
      <c r="A32" s="138" t="s">
        <v>2023</v>
      </c>
      <c r="B32" s="196" t="s">
        <v>2024</v>
      </c>
      <c r="C32" s="95"/>
    </row>
    <row r="33" spans="1:3" outlineLevel="1" x14ac:dyDescent="0.25">
      <c r="A33" s="138" t="s">
        <v>2025</v>
      </c>
      <c r="B33" s="197"/>
      <c r="C33" s="95"/>
    </row>
    <row r="34" spans="1:3" outlineLevel="1" x14ac:dyDescent="0.25">
      <c r="A34" s="138" t="s">
        <v>2026</v>
      </c>
      <c r="B34" s="197"/>
      <c r="C34" s="95"/>
    </row>
    <row r="35" spans="1:3" outlineLevel="1" x14ac:dyDescent="0.25">
      <c r="A35" s="138" t="s">
        <v>2027</v>
      </c>
      <c r="B35" s="197"/>
      <c r="C35" s="95"/>
    </row>
    <row r="36" spans="1:3" outlineLevel="1" x14ac:dyDescent="0.25">
      <c r="A36" s="138" t="s">
        <v>2028</v>
      </c>
      <c r="B36" s="197"/>
      <c r="C36" s="95"/>
    </row>
    <row r="37" spans="1:3" outlineLevel="1" x14ac:dyDescent="0.25">
      <c r="A37" s="138" t="s">
        <v>2029</v>
      </c>
      <c r="B37" s="197"/>
      <c r="C37" s="95"/>
    </row>
    <row r="38" spans="1:3" outlineLevel="1" x14ac:dyDescent="0.25">
      <c r="A38" s="138" t="s">
        <v>2030</v>
      </c>
      <c r="B38" s="197"/>
      <c r="C38" s="95"/>
    </row>
    <row r="39" spans="1:3" outlineLevel="1" x14ac:dyDescent="0.25">
      <c r="A39" s="138" t="s">
        <v>2031</v>
      </c>
      <c r="B39" s="197"/>
      <c r="C39" s="95"/>
    </row>
    <row r="40" spans="1:3" outlineLevel="1" x14ac:dyDescent="0.25">
      <c r="A40" s="138" t="s">
        <v>2032</v>
      </c>
      <c r="B40" s="2"/>
      <c r="C40" s="95"/>
    </row>
    <row r="41" spans="1:3" outlineLevel="1" x14ac:dyDescent="0.25">
      <c r="A41" s="138" t="s">
        <v>2033</v>
      </c>
      <c r="B41" s="197"/>
      <c r="C41" s="95"/>
    </row>
    <row r="42" spans="1:3" outlineLevel="1" x14ac:dyDescent="0.25">
      <c r="A42" s="138" t="s">
        <v>2034</v>
      </c>
      <c r="B42" s="197"/>
      <c r="C42" s="95"/>
    </row>
    <row r="43" spans="1:3" outlineLevel="1" x14ac:dyDescent="0.25">
      <c r="A43" s="138" t="s">
        <v>2035</v>
      </c>
      <c r="B43" s="197"/>
      <c r="C43" s="95"/>
    </row>
    <row r="44" spans="1:3" ht="18.75" x14ac:dyDescent="0.25">
      <c r="A44" s="86"/>
      <c r="B44" s="86" t="s">
        <v>2036</v>
      </c>
      <c r="C44" s="192" t="s">
        <v>2037</v>
      </c>
    </row>
    <row r="45" spans="1:3" x14ac:dyDescent="0.25">
      <c r="A45" s="138" t="s">
        <v>2038</v>
      </c>
      <c r="B45" s="194" t="s">
        <v>2039</v>
      </c>
      <c r="C45" s="95" t="s">
        <v>2040</v>
      </c>
    </row>
    <row r="46" spans="1:3" x14ac:dyDescent="0.25">
      <c r="A46" s="138" t="s">
        <v>2041</v>
      </c>
      <c r="B46" s="194" t="s">
        <v>2042</v>
      </c>
      <c r="C46" s="95" t="s">
        <v>2043</v>
      </c>
    </row>
    <row r="47" spans="1:3" x14ac:dyDescent="0.25">
      <c r="A47" s="138" t="s">
        <v>2044</v>
      </c>
      <c r="B47" s="194" t="s">
        <v>2045</v>
      </c>
      <c r="C47" s="95" t="s">
        <v>2046</v>
      </c>
    </row>
    <row r="48" spans="1:3" outlineLevel="1" x14ac:dyDescent="0.25">
      <c r="A48" s="138" t="s">
        <v>2047</v>
      </c>
      <c r="B48" s="196" t="s">
        <v>2048</v>
      </c>
      <c r="C48" s="95" t="s">
        <v>2049</v>
      </c>
    </row>
    <row r="49" spans="1:3" outlineLevel="1" x14ac:dyDescent="0.25">
      <c r="A49" s="138" t="s">
        <v>2050</v>
      </c>
      <c r="B49" s="198"/>
      <c r="C49" s="95"/>
    </row>
    <row r="50" spans="1:3" outlineLevel="1" x14ac:dyDescent="0.25">
      <c r="A50" s="138" t="s">
        <v>2051</v>
      </c>
      <c r="B50" s="199"/>
      <c r="C50" s="95"/>
    </row>
    <row r="51" spans="1:3" ht="18.75" x14ac:dyDescent="0.25">
      <c r="A51" s="86"/>
      <c r="B51" s="86" t="s">
        <v>2052</v>
      </c>
      <c r="C51" s="192" t="s">
        <v>1974</v>
      </c>
    </row>
    <row r="52" spans="1:3" x14ac:dyDescent="0.25">
      <c r="A52" s="138" t="s">
        <v>2053</v>
      </c>
      <c r="B52" s="90" t="s">
        <v>2054</v>
      </c>
      <c r="C52" s="95" t="s">
        <v>278</v>
      </c>
    </row>
    <row r="53" spans="1:3" x14ac:dyDescent="0.25">
      <c r="A53" s="138" t="s">
        <v>2055</v>
      </c>
      <c r="B53" s="198"/>
      <c r="C53" s="195"/>
    </row>
    <row r="54" spans="1:3" x14ac:dyDescent="0.25">
      <c r="A54" s="138" t="s">
        <v>2056</v>
      </c>
      <c r="B54" s="198"/>
      <c r="C54" s="195"/>
    </row>
    <row r="55" spans="1:3" x14ac:dyDescent="0.25">
      <c r="A55" s="138" t="s">
        <v>2057</v>
      </c>
      <c r="B55" s="198"/>
      <c r="C55" s="195"/>
    </row>
    <row r="56" spans="1:3" x14ac:dyDescent="0.25">
      <c r="A56" s="138" t="s">
        <v>2058</v>
      </c>
      <c r="B56" s="198"/>
      <c r="C56" s="195"/>
    </row>
    <row r="57" spans="1:3" x14ac:dyDescent="0.25">
      <c r="A57" s="138" t="s">
        <v>2059</v>
      </c>
      <c r="B57" s="198"/>
      <c r="C57" s="195"/>
    </row>
    <row r="58" spans="1:3" x14ac:dyDescent="0.25">
      <c r="B58" s="93"/>
    </row>
    <row r="59" spans="1:3" x14ac:dyDescent="0.25">
      <c r="B59" s="93"/>
    </row>
    <row r="60" spans="1:3" x14ac:dyDescent="0.25">
      <c r="B60" s="93"/>
    </row>
    <row r="61" spans="1:3" x14ac:dyDescent="0.25">
      <c r="B61" s="93"/>
    </row>
    <row r="62" spans="1:3" x14ac:dyDescent="0.25">
      <c r="B62" s="93"/>
    </row>
    <row r="63" spans="1:3" x14ac:dyDescent="0.25">
      <c r="B63" s="93"/>
    </row>
    <row r="64" spans="1:3" x14ac:dyDescent="0.25">
      <c r="B64" s="93"/>
    </row>
    <row r="65" spans="2:2" x14ac:dyDescent="0.25">
      <c r="B65" s="93"/>
    </row>
    <row r="66" spans="2:2" x14ac:dyDescent="0.25">
      <c r="B66" s="93"/>
    </row>
    <row r="67" spans="2:2" x14ac:dyDescent="0.25">
      <c r="B67" s="93"/>
    </row>
    <row r="68" spans="2:2" x14ac:dyDescent="0.25">
      <c r="B68" s="93"/>
    </row>
    <row r="69" spans="2:2" x14ac:dyDescent="0.25">
      <c r="B69" s="93"/>
    </row>
    <row r="70" spans="2:2" x14ac:dyDescent="0.25">
      <c r="B70" s="93"/>
    </row>
    <row r="71" spans="2:2" x14ac:dyDescent="0.25">
      <c r="B71" s="93"/>
    </row>
    <row r="72" spans="2:2" x14ac:dyDescent="0.25">
      <c r="B72" s="93"/>
    </row>
    <row r="73" spans="2:2" x14ac:dyDescent="0.25">
      <c r="B73" s="93"/>
    </row>
    <row r="74" spans="2:2" x14ac:dyDescent="0.25">
      <c r="B74" s="93"/>
    </row>
    <row r="75" spans="2:2" x14ac:dyDescent="0.25">
      <c r="B75" s="93"/>
    </row>
    <row r="76" spans="2:2" x14ac:dyDescent="0.25">
      <c r="B76" s="93"/>
    </row>
    <row r="77" spans="2:2" x14ac:dyDescent="0.25">
      <c r="B77" s="93"/>
    </row>
    <row r="78" spans="2:2" x14ac:dyDescent="0.25">
      <c r="B78" s="93"/>
    </row>
    <row r="79" spans="2:2" x14ac:dyDescent="0.25">
      <c r="B79" s="93"/>
    </row>
    <row r="80" spans="2:2" x14ac:dyDescent="0.25">
      <c r="B80" s="93"/>
    </row>
    <row r="81" spans="2:2" x14ac:dyDescent="0.25">
      <c r="B81" s="93"/>
    </row>
    <row r="82" spans="2:2" x14ac:dyDescent="0.25">
      <c r="B82" s="93"/>
    </row>
    <row r="83" spans="2:2" x14ac:dyDescent="0.25">
      <c r="B83" s="93"/>
    </row>
    <row r="84" spans="2:2" x14ac:dyDescent="0.25">
      <c r="B84" s="93"/>
    </row>
    <row r="85" spans="2:2" x14ac:dyDescent="0.25">
      <c r="B85" s="93"/>
    </row>
    <row r="86" spans="2:2" x14ac:dyDescent="0.25">
      <c r="B86" s="93"/>
    </row>
    <row r="87" spans="2:2" x14ac:dyDescent="0.25">
      <c r="B87" s="93"/>
    </row>
    <row r="88" spans="2:2" x14ac:dyDescent="0.25">
      <c r="B88" s="93"/>
    </row>
    <row r="89" spans="2:2" x14ac:dyDescent="0.25">
      <c r="B89" s="93"/>
    </row>
    <row r="90" spans="2:2" x14ac:dyDescent="0.25">
      <c r="B90" s="93"/>
    </row>
    <row r="91" spans="2:2" x14ac:dyDescent="0.25">
      <c r="B91" s="93"/>
    </row>
    <row r="92" spans="2:2" x14ac:dyDescent="0.25">
      <c r="B92" s="93"/>
    </row>
    <row r="93" spans="2:2" x14ac:dyDescent="0.25">
      <c r="B93" s="93"/>
    </row>
    <row r="94" spans="2:2" x14ac:dyDescent="0.25">
      <c r="B94" s="93"/>
    </row>
    <row r="95" spans="2:2" x14ac:dyDescent="0.25">
      <c r="B95" s="93"/>
    </row>
    <row r="96" spans="2:2" x14ac:dyDescent="0.25">
      <c r="B96" s="93"/>
    </row>
    <row r="97" spans="2:2" x14ac:dyDescent="0.25">
      <c r="B97" s="93"/>
    </row>
    <row r="98" spans="2:2" x14ac:dyDescent="0.25">
      <c r="B98" s="93"/>
    </row>
    <row r="99" spans="2:2" x14ac:dyDescent="0.25">
      <c r="B99" s="93"/>
    </row>
    <row r="100" spans="2:2" x14ac:dyDescent="0.25">
      <c r="B100" s="93"/>
    </row>
    <row r="101" spans="2:2" x14ac:dyDescent="0.25">
      <c r="B101" s="93"/>
    </row>
    <row r="102" spans="2:2" x14ac:dyDescent="0.25">
      <c r="B102" s="93"/>
    </row>
    <row r="103" spans="2:2" x14ac:dyDescent="0.25">
      <c r="B103" s="73"/>
    </row>
    <row r="104" spans="2:2" x14ac:dyDescent="0.25">
      <c r="B104" s="73"/>
    </row>
    <row r="105" spans="2:2" x14ac:dyDescent="0.25">
      <c r="B105" s="73"/>
    </row>
    <row r="106" spans="2:2" x14ac:dyDescent="0.25">
      <c r="B106" s="73"/>
    </row>
    <row r="107" spans="2:2" x14ac:dyDescent="0.25">
      <c r="B107" s="73"/>
    </row>
    <row r="108" spans="2:2" x14ac:dyDescent="0.25">
      <c r="B108" s="73"/>
    </row>
    <row r="109" spans="2:2" x14ac:dyDescent="0.25">
      <c r="B109" s="73"/>
    </row>
    <row r="110" spans="2:2" x14ac:dyDescent="0.25">
      <c r="B110" s="73"/>
    </row>
    <row r="111" spans="2:2" x14ac:dyDescent="0.25">
      <c r="B111" s="73"/>
    </row>
    <row r="112" spans="2:2" x14ac:dyDescent="0.25">
      <c r="B112" s="73"/>
    </row>
    <row r="113" spans="2:2" x14ac:dyDescent="0.25">
      <c r="B113" s="93"/>
    </row>
    <row r="114" spans="2:2" x14ac:dyDescent="0.25">
      <c r="B114" s="93"/>
    </row>
    <row r="115" spans="2:2" x14ac:dyDescent="0.25">
      <c r="B115" s="93"/>
    </row>
    <row r="116" spans="2:2" x14ac:dyDescent="0.25">
      <c r="B116" s="93"/>
    </row>
    <row r="117" spans="2:2" x14ac:dyDescent="0.25">
      <c r="B117" s="93"/>
    </row>
    <row r="118" spans="2:2" x14ac:dyDescent="0.25">
      <c r="B118" s="93"/>
    </row>
    <row r="119" spans="2:2" x14ac:dyDescent="0.25">
      <c r="B119" s="93"/>
    </row>
    <row r="120" spans="2:2" x14ac:dyDescent="0.25">
      <c r="B120" s="93"/>
    </row>
    <row r="121" spans="2:2" x14ac:dyDescent="0.25">
      <c r="B121" s="122"/>
    </row>
    <row r="122" spans="2:2" x14ac:dyDescent="0.25">
      <c r="B122" s="93"/>
    </row>
    <row r="123" spans="2:2" x14ac:dyDescent="0.25">
      <c r="B123" s="93"/>
    </row>
    <row r="124" spans="2:2" x14ac:dyDescent="0.25">
      <c r="B124" s="93"/>
    </row>
    <row r="125" spans="2:2" x14ac:dyDescent="0.25">
      <c r="B125" s="93"/>
    </row>
    <row r="126" spans="2:2" x14ac:dyDescent="0.25">
      <c r="B126" s="93"/>
    </row>
    <row r="127" spans="2:2" x14ac:dyDescent="0.25">
      <c r="B127" s="93"/>
    </row>
    <row r="128" spans="2:2" x14ac:dyDescent="0.25">
      <c r="B128" s="93"/>
    </row>
    <row r="129" spans="2:2" x14ac:dyDescent="0.25">
      <c r="B129" s="93"/>
    </row>
    <row r="130" spans="2:2" x14ac:dyDescent="0.25">
      <c r="B130" s="93"/>
    </row>
    <row r="131" spans="2:2" x14ac:dyDescent="0.25">
      <c r="B131" s="93"/>
    </row>
    <row r="132" spans="2:2" x14ac:dyDescent="0.25">
      <c r="B132" s="93"/>
    </row>
    <row r="133" spans="2:2" x14ac:dyDescent="0.25">
      <c r="B133" s="93"/>
    </row>
    <row r="134" spans="2:2" x14ac:dyDescent="0.25">
      <c r="B134" s="93"/>
    </row>
    <row r="135" spans="2:2" x14ac:dyDescent="0.25">
      <c r="B135" s="93"/>
    </row>
    <row r="136" spans="2:2" x14ac:dyDescent="0.25">
      <c r="B136" s="93"/>
    </row>
    <row r="137" spans="2:2" x14ac:dyDescent="0.25">
      <c r="B137" s="93"/>
    </row>
    <row r="138" spans="2:2" x14ac:dyDescent="0.25">
      <c r="B138" s="93"/>
    </row>
    <row r="140" spans="2:2" x14ac:dyDescent="0.25">
      <c r="B140" s="93"/>
    </row>
    <row r="141" spans="2:2" x14ac:dyDescent="0.25">
      <c r="B141" s="93"/>
    </row>
    <row r="142" spans="2:2" x14ac:dyDescent="0.25">
      <c r="B142" s="93"/>
    </row>
    <row r="147" spans="2:2" x14ac:dyDescent="0.25">
      <c r="B147" s="81"/>
    </row>
    <row r="148" spans="2:2" x14ac:dyDescent="0.25">
      <c r="B148" s="200"/>
    </row>
    <row r="154" spans="2:2" x14ac:dyDescent="0.25">
      <c r="B154" s="97"/>
    </row>
    <row r="155" spans="2:2" x14ac:dyDescent="0.25">
      <c r="B155" s="93"/>
    </row>
    <row r="157" spans="2:2" x14ac:dyDescent="0.25">
      <c r="B157" s="93"/>
    </row>
    <row r="158" spans="2:2" x14ac:dyDescent="0.25">
      <c r="B158" s="93"/>
    </row>
    <row r="159" spans="2:2" x14ac:dyDescent="0.25">
      <c r="B159" s="93"/>
    </row>
    <row r="160" spans="2:2" x14ac:dyDescent="0.25">
      <c r="B160" s="93"/>
    </row>
    <row r="161" spans="2:2" x14ac:dyDescent="0.25">
      <c r="B161" s="93"/>
    </row>
    <row r="162" spans="2:2" x14ac:dyDescent="0.25">
      <c r="B162" s="93"/>
    </row>
    <row r="163" spans="2:2" x14ac:dyDescent="0.25">
      <c r="B163" s="93"/>
    </row>
    <row r="164" spans="2:2" x14ac:dyDescent="0.25">
      <c r="B164" s="93"/>
    </row>
    <row r="165" spans="2:2" x14ac:dyDescent="0.25">
      <c r="B165" s="93"/>
    </row>
    <row r="166" spans="2:2" x14ac:dyDescent="0.25">
      <c r="B166" s="93"/>
    </row>
    <row r="167" spans="2:2" x14ac:dyDescent="0.25">
      <c r="B167" s="93"/>
    </row>
    <row r="168" spans="2:2" x14ac:dyDescent="0.25">
      <c r="B168" s="93"/>
    </row>
    <row r="265" spans="2:2" x14ac:dyDescent="0.25">
      <c r="B265" s="119"/>
    </row>
    <row r="266" spans="2:2" x14ac:dyDescent="0.25">
      <c r="B266" s="93"/>
    </row>
    <row r="267" spans="2:2" x14ac:dyDescent="0.25">
      <c r="B267" s="93"/>
    </row>
    <row r="270" spans="2:2" x14ac:dyDescent="0.25">
      <c r="B270" s="93"/>
    </row>
    <row r="286" spans="2:2" x14ac:dyDescent="0.25">
      <c r="B286" s="119"/>
    </row>
    <row r="316" spans="2:2" x14ac:dyDescent="0.25">
      <c r="B316" s="81"/>
    </row>
    <row r="317" spans="2:2" x14ac:dyDescent="0.25">
      <c r="B317" s="93"/>
    </row>
    <row r="319" spans="2:2" x14ac:dyDescent="0.25">
      <c r="B319" s="93"/>
    </row>
    <row r="320" spans="2:2" x14ac:dyDescent="0.25">
      <c r="B320" s="93"/>
    </row>
    <row r="321" spans="2:2" x14ac:dyDescent="0.25">
      <c r="B321" s="93"/>
    </row>
    <row r="322" spans="2:2" x14ac:dyDescent="0.25">
      <c r="B322" s="93"/>
    </row>
    <row r="323" spans="2:2" x14ac:dyDescent="0.25">
      <c r="B323" s="93"/>
    </row>
    <row r="324" spans="2:2" x14ac:dyDescent="0.25">
      <c r="B324" s="93"/>
    </row>
    <row r="325" spans="2:2" x14ac:dyDescent="0.25">
      <c r="B325" s="93"/>
    </row>
    <row r="326" spans="2:2" x14ac:dyDescent="0.25">
      <c r="B326" s="93"/>
    </row>
    <row r="327" spans="2:2" x14ac:dyDescent="0.25">
      <c r="B327" s="93"/>
    </row>
    <row r="328" spans="2:2" x14ac:dyDescent="0.25">
      <c r="B328" s="93"/>
    </row>
    <row r="329" spans="2:2" x14ac:dyDescent="0.25">
      <c r="B329" s="93"/>
    </row>
    <row r="330" spans="2:2" x14ac:dyDescent="0.25">
      <c r="B330" s="93"/>
    </row>
    <row r="342" spans="2:2" x14ac:dyDescent="0.25">
      <c r="B342" s="93"/>
    </row>
    <row r="343" spans="2:2" x14ac:dyDescent="0.25">
      <c r="B343" s="93"/>
    </row>
    <row r="344" spans="2:2" x14ac:dyDescent="0.25">
      <c r="B344" s="93"/>
    </row>
    <row r="345" spans="2:2" x14ac:dyDescent="0.25">
      <c r="B345" s="93"/>
    </row>
    <row r="346" spans="2:2" x14ac:dyDescent="0.25">
      <c r="B346" s="93"/>
    </row>
    <row r="347" spans="2:2" x14ac:dyDescent="0.25">
      <c r="B347" s="93"/>
    </row>
    <row r="348" spans="2:2" x14ac:dyDescent="0.25">
      <c r="B348" s="93"/>
    </row>
    <row r="349" spans="2:2" x14ac:dyDescent="0.25">
      <c r="B349" s="93"/>
    </row>
    <row r="350" spans="2:2" x14ac:dyDescent="0.25">
      <c r="B350" s="93"/>
    </row>
    <row r="352" spans="2:2" x14ac:dyDescent="0.25">
      <c r="B352" s="93"/>
    </row>
    <row r="353" spans="2:2" x14ac:dyDescent="0.25">
      <c r="B353" s="93"/>
    </row>
    <row r="354" spans="2:2" x14ac:dyDescent="0.25">
      <c r="B354" s="93"/>
    </row>
    <row r="355" spans="2:2" x14ac:dyDescent="0.25">
      <c r="B355" s="93"/>
    </row>
    <row r="356" spans="2:2" x14ac:dyDescent="0.25">
      <c r="B356" s="93"/>
    </row>
    <row r="358" spans="2:2" x14ac:dyDescent="0.25">
      <c r="B358" s="93"/>
    </row>
    <row r="361" spans="2:2" x14ac:dyDescent="0.25">
      <c r="B361" s="93"/>
    </row>
    <row r="364" spans="2:2" x14ac:dyDescent="0.25">
      <c r="B364" s="93"/>
    </row>
    <row r="365" spans="2:2" x14ac:dyDescent="0.25">
      <c r="B365" s="93"/>
    </row>
    <row r="366" spans="2:2" x14ac:dyDescent="0.25">
      <c r="B366" s="93"/>
    </row>
    <row r="367" spans="2:2" x14ac:dyDescent="0.25">
      <c r="B367" s="93"/>
    </row>
    <row r="368" spans="2:2" x14ac:dyDescent="0.25">
      <c r="B368" s="93"/>
    </row>
    <row r="369" spans="2:2" x14ac:dyDescent="0.25">
      <c r="B369" s="93"/>
    </row>
    <row r="370" spans="2:2" x14ac:dyDescent="0.25">
      <c r="B370" s="93"/>
    </row>
    <row r="371" spans="2:2" x14ac:dyDescent="0.25">
      <c r="B371" s="93"/>
    </row>
    <row r="372" spans="2:2" x14ac:dyDescent="0.25">
      <c r="B372" s="93"/>
    </row>
    <row r="373" spans="2:2" x14ac:dyDescent="0.25">
      <c r="B373" s="93"/>
    </row>
    <row r="374" spans="2:2" x14ac:dyDescent="0.25">
      <c r="B374" s="93"/>
    </row>
    <row r="375" spans="2:2" x14ac:dyDescent="0.25">
      <c r="B375" s="93"/>
    </row>
    <row r="376" spans="2:2" x14ac:dyDescent="0.25">
      <c r="B376" s="93"/>
    </row>
    <row r="377" spans="2:2" x14ac:dyDescent="0.25">
      <c r="B377" s="93"/>
    </row>
    <row r="378" spans="2:2" x14ac:dyDescent="0.25">
      <c r="B378" s="93"/>
    </row>
    <row r="379" spans="2:2" x14ac:dyDescent="0.25">
      <c r="B379" s="93"/>
    </row>
    <row r="380" spans="2:2" x14ac:dyDescent="0.25">
      <c r="B380" s="93"/>
    </row>
    <row r="381" spans="2:2" x14ac:dyDescent="0.25">
      <c r="B381" s="93"/>
    </row>
    <row r="382" spans="2:2" x14ac:dyDescent="0.25">
      <c r="B382" s="93"/>
    </row>
    <row r="386" spans="2:2" x14ac:dyDescent="0.25">
      <c r="B386" s="81"/>
    </row>
    <row r="403" spans="2:2" x14ac:dyDescent="0.2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109375" defaultRowHeight="15" x14ac:dyDescent="0.25"/>
  <cols>
    <col min="1" max="1" width="3.42578125" style="261" customWidth="1"/>
    <col min="2" max="2" width="18.5703125" style="261" customWidth="1"/>
    <col min="3" max="3" width="95.5703125" style="261" customWidth="1"/>
    <col min="4" max="4" width="15.28515625" style="261" customWidth="1"/>
    <col min="5" max="5" width="2.7109375" style="261" customWidth="1"/>
    <col min="6" max="6" width="1.7109375" style="261" customWidth="1"/>
    <col min="7" max="256" width="15.7109375" style="261"/>
    <col min="257" max="257" width="3.42578125" style="261" customWidth="1"/>
    <col min="258" max="258" width="18.5703125" style="261" customWidth="1"/>
    <col min="259" max="259" width="95.5703125" style="261" customWidth="1"/>
    <col min="260" max="260" width="15.28515625" style="261" customWidth="1"/>
    <col min="261" max="261" width="2.7109375" style="261" customWidth="1"/>
    <col min="262" max="262" width="1.7109375" style="261" customWidth="1"/>
    <col min="263" max="512" width="15.7109375" style="261"/>
    <col min="513" max="513" width="3.42578125" style="261" customWidth="1"/>
    <col min="514" max="514" width="18.5703125" style="261" customWidth="1"/>
    <col min="515" max="515" width="95.5703125" style="261" customWidth="1"/>
    <col min="516" max="516" width="15.28515625" style="261" customWidth="1"/>
    <col min="517" max="517" width="2.7109375" style="261" customWidth="1"/>
    <col min="518" max="518" width="1.7109375" style="261" customWidth="1"/>
    <col min="519" max="768" width="15.7109375" style="261"/>
    <col min="769" max="769" width="3.42578125" style="261" customWidth="1"/>
    <col min="770" max="770" width="18.5703125" style="261" customWidth="1"/>
    <col min="771" max="771" width="95.5703125" style="261" customWidth="1"/>
    <col min="772" max="772" width="15.28515625" style="261" customWidth="1"/>
    <col min="773" max="773" width="2.7109375" style="261" customWidth="1"/>
    <col min="774" max="774" width="1.7109375" style="261" customWidth="1"/>
    <col min="775" max="1024" width="15.7109375" style="261"/>
    <col min="1025" max="1025" width="3.42578125" style="261" customWidth="1"/>
    <col min="1026" max="1026" width="18.5703125" style="261" customWidth="1"/>
    <col min="1027" max="1027" width="95.5703125" style="261" customWidth="1"/>
    <col min="1028" max="1028" width="15.28515625" style="261" customWidth="1"/>
    <col min="1029" max="1029" width="2.7109375" style="261" customWidth="1"/>
    <col min="1030" max="1030" width="1.7109375" style="261" customWidth="1"/>
    <col min="1031" max="1280" width="15.7109375" style="261"/>
    <col min="1281" max="1281" width="3.42578125" style="261" customWidth="1"/>
    <col min="1282" max="1282" width="18.5703125" style="261" customWidth="1"/>
    <col min="1283" max="1283" width="95.5703125" style="261" customWidth="1"/>
    <col min="1284" max="1284" width="15.28515625" style="261" customWidth="1"/>
    <col min="1285" max="1285" width="2.7109375" style="261" customWidth="1"/>
    <col min="1286" max="1286" width="1.7109375" style="261" customWidth="1"/>
    <col min="1287" max="1536" width="15.7109375" style="261"/>
    <col min="1537" max="1537" width="3.42578125" style="261" customWidth="1"/>
    <col min="1538" max="1538" width="18.5703125" style="261" customWidth="1"/>
    <col min="1539" max="1539" width="95.5703125" style="261" customWidth="1"/>
    <col min="1540" max="1540" width="15.28515625" style="261" customWidth="1"/>
    <col min="1541" max="1541" width="2.7109375" style="261" customWidth="1"/>
    <col min="1542" max="1542" width="1.7109375" style="261" customWidth="1"/>
    <col min="1543" max="1792" width="15.7109375" style="261"/>
    <col min="1793" max="1793" width="3.42578125" style="261" customWidth="1"/>
    <col min="1794" max="1794" width="18.5703125" style="261" customWidth="1"/>
    <col min="1795" max="1795" width="95.5703125" style="261" customWidth="1"/>
    <col min="1796" max="1796" width="15.28515625" style="261" customWidth="1"/>
    <col min="1797" max="1797" width="2.7109375" style="261" customWidth="1"/>
    <col min="1798" max="1798" width="1.7109375" style="261" customWidth="1"/>
    <col min="1799" max="2048" width="15.7109375" style="261"/>
    <col min="2049" max="2049" width="3.42578125" style="261" customWidth="1"/>
    <col min="2050" max="2050" width="18.5703125" style="261" customWidth="1"/>
    <col min="2051" max="2051" width="95.5703125" style="261" customWidth="1"/>
    <col min="2052" max="2052" width="15.28515625" style="261" customWidth="1"/>
    <col min="2053" max="2053" width="2.7109375" style="261" customWidth="1"/>
    <col min="2054" max="2054" width="1.7109375" style="261" customWidth="1"/>
    <col min="2055" max="2304" width="15.7109375" style="261"/>
    <col min="2305" max="2305" width="3.42578125" style="261" customWidth="1"/>
    <col min="2306" max="2306" width="18.5703125" style="261" customWidth="1"/>
    <col min="2307" max="2307" width="95.5703125" style="261" customWidth="1"/>
    <col min="2308" max="2308" width="15.28515625" style="261" customWidth="1"/>
    <col min="2309" max="2309" width="2.7109375" style="261" customWidth="1"/>
    <col min="2310" max="2310" width="1.7109375" style="261" customWidth="1"/>
    <col min="2311" max="2560" width="15.7109375" style="261"/>
    <col min="2561" max="2561" width="3.42578125" style="261" customWidth="1"/>
    <col min="2562" max="2562" width="18.5703125" style="261" customWidth="1"/>
    <col min="2563" max="2563" width="95.5703125" style="261" customWidth="1"/>
    <col min="2564" max="2564" width="15.28515625" style="261" customWidth="1"/>
    <col min="2565" max="2565" width="2.7109375" style="261" customWidth="1"/>
    <col min="2566" max="2566" width="1.7109375" style="261" customWidth="1"/>
    <col min="2567" max="2816" width="15.7109375" style="261"/>
    <col min="2817" max="2817" width="3.42578125" style="261" customWidth="1"/>
    <col min="2818" max="2818" width="18.5703125" style="261" customWidth="1"/>
    <col min="2819" max="2819" width="95.5703125" style="261" customWidth="1"/>
    <col min="2820" max="2820" width="15.28515625" style="261" customWidth="1"/>
    <col min="2821" max="2821" width="2.7109375" style="261" customWidth="1"/>
    <col min="2822" max="2822" width="1.7109375" style="261" customWidth="1"/>
    <col min="2823" max="3072" width="15.7109375" style="261"/>
    <col min="3073" max="3073" width="3.42578125" style="261" customWidth="1"/>
    <col min="3074" max="3074" width="18.5703125" style="261" customWidth="1"/>
    <col min="3075" max="3075" width="95.5703125" style="261" customWidth="1"/>
    <col min="3076" max="3076" width="15.28515625" style="261" customWidth="1"/>
    <col min="3077" max="3077" width="2.7109375" style="261" customWidth="1"/>
    <col min="3078" max="3078" width="1.7109375" style="261" customWidth="1"/>
    <col min="3079" max="3328" width="15.7109375" style="261"/>
    <col min="3329" max="3329" width="3.42578125" style="261" customWidth="1"/>
    <col min="3330" max="3330" width="18.5703125" style="261" customWidth="1"/>
    <col min="3331" max="3331" width="95.5703125" style="261" customWidth="1"/>
    <col min="3332" max="3332" width="15.28515625" style="261" customWidth="1"/>
    <col min="3333" max="3333" width="2.7109375" style="261" customWidth="1"/>
    <col min="3334" max="3334" width="1.7109375" style="261" customWidth="1"/>
    <col min="3335" max="3584" width="15.7109375" style="261"/>
    <col min="3585" max="3585" width="3.42578125" style="261" customWidth="1"/>
    <col min="3586" max="3586" width="18.5703125" style="261" customWidth="1"/>
    <col min="3587" max="3587" width="95.5703125" style="261" customWidth="1"/>
    <col min="3588" max="3588" width="15.28515625" style="261" customWidth="1"/>
    <col min="3589" max="3589" width="2.7109375" style="261" customWidth="1"/>
    <col min="3590" max="3590" width="1.7109375" style="261" customWidth="1"/>
    <col min="3591" max="3840" width="15.7109375" style="261"/>
    <col min="3841" max="3841" width="3.42578125" style="261" customWidth="1"/>
    <col min="3842" max="3842" width="18.5703125" style="261" customWidth="1"/>
    <col min="3843" max="3843" width="95.5703125" style="261" customWidth="1"/>
    <col min="3844" max="3844" width="15.28515625" style="261" customWidth="1"/>
    <col min="3845" max="3845" width="2.7109375" style="261" customWidth="1"/>
    <col min="3846" max="3846" width="1.7109375" style="261" customWidth="1"/>
    <col min="3847" max="4096" width="15.7109375" style="261"/>
    <col min="4097" max="4097" width="3.42578125" style="261" customWidth="1"/>
    <col min="4098" max="4098" width="18.5703125" style="261" customWidth="1"/>
    <col min="4099" max="4099" width="95.5703125" style="261" customWidth="1"/>
    <col min="4100" max="4100" width="15.28515625" style="261" customWidth="1"/>
    <col min="4101" max="4101" width="2.7109375" style="261" customWidth="1"/>
    <col min="4102" max="4102" width="1.7109375" style="261" customWidth="1"/>
    <col min="4103" max="4352" width="15.7109375" style="261"/>
    <col min="4353" max="4353" width="3.42578125" style="261" customWidth="1"/>
    <col min="4354" max="4354" width="18.5703125" style="261" customWidth="1"/>
    <col min="4355" max="4355" width="95.5703125" style="261" customWidth="1"/>
    <col min="4356" max="4356" width="15.28515625" style="261" customWidth="1"/>
    <col min="4357" max="4357" width="2.7109375" style="261" customWidth="1"/>
    <col min="4358" max="4358" width="1.7109375" style="261" customWidth="1"/>
    <col min="4359" max="4608" width="15.7109375" style="261"/>
    <col min="4609" max="4609" width="3.42578125" style="261" customWidth="1"/>
    <col min="4610" max="4610" width="18.5703125" style="261" customWidth="1"/>
    <col min="4611" max="4611" width="95.5703125" style="261" customWidth="1"/>
    <col min="4612" max="4612" width="15.28515625" style="261" customWidth="1"/>
    <col min="4613" max="4613" width="2.7109375" style="261" customWidth="1"/>
    <col min="4614" max="4614" width="1.7109375" style="261" customWidth="1"/>
    <col min="4615" max="4864" width="15.7109375" style="261"/>
    <col min="4865" max="4865" width="3.42578125" style="261" customWidth="1"/>
    <col min="4866" max="4866" width="18.5703125" style="261" customWidth="1"/>
    <col min="4867" max="4867" width="95.5703125" style="261" customWidth="1"/>
    <col min="4868" max="4868" width="15.28515625" style="261" customWidth="1"/>
    <col min="4869" max="4869" width="2.7109375" style="261" customWidth="1"/>
    <col min="4870" max="4870" width="1.7109375" style="261" customWidth="1"/>
    <col min="4871" max="5120" width="15.7109375" style="261"/>
    <col min="5121" max="5121" width="3.42578125" style="261" customWidth="1"/>
    <col min="5122" max="5122" width="18.5703125" style="261" customWidth="1"/>
    <col min="5123" max="5123" width="95.5703125" style="261" customWidth="1"/>
    <col min="5124" max="5124" width="15.28515625" style="261" customWidth="1"/>
    <col min="5125" max="5125" width="2.7109375" style="261" customWidth="1"/>
    <col min="5126" max="5126" width="1.7109375" style="261" customWidth="1"/>
    <col min="5127" max="5376" width="15.7109375" style="261"/>
    <col min="5377" max="5377" width="3.42578125" style="261" customWidth="1"/>
    <col min="5378" max="5378" width="18.5703125" style="261" customWidth="1"/>
    <col min="5379" max="5379" width="95.5703125" style="261" customWidth="1"/>
    <col min="5380" max="5380" width="15.28515625" style="261" customWidth="1"/>
    <col min="5381" max="5381" width="2.7109375" style="261" customWidth="1"/>
    <col min="5382" max="5382" width="1.7109375" style="261" customWidth="1"/>
    <col min="5383" max="5632" width="15.7109375" style="261"/>
    <col min="5633" max="5633" width="3.42578125" style="261" customWidth="1"/>
    <col min="5634" max="5634" width="18.5703125" style="261" customWidth="1"/>
    <col min="5635" max="5635" width="95.5703125" style="261" customWidth="1"/>
    <col min="5636" max="5636" width="15.28515625" style="261" customWidth="1"/>
    <col min="5637" max="5637" width="2.7109375" style="261" customWidth="1"/>
    <col min="5638" max="5638" width="1.7109375" style="261" customWidth="1"/>
    <col min="5639" max="5888" width="15.7109375" style="261"/>
    <col min="5889" max="5889" width="3.42578125" style="261" customWidth="1"/>
    <col min="5890" max="5890" width="18.5703125" style="261" customWidth="1"/>
    <col min="5891" max="5891" width="95.5703125" style="261" customWidth="1"/>
    <col min="5892" max="5892" width="15.28515625" style="261" customWidth="1"/>
    <col min="5893" max="5893" width="2.7109375" style="261" customWidth="1"/>
    <col min="5894" max="5894" width="1.7109375" style="261" customWidth="1"/>
    <col min="5895" max="6144" width="15.7109375" style="261"/>
    <col min="6145" max="6145" width="3.42578125" style="261" customWidth="1"/>
    <col min="6146" max="6146" width="18.5703125" style="261" customWidth="1"/>
    <col min="6147" max="6147" width="95.5703125" style="261" customWidth="1"/>
    <col min="6148" max="6148" width="15.28515625" style="261" customWidth="1"/>
    <col min="6149" max="6149" width="2.7109375" style="261" customWidth="1"/>
    <col min="6150" max="6150" width="1.7109375" style="261" customWidth="1"/>
    <col min="6151" max="6400" width="15.7109375" style="261"/>
    <col min="6401" max="6401" width="3.42578125" style="261" customWidth="1"/>
    <col min="6402" max="6402" width="18.5703125" style="261" customWidth="1"/>
    <col min="6403" max="6403" width="95.5703125" style="261" customWidth="1"/>
    <col min="6404" max="6404" width="15.28515625" style="261" customWidth="1"/>
    <col min="6405" max="6405" width="2.7109375" style="261" customWidth="1"/>
    <col min="6406" max="6406" width="1.7109375" style="261" customWidth="1"/>
    <col min="6407" max="6656" width="15.7109375" style="261"/>
    <col min="6657" max="6657" width="3.42578125" style="261" customWidth="1"/>
    <col min="6658" max="6658" width="18.5703125" style="261" customWidth="1"/>
    <col min="6659" max="6659" width="95.5703125" style="261" customWidth="1"/>
    <col min="6660" max="6660" width="15.28515625" style="261" customWidth="1"/>
    <col min="6661" max="6661" width="2.7109375" style="261" customWidth="1"/>
    <col min="6662" max="6662" width="1.7109375" style="261" customWidth="1"/>
    <col min="6663" max="6912" width="15.7109375" style="261"/>
    <col min="6913" max="6913" width="3.42578125" style="261" customWidth="1"/>
    <col min="6914" max="6914" width="18.5703125" style="261" customWidth="1"/>
    <col min="6915" max="6915" width="95.5703125" style="261" customWidth="1"/>
    <col min="6916" max="6916" width="15.28515625" style="261" customWidth="1"/>
    <col min="6917" max="6917" width="2.7109375" style="261" customWidth="1"/>
    <col min="6918" max="6918" width="1.7109375" style="261" customWidth="1"/>
    <col min="6919" max="7168" width="15.7109375" style="261"/>
    <col min="7169" max="7169" width="3.42578125" style="261" customWidth="1"/>
    <col min="7170" max="7170" width="18.5703125" style="261" customWidth="1"/>
    <col min="7171" max="7171" width="95.5703125" style="261" customWidth="1"/>
    <col min="7172" max="7172" width="15.28515625" style="261" customWidth="1"/>
    <col min="7173" max="7173" width="2.7109375" style="261" customWidth="1"/>
    <col min="7174" max="7174" width="1.7109375" style="261" customWidth="1"/>
    <col min="7175" max="7424" width="15.7109375" style="261"/>
    <col min="7425" max="7425" width="3.42578125" style="261" customWidth="1"/>
    <col min="7426" max="7426" width="18.5703125" style="261" customWidth="1"/>
    <col min="7427" max="7427" width="95.5703125" style="261" customWidth="1"/>
    <col min="7428" max="7428" width="15.28515625" style="261" customWidth="1"/>
    <col min="7429" max="7429" width="2.7109375" style="261" customWidth="1"/>
    <col min="7430" max="7430" width="1.7109375" style="261" customWidth="1"/>
    <col min="7431" max="7680" width="15.7109375" style="261"/>
    <col min="7681" max="7681" width="3.42578125" style="261" customWidth="1"/>
    <col min="7682" max="7682" width="18.5703125" style="261" customWidth="1"/>
    <col min="7683" max="7683" width="95.5703125" style="261" customWidth="1"/>
    <col min="7684" max="7684" width="15.28515625" style="261" customWidth="1"/>
    <col min="7685" max="7685" width="2.7109375" style="261" customWidth="1"/>
    <col min="7686" max="7686" width="1.7109375" style="261" customWidth="1"/>
    <col min="7687" max="7936" width="15.7109375" style="261"/>
    <col min="7937" max="7937" width="3.42578125" style="261" customWidth="1"/>
    <col min="7938" max="7938" width="18.5703125" style="261" customWidth="1"/>
    <col min="7939" max="7939" width="95.5703125" style="261" customWidth="1"/>
    <col min="7940" max="7940" width="15.28515625" style="261" customWidth="1"/>
    <col min="7941" max="7941" width="2.7109375" style="261" customWidth="1"/>
    <col min="7942" max="7942" width="1.7109375" style="261" customWidth="1"/>
    <col min="7943" max="8192" width="15.7109375" style="261"/>
    <col min="8193" max="8193" width="3.42578125" style="261" customWidth="1"/>
    <col min="8194" max="8194" width="18.5703125" style="261" customWidth="1"/>
    <col min="8195" max="8195" width="95.5703125" style="261" customWidth="1"/>
    <col min="8196" max="8196" width="15.28515625" style="261" customWidth="1"/>
    <col min="8197" max="8197" width="2.7109375" style="261" customWidth="1"/>
    <col min="8198" max="8198" width="1.7109375" style="261" customWidth="1"/>
    <col min="8199" max="8448" width="15.7109375" style="261"/>
    <col min="8449" max="8449" width="3.42578125" style="261" customWidth="1"/>
    <col min="8450" max="8450" width="18.5703125" style="261" customWidth="1"/>
    <col min="8451" max="8451" width="95.5703125" style="261" customWidth="1"/>
    <col min="8452" max="8452" width="15.28515625" style="261" customWidth="1"/>
    <col min="8453" max="8453" width="2.7109375" style="261" customWidth="1"/>
    <col min="8454" max="8454" width="1.7109375" style="261" customWidth="1"/>
    <col min="8455" max="8704" width="15.7109375" style="261"/>
    <col min="8705" max="8705" width="3.42578125" style="261" customWidth="1"/>
    <col min="8706" max="8706" width="18.5703125" style="261" customWidth="1"/>
    <col min="8707" max="8707" width="95.5703125" style="261" customWidth="1"/>
    <col min="8708" max="8708" width="15.28515625" style="261" customWidth="1"/>
    <col min="8709" max="8709" width="2.7109375" style="261" customWidth="1"/>
    <col min="8710" max="8710" width="1.7109375" style="261" customWidth="1"/>
    <col min="8711" max="8960" width="15.7109375" style="261"/>
    <col min="8961" max="8961" width="3.42578125" style="261" customWidth="1"/>
    <col min="8962" max="8962" width="18.5703125" style="261" customWidth="1"/>
    <col min="8963" max="8963" width="95.5703125" style="261" customWidth="1"/>
    <col min="8964" max="8964" width="15.28515625" style="261" customWidth="1"/>
    <col min="8965" max="8965" width="2.7109375" style="261" customWidth="1"/>
    <col min="8966" max="8966" width="1.7109375" style="261" customWidth="1"/>
    <col min="8967" max="9216" width="15.7109375" style="261"/>
    <col min="9217" max="9217" width="3.42578125" style="261" customWidth="1"/>
    <col min="9218" max="9218" width="18.5703125" style="261" customWidth="1"/>
    <col min="9219" max="9219" width="95.5703125" style="261" customWidth="1"/>
    <col min="9220" max="9220" width="15.28515625" style="261" customWidth="1"/>
    <col min="9221" max="9221" width="2.7109375" style="261" customWidth="1"/>
    <col min="9222" max="9222" width="1.7109375" style="261" customWidth="1"/>
    <col min="9223" max="9472" width="15.7109375" style="261"/>
    <col min="9473" max="9473" width="3.42578125" style="261" customWidth="1"/>
    <col min="9474" max="9474" width="18.5703125" style="261" customWidth="1"/>
    <col min="9475" max="9475" width="95.5703125" style="261" customWidth="1"/>
    <col min="9476" max="9476" width="15.28515625" style="261" customWidth="1"/>
    <col min="9477" max="9477" width="2.7109375" style="261" customWidth="1"/>
    <col min="9478" max="9478" width="1.7109375" style="261" customWidth="1"/>
    <col min="9479" max="9728" width="15.7109375" style="261"/>
    <col min="9729" max="9729" width="3.42578125" style="261" customWidth="1"/>
    <col min="9730" max="9730" width="18.5703125" style="261" customWidth="1"/>
    <col min="9731" max="9731" width="95.5703125" style="261" customWidth="1"/>
    <col min="9732" max="9732" width="15.28515625" style="261" customWidth="1"/>
    <col min="9733" max="9733" width="2.7109375" style="261" customWidth="1"/>
    <col min="9734" max="9734" width="1.7109375" style="261" customWidth="1"/>
    <col min="9735" max="9984" width="15.7109375" style="261"/>
    <col min="9985" max="9985" width="3.42578125" style="261" customWidth="1"/>
    <col min="9986" max="9986" width="18.5703125" style="261" customWidth="1"/>
    <col min="9987" max="9987" width="95.5703125" style="261" customWidth="1"/>
    <col min="9988" max="9988" width="15.28515625" style="261" customWidth="1"/>
    <col min="9989" max="9989" width="2.7109375" style="261" customWidth="1"/>
    <col min="9990" max="9990" width="1.7109375" style="261" customWidth="1"/>
    <col min="9991" max="10240" width="15.7109375" style="261"/>
    <col min="10241" max="10241" width="3.42578125" style="261" customWidth="1"/>
    <col min="10242" max="10242" width="18.5703125" style="261" customWidth="1"/>
    <col min="10243" max="10243" width="95.5703125" style="261" customWidth="1"/>
    <col min="10244" max="10244" width="15.28515625" style="261" customWidth="1"/>
    <col min="10245" max="10245" width="2.7109375" style="261" customWidth="1"/>
    <col min="10246" max="10246" width="1.7109375" style="261" customWidth="1"/>
    <col min="10247" max="10496" width="15.7109375" style="261"/>
    <col min="10497" max="10497" width="3.42578125" style="261" customWidth="1"/>
    <col min="10498" max="10498" width="18.5703125" style="261" customWidth="1"/>
    <col min="10499" max="10499" width="95.5703125" style="261" customWidth="1"/>
    <col min="10500" max="10500" width="15.28515625" style="261" customWidth="1"/>
    <col min="10501" max="10501" width="2.7109375" style="261" customWidth="1"/>
    <col min="10502" max="10502" width="1.7109375" style="261" customWidth="1"/>
    <col min="10503" max="10752" width="15.7109375" style="261"/>
    <col min="10753" max="10753" width="3.42578125" style="261" customWidth="1"/>
    <col min="10754" max="10754" width="18.5703125" style="261" customWidth="1"/>
    <col min="10755" max="10755" width="95.5703125" style="261" customWidth="1"/>
    <col min="10756" max="10756" width="15.28515625" style="261" customWidth="1"/>
    <col min="10757" max="10757" width="2.7109375" style="261" customWidth="1"/>
    <col min="10758" max="10758" width="1.7109375" style="261" customWidth="1"/>
    <col min="10759" max="11008" width="15.7109375" style="261"/>
    <col min="11009" max="11009" width="3.42578125" style="261" customWidth="1"/>
    <col min="11010" max="11010" width="18.5703125" style="261" customWidth="1"/>
    <col min="11011" max="11011" width="95.5703125" style="261" customWidth="1"/>
    <col min="11012" max="11012" width="15.28515625" style="261" customWidth="1"/>
    <col min="11013" max="11013" width="2.7109375" style="261" customWidth="1"/>
    <col min="11014" max="11014" width="1.7109375" style="261" customWidth="1"/>
    <col min="11015" max="11264" width="15.7109375" style="261"/>
    <col min="11265" max="11265" width="3.42578125" style="261" customWidth="1"/>
    <col min="11266" max="11266" width="18.5703125" style="261" customWidth="1"/>
    <col min="11267" max="11267" width="95.5703125" style="261" customWidth="1"/>
    <col min="11268" max="11268" width="15.28515625" style="261" customWidth="1"/>
    <col min="11269" max="11269" width="2.7109375" style="261" customWidth="1"/>
    <col min="11270" max="11270" width="1.7109375" style="261" customWidth="1"/>
    <col min="11271" max="11520" width="15.7109375" style="261"/>
    <col min="11521" max="11521" width="3.42578125" style="261" customWidth="1"/>
    <col min="11522" max="11522" width="18.5703125" style="261" customWidth="1"/>
    <col min="11523" max="11523" width="95.5703125" style="261" customWidth="1"/>
    <col min="11524" max="11524" width="15.28515625" style="261" customWidth="1"/>
    <col min="11525" max="11525" width="2.7109375" style="261" customWidth="1"/>
    <col min="11526" max="11526" width="1.7109375" style="261" customWidth="1"/>
    <col min="11527" max="11776" width="15.7109375" style="261"/>
    <col min="11777" max="11777" width="3.42578125" style="261" customWidth="1"/>
    <col min="11778" max="11778" width="18.5703125" style="261" customWidth="1"/>
    <col min="11779" max="11779" width="95.5703125" style="261" customWidth="1"/>
    <col min="11780" max="11780" width="15.28515625" style="261" customWidth="1"/>
    <col min="11781" max="11781" width="2.7109375" style="261" customWidth="1"/>
    <col min="11782" max="11782" width="1.7109375" style="261" customWidth="1"/>
    <col min="11783" max="12032" width="15.7109375" style="261"/>
    <col min="12033" max="12033" width="3.42578125" style="261" customWidth="1"/>
    <col min="12034" max="12034" width="18.5703125" style="261" customWidth="1"/>
    <col min="12035" max="12035" width="95.5703125" style="261" customWidth="1"/>
    <col min="12036" max="12036" width="15.28515625" style="261" customWidth="1"/>
    <col min="12037" max="12037" width="2.7109375" style="261" customWidth="1"/>
    <col min="12038" max="12038" width="1.7109375" style="261" customWidth="1"/>
    <col min="12039" max="12288" width="15.7109375" style="261"/>
    <col min="12289" max="12289" width="3.42578125" style="261" customWidth="1"/>
    <col min="12290" max="12290" width="18.5703125" style="261" customWidth="1"/>
    <col min="12291" max="12291" width="95.5703125" style="261" customWidth="1"/>
    <col min="12292" max="12292" width="15.28515625" style="261" customWidth="1"/>
    <col min="12293" max="12293" width="2.7109375" style="261" customWidth="1"/>
    <col min="12294" max="12294" width="1.7109375" style="261" customWidth="1"/>
    <col min="12295" max="12544" width="15.7109375" style="261"/>
    <col min="12545" max="12545" width="3.42578125" style="261" customWidth="1"/>
    <col min="12546" max="12546" width="18.5703125" style="261" customWidth="1"/>
    <col min="12547" max="12547" width="95.5703125" style="261" customWidth="1"/>
    <col min="12548" max="12548" width="15.28515625" style="261" customWidth="1"/>
    <col min="12549" max="12549" width="2.7109375" style="261" customWidth="1"/>
    <col min="12550" max="12550" width="1.7109375" style="261" customWidth="1"/>
    <col min="12551" max="12800" width="15.7109375" style="261"/>
    <col min="12801" max="12801" width="3.42578125" style="261" customWidth="1"/>
    <col min="12802" max="12802" width="18.5703125" style="261" customWidth="1"/>
    <col min="12803" max="12803" width="95.5703125" style="261" customWidth="1"/>
    <col min="12804" max="12804" width="15.28515625" style="261" customWidth="1"/>
    <col min="12805" max="12805" width="2.7109375" style="261" customWidth="1"/>
    <col min="12806" max="12806" width="1.7109375" style="261" customWidth="1"/>
    <col min="12807" max="13056" width="15.7109375" style="261"/>
    <col min="13057" max="13057" width="3.42578125" style="261" customWidth="1"/>
    <col min="13058" max="13058" width="18.5703125" style="261" customWidth="1"/>
    <col min="13059" max="13059" width="95.5703125" style="261" customWidth="1"/>
    <col min="13060" max="13060" width="15.28515625" style="261" customWidth="1"/>
    <col min="13061" max="13061" width="2.7109375" style="261" customWidth="1"/>
    <col min="13062" max="13062" width="1.7109375" style="261" customWidth="1"/>
    <col min="13063" max="13312" width="15.7109375" style="261"/>
    <col min="13313" max="13313" width="3.42578125" style="261" customWidth="1"/>
    <col min="13314" max="13314" width="18.5703125" style="261" customWidth="1"/>
    <col min="13315" max="13315" width="95.5703125" style="261" customWidth="1"/>
    <col min="13316" max="13316" width="15.28515625" style="261" customWidth="1"/>
    <col min="13317" max="13317" width="2.7109375" style="261" customWidth="1"/>
    <col min="13318" max="13318" width="1.7109375" style="261" customWidth="1"/>
    <col min="13319" max="13568" width="15.7109375" style="261"/>
    <col min="13569" max="13569" width="3.42578125" style="261" customWidth="1"/>
    <col min="13570" max="13570" width="18.5703125" style="261" customWidth="1"/>
    <col min="13571" max="13571" width="95.5703125" style="261" customWidth="1"/>
    <col min="13572" max="13572" width="15.28515625" style="261" customWidth="1"/>
    <col min="13573" max="13573" width="2.7109375" style="261" customWidth="1"/>
    <col min="13574" max="13574" width="1.7109375" style="261" customWidth="1"/>
    <col min="13575" max="13824" width="15.7109375" style="261"/>
    <col min="13825" max="13825" width="3.42578125" style="261" customWidth="1"/>
    <col min="13826" max="13826" width="18.5703125" style="261" customWidth="1"/>
    <col min="13827" max="13827" width="95.5703125" style="261" customWidth="1"/>
    <col min="13828" max="13828" width="15.28515625" style="261" customWidth="1"/>
    <col min="13829" max="13829" width="2.7109375" style="261" customWidth="1"/>
    <col min="13830" max="13830" width="1.7109375" style="261" customWidth="1"/>
    <col min="13831" max="14080" width="15.7109375" style="261"/>
    <col min="14081" max="14081" width="3.42578125" style="261" customWidth="1"/>
    <col min="14082" max="14082" width="18.5703125" style="261" customWidth="1"/>
    <col min="14083" max="14083" width="95.5703125" style="261" customWidth="1"/>
    <col min="14084" max="14084" width="15.28515625" style="261" customWidth="1"/>
    <col min="14085" max="14085" width="2.7109375" style="261" customWidth="1"/>
    <col min="14086" max="14086" width="1.7109375" style="261" customWidth="1"/>
    <col min="14087" max="14336" width="15.7109375" style="261"/>
    <col min="14337" max="14337" width="3.42578125" style="261" customWidth="1"/>
    <col min="14338" max="14338" width="18.5703125" style="261" customWidth="1"/>
    <col min="14339" max="14339" width="95.5703125" style="261" customWidth="1"/>
    <col min="14340" max="14340" width="15.28515625" style="261" customWidth="1"/>
    <col min="14341" max="14341" width="2.7109375" style="261" customWidth="1"/>
    <col min="14342" max="14342" width="1.7109375" style="261" customWidth="1"/>
    <col min="14343" max="14592" width="15.7109375" style="261"/>
    <col min="14593" max="14593" width="3.42578125" style="261" customWidth="1"/>
    <col min="14594" max="14594" width="18.5703125" style="261" customWidth="1"/>
    <col min="14595" max="14595" width="95.5703125" style="261" customWidth="1"/>
    <col min="14596" max="14596" width="15.28515625" style="261" customWidth="1"/>
    <col min="14597" max="14597" width="2.7109375" style="261" customWidth="1"/>
    <col min="14598" max="14598" width="1.7109375" style="261" customWidth="1"/>
    <col min="14599" max="14848" width="15.7109375" style="261"/>
    <col min="14849" max="14849" width="3.42578125" style="261" customWidth="1"/>
    <col min="14850" max="14850" width="18.5703125" style="261" customWidth="1"/>
    <col min="14851" max="14851" width="95.5703125" style="261" customWidth="1"/>
    <col min="14852" max="14852" width="15.28515625" style="261" customWidth="1"/>
    <col min="14853" max="14853" width="2.7109375" style="261" customWidth="1"/>
    <col min="14854" max="14854" width="1.7109375" style="261" customWidth="1"/>
    <col min="14855" max="15104" width="15.7109375" style="261"/>
    <col min="15105" max="15105" width="3.42578125" style="261" customWidth="1"/>
    <col min="15106" max="15106" width="18.5703125" style="261" customWidth="1"/>
    <col min="15107" max="15107" width="95.5703125" style="261" customWidth="1"/>
    <col min="15108" max="15108" width="15.28515625" style="261" customWidth="1"/>
    <col min="15109" max="15109" width="2.7109375" style="261" customWidth="1"/>
    <col min="15110" max="15110" width="1.7109375" style="261" customWidth="1"/>
    <col min="15111" max="15360" width="15.7109375" style="261"/>
    <col min="15361" max="15361" width="3.42578125" style="261" customWidth="1"/>
    <col min="15362" max="15362" width="18.5703125" style="261" customWidth="1"/>
    <col min="15363" max="15363" width="95.5703125" style="261" customWidth="1"/>
    <col min="15364" max="15364" width="15.28515625" style="261" customWidth="1"/>
    <col min="15365" max="15365" width="2.7109375" style="261" customWidth="1"/>
    <col min="15366" max="15366" width="1.7109375" style="261" customWidth="1"/>
    <col min="15367" max="15616" width="15.7109375" style="261"/>
    <col min="15617" max="15617" width="3.42578125" style="261" customWidth="1"/>
    <col min="15618" max="15618" width="18.5703125" style="261" customWidth="1"/>
    <col min="15619" max="15619" width="95.5703125" style="261" customWidth="1"/>
    <col min="15620" max="15620" width="15.28515625" style="261" customWidth="1"/>
    <col min="15621" max="15621" width="2.7109375" style="261" customWidth="1"/>
    <col min="15622" max="15622" width="1.7109375" style="261" customWidth="1"/>
    <col min="15623" max="15872" width="15.7109375" style="261"/>
    <col min="15873" max="15873" width="3.42578125" style="261" customWidth="1"/>
    <col min="15874" max="15874" width="18.5703125" style="261" customWidth="1"/>
    <col min="15875" max="15875" width="95.5703125" style="261" customWidth="1"/>
    <col min="15876" max="15876" width="15.28515625" style="261" customWidth="1"/>
    <col min="15877" max="15877" width="2.7109375" style="261" customWidth="1"/>
    <col min="15878" max="15878" width="1.7109375" style="261" customWidth="1"/>
    <col min="15879" max="16128" width="15.7109375" style="261"/>
    <col min="16129" max="16129" width="3.42578125" style="261" customWidth="1"/>
    <col min="16130" max="16130" width="18.5703125" style="261" customWidth="1"/>
    <col min="16131" max="16131" width="95.5703125" style="261" customWidth="1"/>
    <col min="16132" max="16132" width="15.28515625" style="261" customWidth="1"/>
    <col min="16133" max="16133" width="2.7109375" style="261" customWidth="1"/>
    <col min="16134" max="16134" width="1.7109375" style="261" customWidth="1"/>
    <col min="16135" max="16384" width="15.7109375" style="261"/>
  </cols>
  <sheetData>
    <row r="1" spans="2:4" ht="12" customHeight="1" x14ac:dyDescent="0.25"/>
    <row r="2" spans="2:4" ht="12" customHeight="1" x14ac:dyDescent="0.25"/>
    <row r="3" spans="2:4" ht="12" customHeight="1" x14ac:dyDescent="0.25"/>
    <row r="4" spans="2:4" ht="15.75" customHeight="1" x14ac:dyDescent="0.25">
      <c r="B4" s="262"/>
      <c r="C4" s="263"/>
    </row>
    <row r="5" spans="2:4" ht="191.25" customHeight="1" x14ac:dyDescent="0.5">
      <c r="B5" s="264"/>
      <c r="C5" s="516" t="s">
        <v>3223</v>
      </c>
      <c r="D5" s="516"/>
    </row>
    <row r="6" spans="2:4" ht="191.25" customHeight="1" x14ac:dyDescent="0.25">
      <c r="B6" s="264"/>
      <c r="C6" s="265" t="s">
        <v>3590</v>
      </c>
      <c r="D6" s="266"/>
    </row>
    <row r="7" spans="2:4" ht="124.5" customHeight="1" x14ac:dyDescent="0.25">
      <c r="C7" s="267"/>
    </row>
    <row r="8" spans="2:4" ht="27.75" customHeight="1" x14ac:dyDescent="0.25">
      <c r="B8" s="268"/>
      <c r="C8" s="269"/>
    </row>
    <row r="9" spans="2:4" ht="27.75" customHeight="1" x14ac:dyDescent="0.25">
      <c r="C9" s="269"/>
    </row>
    <row r="37" ht="2.25" customHeight="1" x14ac:dyDescent="0.2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109375" defaultRowHeight="15.75" x14ac:dyDescent="0.25"/>
  <cols>
    <col min="1" max="1" width="3.42578125" style="261" customWidth="1"/>
    <col min="2" max="2" width="33.5703125" style="274" bestFit="1" customWidth="1"/>
    <col min="3" max="3" width="1.5703125" style="275" customWidth="1"/>
    <col min="4" max="4" width="71" style="274" customWidth="1"/>
    <col min="5" max="6" width="23.5703125" style="274" customWidth="1"/>
    <col min="7" max="7" width="1.7109375" style="274" customWidth="1"/>
    <col min="8" max="8" width="15.7109375" style="274"/>
    <col min="9" max="9" width="6.28515625" style="274" customWidth="1"/>
    <col min="10" max="16384" width="15.7109375" style="274"/>
  </cols>
  <sheetData>
    <row r="1" spans="1:4" s="261" customFormat="1" ht="12" customHeight="1" x14ac:dyDescent="0.25">
      <c r="C1" s="270"/>
    </row>
    <row r="2" spans="1:4" s="261" customFormat="1" ht="12" customHeight="1" x14ac:dyDescent="0.25">
      <c r="C2" s="270"/>
    </row>
    <row r="3" spans="1:4" s="261" customFormat="1" ht="12" customHeight="1" x14ac:dyDescent="0.25">
      <c r="C3" s="270"/>
    </row>
    <row r="4" spans="1:4" s="261" customFormat="1" ht="15.75" customHeight="1" x14ac:dyDescent="0.25">
      <c r="C4" s="270"/>
    </row>
    <row r="5" spans="1:4" s="261" customFormat="1" ht="24" customHeight="1" x14ac:dyDescent="0.4">
      <c r="B5" s="517" t="s">
        <v>3224</v>
      </c>
      <c r="C5" s="517"/>
      <c r="D5" s="517"/>
    </row>
    <row r="6" spans="1:4" s="261" customFormat="1" ht="6" customHeight="1" x14ac:dyDescent="0.25">
      <c r="C6" s="270"/>
    </row>
    <row r="7" spans="1:4" s="261" customFormat="1" ht="15.75" customHeight="1" x14ac:dyDescent="0.25">
      <c r="B7" s="271" t="s">
        <v>3225</v>
      </c>
      <c r="C7" s="272"/>
      <c r="D7" s="273" t="s">
        <v>3589</v>
      </c>
    </row>
    <row r="8" spans="1:4" ht="11.25" customHeight="1" x14ac:dyDescent="0.25">
      <c r="A8" s="274"/>
    </row>
    <row r="10" spans="1:4" x14ac:dyDescent="0.25">
      <c r="A10" s="274"/>
      <c r="B10" s="276" t="s">
        <v>3226</v>
      </c>
    </row>
    <row r="11" spans="1:4" x14ac:dyDescent="0.25">
      <c r="A11" s="274"/>
      <c r="B11" s="275" t="s">
        <v>3227</v>
      </c>
      <c r="D11" s="275"/>
    </row>
    <row r="12" spans="1:4" x14ac:dyDescent="0.25">
      <c r="A12" s="274"/>
      <c r="B12" s="277" t="s">
        <v>3228</v>
      </c>
      <c r="D12" s="278" t="s">
        <v>3227</v>
      </c>
    </row>
    <row r="13" spans="1:4" x14ac:dyDescent="0.25">
      <c r="A13" s="274"/>
      <c r="B13" s="277"/>
    </row>
    <row r="14" spans="1:4" x14ac:dyDescent="0.25">
      <c r="A14" s="274"/>
      <c r="B14" s="275" t="s">
        <v>3229</v>
      </c>
    </row>
    <row r="15" spans="1:4" x14ac:dyDescent="0.25">
      <c r="A15" s="274"/>
      <c r="B15" s="277" t="s">
        <v>3230</v>
      </c>
      <c r="D15" s="278" t="s">
        <v>3231</v>
      </c>
    </row>
    <row r="16" spans="1:4" x14ac:dyDescent="0.25">
      <c r="A16" s="274"/>
      <c r="B16" s="277" t="s">
        <v>3232</v>
      </c>
      <c r="D16" s="278" t="s">
        <v>3233</v>
      </c>
    </row>
    <row r="17" spans="2:4" s="274" customFormat="1" x14ac:dyDescent="0.25">
      <c r="B17" s="277" t="s">
        <v>3234</v>
      </c>
      <c r="C17" s="275"/>
      <c r="D17" s="278" t="s">
        <v>3235</v>
      </c>
    </row>
    <row r="18" spans="2:4" s="274" customFormat="1" x14ac:dyDescent="0.25">
      <c r="B18" s="277" t="s">
        <v>3236</v>
      </c>
      <c r="C18" s="275"/>
      <c r="D18" s="278" t="s">
        <v>3237</v>
      </c>
    </row>
    <row r="19" spans="2:4" s="274" customFormat="1" x14ac:dyDescent="0.25">
      <c r="B19" s="277" t="s">
        <v>3238</v>
      </c>
      <c r="C19" s="275"/>
      <c r="D19" s="278" t="s">
        <v>3239</v>
      </c>
    </row>
    <row r="20" spans="2:4" s="274" customFormat="1" x14ac:dyDescent="0.25">
      <c r="B20" s="277" t="s">
        <v>3240</v>
      </c>
      <c r="C20" s="275"/>
      <c r="D20" s="278" t="s">
        <v>3241</v>
      </c>
    </row>
    <row r="21" spans="2:4" s="274" customFormat="1" x14ac:dyDescent="0.25">
      <c r="B21" s="277"/>
      <c r="C21" s="275"/>
    </row>
    <row r="22" spans="2:4" s="274" customFormat="1" x14ac:dyDescent="0.25">
      <c r="B22" s="277" t="s">
        <v>3242</v>
      </c>
      <c r="C22" s="275"/>
      <c r="D22" s="278" t="s">
        <v>3243</v>
      </c>
    </row>
    <row r="23" spans="2:4" s="274" customFormat="1" x14ac:dyDescent="0.25">
      <c r="B23" s="277" t="s">
        <v>3244</v>
      </c>
      <c r="C23" s="275"/>
      <c r="D23" s="278" t="s">
        <v>3245</v>
      </c>
    </row>
    <row r="24" spans="2:4" s="274" customFormat="1" x14ac:dyDescent="0.25">
      <c r="B24" s="277" t="s">
        <v>3246</v>
      </c>
      <c r="C24" s="275"/>
      <c r="D24" s="278" t="s">
        <v>3247</v>
      </c>
    </row>
    <row r="25" spans="2:4" s="274" customFormat="1" x14ac:dyDescent="0.25">
      <c r="B25" s="277" t="s">
        <v>3248</v>
      </c>
      <c r="C25" s="275"/>
      <c r="D25" s="278" t="s">
        <v>3249</v>
      </c>
    </row>
    <row r="26" spans="2:4" s="274" customFormat="1" x14ac:dyDescent="0.25">
      <c r="B26" s="277" t="s">
        <v>3250</v>
      </c>
      <c r="C26" s="275"/>
      <c r="D26" s="278" t="s">
        <v>3251</v>
      </c>
    </row>
    <row r="27" spans="2:4" s="274" customFormat="1" x14ac:dyDescent="0.25">
      <c r="B27" s="277" t="s">
        <v>3252</v>
      </c>
      <c r="C27" s="275"/>
      <c r="D27" s="278" t="s">
        <v>3253</v>
      </c>
    </row>
    <row r="28" spans="2:4" s="274" customFormat="1" x14ac:dyDescent="0.25">
      <c r="B28" s="277" t="s">
        <v>3254</v>
      </c>
      <c r="C28" s="275"/>
      <c r="D28" s="278" t="s">
        <v>3255</v>
      </c>
    </row>
    <row r="29" spans="2:4" s="274" customFormat="1" x14ac:dyDescent="0.25">
      <c r="B29" s="277" t="s">
        <v>3256</v>
      </c>
      <c r="C29" s="275"/>
      <c r="D29" s="278" t="s">
        <v>3257</v>
      </c>
    </row>
    <row r="30" spans="2:4" s="274" customFormat="1" x14ac:dyDescent="0.25">
      <c r="B30" s="277" t="s">
        <v>3258</v>
      </c>
      <c r="C30" s="275"/>
      <c r="D30" s="278" t="s">
        <v>3259</v>
      </c>
    </row>
    <row r="31" spans="2:4" s="274" customFormat="1" x14ac:dyDescent="0.25">
      <c r="B31" s="277" t="s">
        <v>3260</v>
      </c>
      <c r="C31" s="275"/>
      <c r="D31" s="278" t="s">
        <v>3261</v>
      </c>
    </row>
    <row r="32" spans="2:4" s="274" customFormat="1" x14ac:dyDescent="0.25">
      <c r="B32" s="277" t="s">
        <v>3262</v>
      </c>
      <c r="C32" s="275"/>
      <c r="D32" s="278" t="s">
        <v>3263</v>
      </c>
    </row>
    <row r="33" spans="2:5" s="274" customFormat="1" x14ac:dyDescent="0.25">
      <c r="B33" s="277" t="s">
        <v>3264</v>
      </c>
      <c r="C33" s="275"/>
      <c r="D33" s="278" t="s">
        <v>3265</v>
      </c>
    </row>
    <row r="34" spans="2:5" s="274" customFormat="1" x14ac:dyDescent="0.25">
      <c r="B34" s="277" t="s">
        <v>3266</v>
      </c>
      <c r="C34" s="275"/>
      <c r="D34" s="278" t="s">
        <v>3267</v>
      </c>
    </row>
    <row r="35" spans="2:5" s="274" customFormat="1" x14ac:dyDescent="0.25">
      <c r="B35" s="277" t="s">
        <v>3268</v>
      </c>
      <c r="C35" s="275"/>
      <c r="D35" s="278" t="s">
        <v>3269</v>
      </c>
    </row>
    <row r="36" spans="2:5" s="274" customFormat="1" x14ac:dyDescent="0.25">
      <c r="B36" s="277" t="s">
        <v>3270</v>
      </c>
      <c r="C36" s="275"/>
      <c r="D36" s="278" t="s">
        <v>3271</v>
      </c>
    </row>
    <row r="37" spans="2:5" s="274" customFormat="1" x14ac:dyDescent="0.25">
      <c r="B37" s="277" t="s">
        <v>3272</v>
      </c>
      <c r="C37" s="275"/>
      <c r="D37" s="278" t="s">
        <v>3273</v>
      </c>
    </row>
    <row r="38" spans="2:5" s="274" customFormat="1" x14ac:dyDescent="0.25">
      <c r="B38" s="277" t="s">
        <v>3274</v>
      </c>
      <c r="C38" s="275"/>
      <c r="D38" s="278" t="s">
        <v>3275</v>
      </c>
    </row>
    <row r="39" spans="2:5" s="274" customFormat="1" x14ac:dyDescent="0.25">
      <c r="B39" s="277" t="s">
        <v>3276</v>
      </c>
      <c r="C39" s="275"/>
      <c r="D39" s="278" t="s">
        <v>3277</v>
      </c>
    </row>
    <row r="40" spans="2:5" s="274" customFormat="1" x14ac:dyDescent="0.25">
      <c r="B40" s="277"/>
      <c r="C40" s="275"/>
      <c r="D40" s="278"/>
    </row>
    <row r="41" spans="2:5" s="274" customFormat="1" x14ac:dyDescent="0.25">
      <c r="B41" s="277"/>
      <c r="C41" s="275"/>
      <c r="D41" s="279"/>
    </row>
    <row r="42" spans="2:5" s="274" customFormat="1" x14ac:dyDescent="0.25">
      <c r="B42" s="277"/>
      <c r="C42" s="275"/>
      <c r="D42" s="278"/>
    </row>
    <row r="43" spans="2:5" s="274" customFormat="1" ht="17.25" x14ac:dyDescent="0.3">
      <c r="B43" s="276" t="s">
        <v>3278</v>
      </c>
      <c r="C43" s="275"/>
      <c r="D43" s="280"/>
      <c r="E43" s="275"/>
    </row>
    <row r="44" spans="2:5" s="274" customFormat="1" x14ac:dyDescent="0.25">
      <c r="B44" s="275" t="s">
        <v>3228</v>
      </c>
      <c r="C44" s="275"/>
      <c r="D44" s="281" t="s">
        <v>3227</v>
      </c>
      <c r="E44" s="275"/>
    </row>
    <row r="45" spans="2:5" s="274" customFormat="1" x14ac:dyDescent="0.25">
      <c r="B45" s="275" t="s">
        <v>3279</v>
      </c>
      <c r="C45" s="275"/>
      <c r="D45" s="281" t="s">
        <v>3280</v>
      </c>
      <c r="E45" s="275"/>
    </row>
    <row r="46" spans="2:5" s="274" customFormat="1" x14ac:dyDescent="0.25">
      <c r="B46" s="275" t="s">
        <v>3281</v>
      </c>
      <c r="C46" s="275"/>
      <c r="D46" s="281" t="s">
        <v>3282</v>
      </c>
      <c r="E46" s="275"/>
    </row>
    <row r="47" spans="2:5" s="274" customFormat="1" x14ac:dyDescent="0.25">
      <c r="B47" s="275" t="s">
        <v>3283</v>
      </c>
      <c r="C47" s="275"/>
      <c r="D47" s="281" t="s">
        <v>3284</v>
      </c>
      <c r="E47" s="275"/>
    </row>
    <row r="48" spans="2:5" s="274" customFormat="1" x14ac:dyDescent="0.25">
      <c r="B48" s="275" t="s">
        <v>3285</v>
      </c>
      <c r="C48" s="275"/>
      <c r="D48" s="281" t="s">
        <v>3286</v>
      </c>
      <c r="E48" s="275"/>
    </row>
    <row r="49" spans="2:5" s="274" customFormat="1" x14ac:dyDescent="0.25">
      <c r="B49" s="275" t="s">
        <v>3287</v>
      </c>
      <c r="C49" s="275"/>
      <c r="D49" s="281" t="s">
        <v>3288</v>
      </c>
      <c r="E49" s="275"/>
    </row>
    <row r="50" spans="2:5" s="274" customFormat="1" x14ac:dyDescent="0.25">
      <c r="B50" s="275" t="s">
        <v>3289</v>
      </c>
      <c r="C50" s="275"/>
      <c r="D50" s="281" t="s">
        <v>3290</v>
      </c>
      <c r="E50" s="275"/>
    </row>
    <row r="51" spans="2:5" s="274" customFormat="1" x14ac:dyDescent="0.25">
      <c r="C51" s="275"/>
      <c r="E51" s="275"/>
    </row>
    <row r="52" spans="2:5" s="274" customFormat="1" x14ac:dyDescent="0.25">
      <c r="C52" s="275"/>
      <c r="E52" s="275"/>
    </row>
    <row r="53" spans="2:5" s="274" customFormat="1" x14ac:dyDescent="0.25">
      <c r="B53" s="276" t="s">
        <v>3291</v>
      </c>
      <c r="C53" s="275"/>
      <c r="E53" s="275"/>
    </row>
    <row r="54" spans="2:5" s="274" customFormat="1" x14ac:dyDescent="0.25">
      <c r="B54" s="277" t="s">
        <v>3292</v>
      </c>
      <c r="C54" s="275"/>
      <c r="D54" s="278" t="s">
        <v>3293</v>
      </c>
      <c r="E54" s="275"/>
    </row>
    <row r="55" spans="2:5" s="274" customFormat="1" x14ac:dyDescent="0.25">
      <c r="B55" s="277" t="s">
        <v>3294</v>
      </c>
      <c r="C55" s="275"/>
      <c r="D55" s="278" t="s">
        <v>3293</v>
      </c>
      <c r="E55" s="275"/>
    </row>
    <row r="56" spans="2:5" s="274" customFormat="1" x14ac:dyDescent="0.25">
      <c r="B56" s="277" t="s">
        <v>3295</v>
      </c>
      <c r="C56" s="275"/>
      <c r="D56" s="278" t="s">
        <v>3296</v>
      </c>
    </row>
    <row r="57" spans="2:5" s="274" customFormat="1" x14ac:dyDescent="0.2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zoomScale="85" zoomScaleNormal="85" workbookViewId="0">
      <selection activeCell="C12" sqref="C12"/>
    </sheetView>
  </sheetViews>
  <sheetFormatPr defaultColWidth="15.7109375" defaultRowHeight="15" x14ac:dyDescent="0.25"/>
  <cols>
    <col min="1" max="1" width="3.42578125" style="261" customWidth="1"/>
    <col min="2" max="2" width="68.42578125" style="261" bestFit="1" customWidth="1"/>
    <col min="3" max="6" width="15.5703125" style="261" bestFit="1" customWidth="1"/>
    <col min="7" max="7" width="5.28515625" style="261" customWidth="1"/>
    <col min="8" max="16384" width="15.7109375" style="261"/>
  </cols>
  <sheetData>
    <row r="1" spans="2:6" ht="12" customHeight="1" x14ac:dyDescent="0.25"/>
    <row r="2" spans="2:6" ht="12" customHeight="1" x14ac:dyDescent="0.25"/>
    <row r="3" spans="2:6" ht="12" customHeight="1" x14ac:dyDescent="0.25"/>
    <row r="4" spans="2:6" ht="36" customHeight="1" x14ac:dyDescent="0.25">
      <c r="B4" s="282" t="s">
        <v>3297</v>
      </c>
      <c r="C4" s="518"/>
      <c r="D4" s="518"/>
    </row>
    <row r="5" spans="2:6" ht="15.75" x14ac:dyDescent="0.25">
      <c r="B5" s="283" t="s">
        <v>3298</v>
      </c>
      <c r="C5" s="284"/>
      <c r="D5" s="284"/>
      <c r="E5" s="284"/>
      <c r="F5" s="284"/>
    </row>
    <row r="6" spans="2:6" ht="3.75" customHeight="1" x14ac:dyDescent="0.25">
      <c r="B6" s="285"/>
      <c r="C6" s="286"/>
      <c r="D6" s="286"/>
      <c r="E6" s="286"/>
      <c r="F6" s="286"/>
    </row>
    <row r="7" spans="2:6" ht="3" customHeight="1" x14ac:dyDescent="0.25">
      <c r="B7" s="285"/>
    </row>
    <row r="8" spans="2:6" ht="3.75" customHeight="1" x14ac:dyDescent="0.25"/>
    <row r="9" spans="2:6" x14ac:dyDescent="0.25">
      <c r="B9" s="287" t="s">
        <v>3299</v>
      </c>
      <c r="C9" s="288" t="s">
        <v>3591</v>
      </c>
      <c r="D9" s="288"/>
      <c r="E9" s="288"/>
      <c r="F9" s="288"/>
    </row>
    <row r="10" spans="2:6" x14ac:dyDescent="0.25">
      <c r="B10" s="289" t="s">
        <v>3300</v>
      </c>
      <c r="C10" s="290">
        <v>2006320.0892899246</v>
      </c>
      <c r="D10" s="291"/>
      <c r="E10" s="291"/>
      <c r="F10" s="291"/>
    </row>
    <row r="11" spans="2:6" x14ac:dyDescent="0.25">
      <c r="B11" s="289" t="s">
        <v>3301</v>
      </c>
      <c r="C11" s="290">
        <v>1485138.0911681999</v>
      </c>
      <c r="D11" s="291"/>
      <c r="E11" s="291"/>
      <c r="F11" s="291"/>
    </row>
    <row r="12" spans="2:6" x14ac:dyDescent="0.25">
      <c r="B12" s="292" t="s">
        <v>3302</v>
      </c>
      <c r="C12" s="293">
        <v>1485138.0911681999</v>
      </c>
      <c r="D12" s="294"/>
      <c r="E12" s="294"/>
      <c r="F12" s="294"/>
    </row>
    <row r="13" spans="2:6" x14ac:dyDescent="0.25">
      <c r="B13" s="295" t="s">
        <v>3303</v>
      </c>
      <c r="C13" s="296">
        <v>0.18100000000000002</v>
      </c>
      <c r="D13" s="296"/>
      <c r="E13" s="296"/>
      <c r="F13" s="296"/>
    </row>
    <row r="14" spans="2:6" x14ac:dyDescent="0.25">
      <c r="B14" s="289" t="s">
        <v>3304</v>
      </c>
      <c r="C14" s="297">
        <v>0.214</v>
      </c>
      <c r="D14" s="297"/>
      <c r="E14" s="297"/>
      <c r="F14" s="297"/>
    </row>
    <row r="15" spans="2:6" x14ac:dyDescent="0.25">
      <c r="B15" s="289" t="s">
        <v>3305</v>
      </c>
      <c r="C15" s="290">
        <v>1456797.5607918701</v>
      </c>
      <c r="D15" s="291"/>
      <c r="E15" s="291"/>
      <c r="F15" s="291"/>
    </row>
    <row r="16" spans="2:6" x14ac:dyDescent="0.25">
      <c r="B16" s="289" t="s">
        <v>3306</v>
      </c>
      <c r="C16" s="290">
        <v>74366.877407669977</v>
      </c>
      <c r="D16" s="291"/>
      <c r="E16" s="291"/>
      <c r="F16" s="291"/>
    </row>
    <row r="17" spans="2:6" x14ac:dyDescent="0.25">
      <c r="B17" s="298" t="s">
        <v>3307</v>
      </c>
      <c r="C17" s="290">
        <v>639.70308923999983</v>
      </c>
      <c r="D17" s="291"/>
      <c r="E17" s="291"/>
      <c r="F17" s="291"/>
    </row>
    <row r="18" spans="2:6" x14ac:dyDescent="0.25">
      <c r="B18" s="299" t="s">
        <v>3308</v>
      </c>
      <c r="C18" s="300">
        <v>13925</v>
      </c>
      <c r="D18" s="301"/>
      <c r="E18" s="301"/>
      <c r="F18" s="301"/>
    </row>
    <row r="19" spans="2:6" x14ac:dyDescent="0.25">
      <c r="B19" s="302" t="s">
        <v>3309</v>
      </c>
      <c r="C19" s="303">
        <v>265.93342827257408</v>
      </c>
      <c r="D19" s="301"/>
      <c r="E19" s="301"/>
      <c r="F19" s="301"/>
    </row>
    <row r="20" spans="2:6" x14ac:dyDescent="0.25">
      <c r="B20" s="289" t="s">
        <v>3310</v>
      </c>
      <c r="C20" s="290">
        <v>615.52774245000001</v>
      </c>
      <c r="D20" s="291"/>
      <c r="E20" s="291"/>
      <c r="F20" s="291"/>
    </row>
    <row r="21" spans="2:6" ht="9.75" customHeight="1" x14ac:dyDescent="0.25">
      <c r="B21" s="285"/>
      <c r="C21" s="286"/>
      <c r="D21" s="286"/>
      <c r="E21" s="286"/>
      <c r="F21" s="286"/>
    </row>
    <row r="22" spans="2:6" ht="15.75" x14ac:dyDescent="0.25">
      <c r="B22" s="304"/>
      <c r="C22" s="286"/>
      <c r="D22" s="286"/>
      <c r="E22" s="286"/>
      <c r="F22" s="286"/>
    </row>
    <row r="23" spans="2:6" x14ac:dyDescent="0.25">
      <c r="B23" s="305" t="s">
        <v>3311</v>
      </c>
      <c r="C23" s="306"/>
      <c r="D23" s="306"/>
      <c r="E23" s="306"/>
      <c r="F23" s="306"/>
    </row>
    <row r="24" spans="2:6" x14ac:dyDescent="0.25">
      <c r="B24" s="307" t="s">
        <v>3312</v>
      </c>
      <c r="C24" s="308">
        <v>1485.1380911681999</v>
      </c>
      <c r="D24" s="309"/>
      <c r="E24" s="309"/>
      <c r="F24" s="309"/>
    </row>
    <row r="25" spans="2:6" x14ac:dyDescent="0.25">
      <c r="B25" s="305" t="s">
        <v>3313</v>
      </c>
      <c r="C25" s="306"/>
      <c r="D25" s="306"/>
      <c r="E25" s="306"/>
      <c r="F25" s="306"/>
    </row>
    <row r="26" spans="2:6" ht="3" customHeight="1" x14ac:dyDescent="0.25">
      <c r="B26" s="310"/>
      <c r="C26" s="306"/>
      <c r="D26" s="306"/>
      <c r="E26" s="306"/>
      <c r="F26" s="306"/>
    </row>
    <row r="27" spans="2:6" x14ac:dyDescent="0.25">
      <c r="B27" s="292" t="s">
        <v>3314</v>
      </c>
      <c r="C27" s="298"/>
      <c r="D27" s="298"/>
      <c r="E27" s="298"/>
      <c r="F27" s="298"/>
    </row>
    <row r="28" spans="2:6" x14ac:dyDescent="0.25">
      <c r="B28" s="311" t="s">
        <v>3315</v>
      </c>
      <c r="C28" s="308">
        <v>2.9969822731303646</v>
      </c>
      <c r="D28" s="312"/>
      <c r="E28" s="312"/>
      <c r="F28" s="313"/>
    </row>
    <row r="29" spans="2:6" x14ac:dyDescent="0.25">
      <c r="B29" s="311" t="s">
        <v>3316</v>
      </c>
      <c r="C29" s="308">
        <v>35.362452880803033</v>
      </c>
      <c r="D29" s="313"/>
      <c r="E29" s="313"/>
      <c r="F29" s="313"/>
    </row>
    <row r="30" spans="2:6" x14ac:dyDescent="0.25">
      <c r="B30" s="311" t="s">
        <v>3317</v>
      </c>
      <c r="C30" s="308">
        <v>1446.7786560142665</v>
      </c>
      <c r="D30" s="313"/>
      <c r="E30" s="313"/>
      <c r="F30" s="313"/>
    </row>
    <row r="31" spans="2:6" x14ac:dyDescent="0.25">
      <c r="B31" s="292" t="s">
        <v>3318</v>
      </c>
      <c r="C31" s="314"/>
      <c r="D31" s="315"/>
      <c r="E31" s="315"/>
      <c r="F31" s="315"/>
    </row>
    <row r="32" spans="2:6" x14ac:dyDescent="0.25">
      <c r="B32" s="311" t="s">
        <v>3319</v>
      </c>
      <c r="C32" s="308">
        <v>1425.4484139916667</v>
      </c>
      <c r="D32" s="313"/>
      <c r="E32" s="313"/>
      <c r="F32" s="313"/>
    </row>
    <row r="33" spans="2:6" x14ac:dyDescent="0.25">
      <c r="B33" s="311" t="s">
        <v>3320</v>
      </c>
      <c r="C33" s="308">
        <v>29.224173882851289</v>
      </c>
      <c r="D33" s="313"/>
      <c r="E33" s="313"/>
      <c r="F33" s="313"/>
    </row>
    <row r="34" spans="2:6" x14ac:dyDescent="0.25">
      <c r="B34" s="311" t="s">
        <v>3321</v>
      </c>
      <c r="C34" s="308">
        <v>0</v>
      </c>
      <c r="D34" s="316"/>
      <c r="E34" s="316"/>
      <c r="F34" s="316"/>
    </row>
    <row r="35" spans="2:6" x14ac:dyDescent="0.25">
      <c r="B35" s="311" t="s">
        <v>3322</v>
      </c>
      <c r="C35" s="308">
        <v>30.465503293682033</v>
      </c>
      <c r="D35" s="316"/>
      <c r="E35" s="316"/>
      <c r="F35" s="316"/>
    </row>
    <row r="36" spans="2:6" x14ac:dyDescent="0.25">
      <c r="B36" s="292" t="s">
        <v>3323</v>
      </c>
      <c r="C36" s="317"/>
      <c r="D36" s="315"/>
      <c r="E36" s="315"/>
      <c r="F36" s="315"/>
    </row>
    <row r="37" spans="2:6" ht="30" x14ac:dyDescent="0.25">
      <c r="B37" s="311" t="s">
        <v>3324</v>
      </c>
      <c r="C37" s="308">
        <v>1136.976717735879</v>
      </c>
      <c r="D37" s="313"/>
      <c r="E37" s="313"/>
      <c r="F37" s="313"/>
    </row>
    <row r="38" spans="2:6" ht="30" x14ac:dyDescent="0.25">
      <c r="B38" s="311" t="s">
        <v>3325</v>
      </c>
      <c r="C38" s="308">
        <v>265.21246772454742</v>
      </c>
      <c r="D38" s="313"/>
      <c r="E38" s="313"/>
      <c r="F38" s="313"/>
    </row>
    <row r="39" spans="2:6" x14ac:dyDescent="0.25">
      <c r="B39" s="311" t="s">
        <v>3326</v>
      </c>
      <c r="C39" s="308">
        <v>82.948905707773292</v>
      </c>
      <c r="D39" s="313"/>
      <c r="E39" s="313"/>
      <c r="F39" s="313"/>
    </row>
    <row r="40" spans="2:6" x14ac:dyDescent="0.25">
      <c r="B40" s="292" t="s">
        <v>3327</v>
      </c>
      <c r="C40" s="318"/>
      <c r="D40" s="319"/>
      <c r="E40" s="319"/>
      <c r="F40" s="319"/>
    </row>
    <row r="41" spans="2:6" x14ac:dyDescent="0.25">
      <c r="B41" s="289" t="s">
        <v>3328</v>
      </c>
      <c r="C41" s="320">
        <v>13.606</v>
      </c>
      <c r="D41" s="321"/>
      <c r="E41" s="321"/>
      <c r="F41" s="322"/>
    </row>
    <row r="42" spans="2:6" ht="30" x14ac:dyDescent="0.25">
      <c r="B42" s="298" t="s">
        <v>3329</v>
      </c>
      <c r="C42" s="323">
        <v>5.1631922682500004</v>
      </c>
      <c r="D42" s="324"/>
      <c r="E42" s="324"/>
      <c r="F42" s="324"/>
    </row>
    <row r="46" spans="2:6" x14ac:dyDescent="0.2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30" zoomScale="85" zoomScaleNormal="85" zoomScaleSheetLayoutView="85" workbookViewId="0">
      <selection activeCell="F28" sqref="F28"/>
    </sheetView>
  </sheetViews>
  <sheetFormatPr defaultColWidth="9.28515625" defaultRowHeight="15" x14ac:dyDescent="0.25"/>
  <cols>
    <col min="1" max="1" width="2.7109375" style="343" customWidth="1"/>
    <col min="2" max="2" width="60.7109375" style="261" customWidth="1"/>
    <col min="3" max="3" width="21.5703125" style="261" customWidth="1"/>
    <col min="4" max="4" width="19.42578125" style="261" customWidth="1"/>
    <col min="5" max="5" width="17.5703125" style="261" customWidth="1"/>
    <col min="6" max="6" width="18.28515625" style="261" bestFit="1" customWidth="1"/>
    <col min="7" max="7" width="10.5703125" style="261" customWidth="1"/>
    <col min="8" max="8" width="13.5703125" style="261" bestFit="1" customWidth="1"/>
    <col min="9" max="9" width="10.7109375" style="261" customWidth="1"/>
    <col min="10" max="10" width="5.5703125" style="261" bestFit="1" customWidth="1"/>
    <col min="11" max="11" width="9.42578125" style="261" bestFit="1" customWidth="1"/>
    <col min="12" max="12" width="8.7109375" style="261" customWidth="1"/>
    <col min="13" max="16384" width="9.28515625" style="261"/>
  </cols>
  <sheetData>
    <row r="3" spans="2:9" ht="12" customHeight="1" x14ac:dyDescent="0.25"/>
    <row r="4" spans="2:9" ht="26.65" customHeight="1" x14ac:dyDescent="0.25">
      <c r="B4" s="282" t="s">
        <v>3331</v>
      </c>
      <c r="C4" s="282"/>
      <c r="D4" s="282"/>
      <c r="E4" s="282"/>
      <c r="F4" s="282"/>
      <c r="G4" s="282"/>
      <c r="H4" s="282"/>
      <c r="I4" s="282"/>
    </row>
    <row r="5" spans="2:9" ht="4.5" customHeight="1" x14ac:dyDescent="0.25">
      <c r="B5" s="520"/>
      <c r="C5" s="520"/>
      <c r="D5" s="520"/>
      <c r="E5" s="520"/>
      <c r="F5" s="520"/>
      <c r="G5" s="520"/>
      <c r="H5" s="520"/>
      <c r="I5" s="520"/>
    </row>
    <row r="6" spans="2:9" ht="5.25" customHeight="1" x14ac:dyDescent="0.25">
      <c r="B6" s="326"/>
      <c r="C6" s="326"/>
      <c r="D6" s="326"/>
      <c r="E6" s="326"/>
      <c r="F6" s="326"/>
      <c r="G6" s="326"/>
      <c r="H6" s="326"/>
      <c r="I6" s="326"/>
    </row>
    <row r="7" spans="2:9" ht="30.75" customHeight="1" x14ac:dyDescent="0.25">
      <c r="B7" s="327" t="s">
        <v>3332</v>
      </c>
      <c r="C7" s="328"/>
      <c r="D7" s="328"/>
      <c r="E7" s="328"/>
      <c r="F7" s="328" t="str">
        <f>'D. General Issuer Details'!C9</f>
        <v>Q1 2026</v>
      </c>
      <c r="G7" s="328"/>
      <c r="H7" s="328"/>
      <c r="I7" s="328"/>
    </row>
    <row r="8" spans="2:9" x14ac:dyDescent="0.25">
      <c r="B8" s="329" t="s">
        <v>3333</v>
      </c>
      <c r="F8" s="290">
        <f>F10+F13</f>
        <v>5779.2991749680714</v>
      </c>
      <c r="G8" s="291"/>
      <c r="H8" s="291"/>
      <c r="I8" s="330"/>
    </row>
    <row r="9" spans="2:9" x14ac:dyDescent="0.25">
      <c r="B9" s="331" t="s">
        <v>3334</v>
      </c>
      <c r="F9" s="332">
        <v>1</v>
      </c>
      <c r="G9" s="291"/>
      <c r="H9" s="291"/>
      <c r="I9" s="330"/>
    </row>
    <row r="10" spans="2:9" x14ac:dyDescent="0.25">
      <c r="B10" s="329" t="s">
        <v>3335</v>
      </c>
      <c r="F10" s="333">
        <f>'A. HTT General'!C56</f>
        <v>2788.1584229680725</v>
      </c>
      <c r="G10" s="334"/>
      <c r="H10" s="334"/>
      <c r="I10" s="335"/>
    </row>
    <row r="11" spans="2:9" x14ac:dyDescent="0.25">
      <c r="B11" s="329" t="s">
        <v>3336</v>
      </c>
      <c r="C11" s="329" t="s">
        <v>354</v>
      </c>
      <c r="D11" s="329"/>
      <c r="E11" s="329"/>
      <c r="F11" s="336">
        <f>F10/F13</f>
        <v>0.93213882399341974</v>
      </c>
      <c r="G11" s="335"/>
      <c r="H11" s="335"/>
      <c r="I11" s="335"/>
    </row>
    <row r="12" spans="2:9" x14ac:dyDescent="0.25">
      <c r="B12" s="337"/>
      <c r="C12" s="338" t="s">
        <v>3337</v>
      </c>
      <c r="D12" s="338"/>
      <c r="E12" s="338"/>
      <c r="F12" s="339">
        <v>0.08</v>
      </c>
      <c r="G12" s="339"/>
      <c r="H12" s="339"/>
      <c r="I12" s="340"/>
    </row>
    <row r="13" spans="2:9" x14ac:dyDescent="0.25">
      <c r="B13" s="329" t="s">
        <v>3338</v>
      </c>
      <c r="F13" s="341">
        <f>'D. Table 1-3 - Lending'!I26</f>
        <v>2991.1407519999993</v>
      </c>
      <c r="G13" s="330"/>
      <c r="H13" s="330"/>
      <c r="I13" s="330"/>
    </row>
    <row r="14" spans="2:9" x14ac:dyDescent="0.25">
      <c r="C14" s="329" t="s">
        <v>3339</v>
      </c>
      <c r="D14" s="329"/>
      <c r="E14" s="329"/>
      <c r="F14" s="341">
        <v>0</v>
      </c>
      <c r="G14" s="330"/>
      <c r="H14" s="330"/>
      <c r="I14" s="330"/>
    </row>
    <row r="15" spans="2:9" x14ac:dyDescent="0.25">
      <c r="B15" s="329" t="s">
        <v>3340</v>
      </c>
      <c r="F15" s="342">
        <v>0</v>
      </c>
      <c r="G15" s="330"/>
      <c r="H15" s="330"/>
      <c r="I15" s="330"/>
    </row>
    <row r="16" spans="2:9" x14ac:dyDescent="0.25">
      <c r="B16" s="329" t="s">
        <v>3341</v>
      </c>
      <c r="F16" s="341">
        <v>0</v>
      </c>
      <c r="G16" s="330"/>
      <c r="H16" s="330"/>
      <c r="I16" s="330"/>
    </row>
    <row r="17" spans="1:9" x14ac:dyDescent="0.25">
      <c r="B17" s="344" t="s">
        <v>3342</v>
      </c>
      <c r="C17" s="345"/>
      <c r="F17" s="341">
        <v>0</v>
      </c>
      <c r="G17" s="330"/>
      <c r="H17" s="330"/>
      <c r="I17" s="330"/>
    </row>
    <row r="18" spans="1:9" x14ac:dyDescent="0.25">
      <c r="A18" s="343" t="s">
        <v>3343</v>
      </c>
      <c r="B18" s="344" t="s">
        <v>3344</v>
      </c>
      <c r="C18" s="345"/>
      <c r="D18" s="346"/>
      <c r="E18" s="346"/>
      <c r="F18" s="347">
        <v>422.1653139789467</v>
      </c>
      <c r="G18" s="348"/>
      <c r="H18" s="349"/>
      <c r="I18" s="349"/>
    </row>
    <row r="19" spans="1:9" x14ac:dyDescent="0.25">
      <c r="A19" s="343" t="s">
        <v>3345</v>
      </c>
      <c r="B19" s="344" t="s">
        <v>3346</v>
      </c>
      <c r="C19" s="345"/>
      <c r="D19" s="346"/>
      <c r="E19" s="346"/>
      <c r="F19" s="347">
        <v>829.28898897711611</v>
      </c>
      <c r="G19" s="348"/>
      <c r="H19" s="349"/>
      <c r="I19" s="349"/>
    </row>
    <row r="20" spans="1:9" x14ac:dyDescent="0.25">
      <c r="B20" s="344" t="s">
        <v>3347</v>
      </c>
      <c r="C20" s="345"/>
      <c r="D20" s="346"/>
      <c r="E20" s="346"/>
      <c r="F20" s="350">
        <f>F10-F19</f>
        <v>1958.8694339909564</v>
      </c>
      <c r="G20" s="348"/>
      <c r="H20" s="349"/>
      <c r="I20" s="349"/>
    </row>
    <row r="21" spans="1:9" x14ac:dyDescent="0.25">
      <c r="B21" s="351"/>
      <c r="C21" s="345"/>
      <c r="D21" s="346"/>
      <c r="E21" s="346"/>
      <c r="F21" s="348"/>
      <c r="G21" s="348"/>
      <c r="H21" s="349"/>
      <c r="I21" s="349"/>
    </row>
    <row r="22" spans="1:9" x14ac:dyDescent="0.25">
      <c r="B22" s="352" t="s">
        <v>3348</v>
      </c>
      <c r="C22" s="353"/>
      <c r="D22" s="354"/>
      <c r="E22" s="354"/>
      <c r="F22" s="355" t="s">
        <v>3349</v>
      </c>
      <c r="G22" s="355"/>
      <c r="H22" s="356"/>
      <c r="I22" s="356"/>
    </row>
    <row r="23" spans="1:9" ht="7.5" customHeight="1" x14ac:dyDescent="0.25"/>
    <row r="24" spans="1:9" ht="18" x14ac:dyDescent="0.25">
      <c r="B24" s="282" t="s">
        <v>3350</v>
      </c>
      <c r="C24" s="282"/>
      <c r="D24" s="282"/>
      <c r="E24" s="282"/>
      <c r="F24" s="282"/>
      <c r="G24" s="282"/>
      <c r="H24" s="282"/>
      <c r="I24" s="282"/>
    </row>
    <row r="25" spans="1:9" ht="5.25" customHeight="1" x14ac:dyDescent="0.25">
      <c r="B25" s="326"/>
      <c r="C25" s="326"/>
      <c r="D25" s="326"/>
      <c r="E25" s="326"/>
      <c r="F25" s="326"/>
      <c r="G25" s="326"/>
      <c r="H25" s="326"/>
      <c r="I25" s="326"/>
    </row>
    <row r="26" spans="1:9" ht="32.25" customHeight="1" x14ac:dyDescent="0.25">
      <c r="B26" s="327" t="s">
        <v>3332</v>
      </c>
      <c r="C26" s="328"/>
      <c r="D26" s="328"/>
      <c r="E26" s="328"/>
      <c r="F26" s="328" t="str">
        <f>+F7</f>
        <v>Q1 2026</v>
      </c>
      <c r="G26" s="328"/>
      <c r="H26" s="328"/>
      <c r="I26" s="328"/>
    </row>
    <row r="27" spans="1:9" x14ac:dyDescent="0.25">
      <c r="B27" s="329" t="s">
        <v>3338</v>
      </c>
      <c r="F27" s="357">
        <f>F13</f>
        <v>2991.1407519999993</v>
      </c>
      <c r="G27" s="358"/>
      <c r="H27" s="358"/>
      <c r="I27" s="286"/>
    </row>
    <row r="28" spans="1:9" x14ac:dyDescent="0.25">
      <c r="A28" s="343" t="s">
        <v>3236</v>
      </c>
      <c r="B28" s="329" t="s">
        <v>3351</v>
      </c>
      <c r="F28" s="350">
        <v>2351.8737634957611</v>
      </c>
      <c r="G28" s="358"/>
      <c r="H28" s="358"/>
      <c r="I28" s="286"/>
    </row>
    <row r="29" spans="1:9" x14ac:dyDescent="0.25">
      <c r="B29" s="344" t="s">
        <v>3086</v>
      </c>
      <c r="C29" s="331" t="s">
        <v>3352</v>
      </c>
      <c r="D29" s="344"/>
      <c r="E29" s="344"/>
      <c r="F29" s="357">
        <v>0</v>
      </c>
      <c r="G29" s="359"/>
      <c r="H29" s="359"/>
      <c r="I29" s="360"/>
    </row>
    <row r="30" spans="1:9" x14ac:dyDescent="0.25">
      <c r="B30" s="345"/>
      <c r="C30" s="344" t="s">
        <v>3353</v>
      </c>
      <c r="D30" s="344"/>
      <c r="E30" s="344"/>
      <c r="F30" s="361">
        <v>0</v>
      </c>
      <c r="G30" s="362"/>
      <c r="H30" s="362"/>
      <c r="I30" s="362"/>
    </row>
    <row r="31" spans="1:9" x14ac:dyDescent="0.25">
      <c r="A31" s="343" t="s">
        <v>3354</v>
      </c>
      <c r="B31" s="345"/>
      <c r="C31" s="344" t="s">
        <v>3355</v>
      </c>
      <c r="D31" s="344"/>
      <c r="E31" s="344"/>
      <c r="F31" s="350">
        <v>0</v>
      </c>
      <c r="G31" s="363"/>
      <c r="H31" s="363"/>
      <c r="I31" s="363"/>
    </row>
    <row r="32" spans="1:9" x14ac:dyDescent="0.25">
      <c r="A32" s="343" t="s">
        <v>3091</v>
      </c>
      <c r="B32" s="345"/>
      <c r="C32" s="344" t="s">
        <v>3356</v>
      </c>
      <c r="D32" s="344"/>
      <c r="E32" s="344"/>
      <c r="F32" s="350">
        <v>0</v>
      </c>
      <c r="G32" s="363"/>
      <c r="H32" s="363"/>
      <c r="I32" s="363"/>
    </row>
    <row r="33" spans="1:9" x14ac:dyDescent="0.25">
      <c r="A33" s="343" t="s">
        <v>3092</v>
      </c>
      <c r="B33" s="345"/>
      <c r="C33" s="344" t="s">
        <v>3357</v>
      </c>
      <c r="D33" s="344"/>
      <c r="E33" s="344"/>
      <c r="F33" s="350">
        <v>0</v>
      </c>
      <c r="G33" s="363"/>
      <c r="H33" s="363"/>
      <c r="I33" s="363"/>
    </row>
    <row r="34" spans="1:9" x14ac:dyDescent="0.25">
      <c r="A34" s="343" t="s">
        <v>3088</v>
      </c>
      <c r="B34" s="345"/>
      <c r="C34" s="344" t="s">
        <v>3358</v>
      </c>
      <c r="D34" s="344"/>
      <c r="E34" s="344"/>
      <c r="F34" s="350">
        <v>0</v>
      </c>
      <c r="G34" s="363"/>
      <c r="H34" s="363"/>
      <c r="I34" s="363"/>
    </row>
    <row r="35" spans="1:9" x14ac:dyDescent="0.25">
      <c r="A35" s="343" t="s">
        <v>3089</v>
      </c>
      <c r="B35" s="345"/>
      <c r="C35" s="344" t="s">
        <v>3359</v>
      </c>
      <c r="D35" s="344"/>
      <c r="E35" s="344"/>
      <c r="F35" s="350">
        <v>0</v>
      </c>
      <c r="G35" s="363"/>
      <c r="H35" s="363"/>
      <c r="I35" s="363"/>
    </row>
    <row r="36" spans="1:9" x14ac:dyDescent="0.25">
      <c r="A36" s="343" t="s">
        <v>3090</v>
      </c>
      <c r="B36" s="345"/>
      <c r="C36" s="344" t="s">
        <v>3360</v>
      </c>
      <c r="D36" s="344"/>
      <c r="E36" s="344"/>
      <c r="F36" s="350">
        <v>0</v>
      </c>
      <c r="G36" s="362"/>
      <c r="H36" s="362"/>
      <c r="I36" s="362"/>
    </row>
    <row r="37" spans="1:9" x14ac:dyDescent="0.25">
      <c r="A37" s="343" t="s">
        <v>3085</v>
      </c>
      <c r="B37" s="345"/>
      <c r="C37" s="344" t="s">
        <v>3361</v>
      </c>
      <c r="D37" s="344"/>
      <c r="E37" s="344"/>
      <c r="F37" s="350">
        <v>74.156252600000002</v>
      </c>
      <c r="G37" s="362"/>
      <c r="H37" s="362"/>
      <c r="I37" s="362"/>
    </row>
    <row r="38" spans="1:9" x14ac:dyDescent="0.25">
      <c r="A38" s="343" t="s">
        <v>3087</v>
      </c>
      <c r="B38" s="345"/>
      <c r="C38" s="344" t="s">
        <v>3362</v>
      </c>
      <c r="D38" s="344"/>
      <c r="E38" s="344"/>
      <c r="F38" s="350">
        <v>2916.9844993999959</v>
      </c>
      <c r="G38" s="362"/>
      <c r="H38" s="362"/>
      <c r="I38" s="362"/>
    </row>
    <row r="39" spans="1:9" x14ac:dyDescent="0.25">
      <c r="A39" s="343" t="s">
        <v>3083</v>
      </c>
      <c r="B39" s="344" t="s">
        <v>3363</v>
      </c>
      <c r="C39" s="344" t="s">
        <v>3084</v>
      </c>
      <c r="D39" s="344"/>
      <c r="E39" s="344"/>
      <c r="F39" s="364">
        <v>0</v>
      </c>
      <c r="G39" s="336"/>
      <c r="H39" s="336"/>
      <c r="I39" s="336"/>
    </row>
    <row r="40" spans="1:9" x14ac:dyDescent="0.25">
      <c r="A40" s="343" t="s">
        <v>3081</v>
      </c>
      <c r="B40" s="345"/>
      <c r="C40" s="344" t="s">
        <v>3082</v>
      </c>
      <c r="D40" s="344"/>
      <c r="E40" s="344"/>
      <c r="F40" s="364">
        <v>1</v>
      </c>
      <c r="G40" s="336"/>
      <c r="H40" s="336"/>
      <c r="I40" s="336"/>
    </row>
    <row r="41" spans="1:9" x14ac:dyDescent="0.25">
      <c r="B41" s="345"/>
      <c r="C41" s="344" t="s">
        <v>3364</v>
      </c>
      <c r="D41" s="344"/>
      <c r="E41" s="344"/>
      <c r="F41" s="364">
        <v>0</v>
      </c>
      <c r="G41" s="365"/>
      <c r="H41" s="365"/>
      <c r="I41" s="365"/>
    </row>
    <row r="42" spans="1:9" x14ac:dyDescent="0.25">
      <c r="B42" s="344" t="s">
        <v>3365</v>
      </c>
      <c r="C42" s="344" t="s">
        <v>3366</v>
      </c>
      <c r="D42" s="344"/>
      <c r="E42" s="344"/>
      <c r="F42" s="336">
        <f>'A. HTT General'!G164</f>
        <v>1</v>
      </c>
      <c r="G42" s="336"/>
      <c r="H42" s="336"/>
      <c r="I42" s="336"/>
    </row>
    <row r="43" spans="1:9" x14ac:dyDescent="0.25">
      <c r="B43" s="345"/>
      <c r="C43" s="344" t="s">
        <v>3367</v>
      </c>
      <c r="D43" s="344"/>
      <c r="E43" s="344"/>
      <c r="F43" s="336">
        <f>'A. HTT General'!G165</f>
        <v>0</v>
      </c>
      <c r="G43" s="336"/>
      <c r="H43" s="336"/>
      <c r="I43" s="336"/>
    </row>
    <row r="44" spans="1:9" x14ac:dyDescent="0.25">
      <c r="B44" s="345"/>
      <c r="C44" s="344" t="s">
        <v>3368</v>
      </c>
      <c r="D44" s="344"/>
      <c r="E44" s="344"/>
      <c r="F44" s="336">
        <f>'A. HTT General'!G166</f>
        <v>0</v>
      </c>
      <c r="G44" s="336"/>
      <c r="H44" s="336"/>
      <c r="I44" s="336"/>
    </row>
    <row r="45" spans="1:9" x14ac:dyDescent="0.25">
      <c r="B45" s="344" t="s">
        <v>3369</v>
      </c>
      <c r="C45" s="344" t="s">
        <v>447</v>
      </c>
      <c r="D45" s="344"/>
      <c r="E45" s="344"/>
      <c r="F45" s="336">
        <f>'A. HTT General'!G144</f>
        <v>1</v>
      </c>
      <c r="G45" s="336"/>
      <c r="H45" s="366"/>
      <c r="I45" s="366"/>
    </row>
    <row r="46" spans="1:9" x14ac:dyDescent="0.25">
      <c r="B46" s="345"/>
      <c r="C46" s="344" t="s">
        <v>434</v>
      </c>
      <c r="D46" s="344"/>
      <c r="E46" s="344"/>
      <c r="F46" s="336">
        <f>'A. HTT General'!G138</f>
        <v>0</v>
      </c>
      <c r="G46" s="336"/>
      <c r="H46" s="366"/>
      <c r="I46" s="366"/>
    </row>
    <row r="47" spans="1:9" x14ac:dyDescent="0.25">
      <c r="B47" s="345"/>
      <c r="C47" s="344" t="s">
        <v>463</v>
      </c>
      <c r="D47" s="344"/>
      <c r="E47" s="344"/>
      <c r="F47" s="336">
        <f>'A. HTT General'!G126</f>
        <v>0</v>
      </c>
      <c r="G47" s="367"/>
      <c r="H47" s="367"/>
      <c r="I47" s="367"/>
    </row>
    <row r="48" spans="1:9" x14ac:dyDescent="0.25">
      <c r="B48" s="345"/>
      <c r="C48" s="344" t="s">
        <v>443</v>
      </c>
      <c r="D48" s="344"/>
      <c r="E48" s="344"/>
      <c r="F48" s="367"/>
      <c r="G48" s="367"/>
      <c r="H48" s="367"/>
      <c r="I48" s="367"/>
    </row>
    <row r="49" spans="1:11" x14ac:dyDescent="0.25">
      <c r="B49" s="345"/>
      <c r="C49" s="344" t="s">
        <v>458</v>
      </c>
      <c r="D49" s="344"/>
      <c r="E49" s="344"/>
      <c r="F49" s="367"/>
      <c r="G49" s="367"/>
      <c r="H49" s="367"/>
      <c r="I49" s="367"/>
    </row>
    <row r="50" spans="1:11" x14ac:dyDescent="0.25">
      <c r="B50" s="345"/>
      <c r="C50" s="344" t="s">
        <v>467</v>
      </c>
      <c r="D50" s="344"/>
      <c r="E50" s="344"/>
      <c r="F50" s="367"/>
      <c r="G50" s="367"/>
      <c r="H50" s="367"/>
      <c r="I50" s="367"/>
    </row>
    <row r="51" spans="1:11" x14ac:dyDescent="0.25">
      <c r="B51" s="345"/>
      <c r="C51" s="344" t="s">
        <v>352</v>
      </c>
      <c r="D51" s="344"/>
      <c r="E51" s="344"/>
      <c r="F51" s="367"/>
      <c r="G51" s="367"/>
      <c r="H51" s="367"/>
      <c r="I51" s="367"/>
    </row>
    <row r="52" spans="1:11" x14ac:dyDescent="0.25">
      <c r="B52" s="344" t="s">
        <v>3370</v>
      </c>
      <c r="C52" s="345"/>
      <c r="D52" s="345"/>
      <c r="E52" s="345"/>
      <c r="F52" s="368" t="s">
        <v>301</v>
      </c>
      <c r="G52" s="368"/>
      <c r="H52" s="368"/>
      <c r="I52" s="368"/>
    </row>
    <row r="53" spans="1:11" x14ac:dyDescent="0.25">
      <c r="B53" s="344" t="s">
        <v>3371</v>
      </c>
      <c r="C53" s="345"/>
      <c r="D53" s="345"/>
      <c r="E53" s="345"/>
      <c r="F53" s="368" t="s">
        <v>301</v>
      </c>
      <c r="G53" s="368"/>
      <c r="H53" s="368"/>
      <c r="I53" s="368"/>
    </row>
    <row r="54" spans="1:11" x14ac:dyDescent="0.25">
      <c r="B54" s="344" t="s">
        <v>3372</v>
      </c>
      <c r="C54" s="345"/>
      <c r="D54" s="345"/>
      <c r="E54" s="345"/>
      <c r="F54" s="368" t="s">
        <v>301</v>
      </c>
      <c r="G54" s="368"/>
      <c r="H54" s="368"/>
      <c r="I54" s="368"/>
    </row>
    <row r="55" spans="1:11" x14ac:dyDescent="0.25">
      <c r="B55" s="344" t="s">
        <v>3373</v>
      </c>
      <c r="C55" s="344" t="s">
        <v>3374</v>
      </c>
      <c r="D55" s="344"/>
      <c r="E55" s="344"/>
      <c r="F55" s="367">
        <v>0</v>
      </c>
      <c r="G55" s="369"/>
      <c r="H55" s="369"/>
      <c r="I55" s="370"/>
    </row>
    <row r="56" spans="1:11" x14ac:dyDescent="0.25">
      <c r="B56" s="345"/>
      <c r="C56" s="344" t="s">
        <v>3375</v>
      </c>
      <c r="D56" s="344"/>
      <c r="E56" s="344"/>
      <c r="F56" s="370" t="s">
        <v>3376</v>
      </c>
      <c r="G56" s="369"/>
      <c r="H56" s="369"/>
      <c r="I56" s="370"/>
    </row>
    <row r="57" spans="1:11" x14ac:dyDescent="0.25">
      <c r="C57" s="329" t="s">
        <v>3377</v>
      </c>
      <c r="D57" s="329"/>
      <c r="E57" s="329"/>
      <c r="F57" s="367">
        <v>0</v>
      </c>
      <c r="G57" s="369"/>
      <c r="H57" s="369"/>
      <c r="I57" s="370"/>
    </row>
    <row r="58" spans="1:11" x14ac:dyDescent="0.25">
      <c r="C58" s="329"/>
      <c r="D58" s="329"/>
      <c r="E58" s="329"/>
      <c r="F58" s="370"/>
      <c r="G58" s="369"/>
      <c r="H58" s="369"/>
      <c r="I58" s="370"/>
    </row>
    <row r="59" spans="1:11" ht="27" customHeight="1" x14ac:dyDescent="0.25">
      <c r="B59" s="521" t="s">
        <v>3378</v>
      </c>
      <c r="C59" s="521"/>
      <c r="D59" s="521"/>
      <c r="E59" s="329"/>
      <c r="F59" s="370"/>
      <c r="G59" s="369"/>
      <c r="H59" s="369"/>
      <c r="I59" s="370"/>
      <c r="J59"/>
    </row>
    <row r="60" spans="1:11" ht="17.25" customHeight="1" x14ac:dyDescent="0.25">
      <c r="B60" s="371"/>
      <c r="C60" s="371"/>
      <c r="D60" s="371"/>
      <c r="E60" s="371"/>
      <c r="F60" s="371"/>
      <c r="G60" s="371"/>
      <c r="H60" s="371"/>
      <c r="I60" s="371"/>
      <c r="J60" s="371"/>
      <c r="K60" s="371"/>
    </row>
    <row r="61" spans="1:11" x14ac:dyDescent="0.25">
      <c r="B61" s="270" t="s">
        <v>3379</v>
      </c>
      <c r="K61"/>
    </row>
    <row r="62" spans="1:11" x14ac:dyDescent="0.25">
      <c r="B62" s="372" t="s">
        <v>3380</v>
      </c>
      <c r="C62" s="373" t="s">
        <v>3376</v>
      </c>
      <c r="D62" s="373" t="s">
        <v>3381</v>
      </c>
      <c r="E62" s="373" t="s">
        <v>3382</v>
      </c>
      <c r="F62" s="373" t="s">
        <v>3383</v>
      </c>
      <c r="G62" s="373" t="s">
        <v>3384</v>
      </c>
      <c r="H62" s="373" t="s">
        <v>3185</v>
      </c>
      <c r="I62" s="373" t="s">
        <v>3385</v>
      </c>
      <c r="J62" s="373" t="s">
        <v>3386</v>
      </c>
      <c r="K62" s="373" t="s">
        <v>3387</v>
      </c>
    </row>
    <row r="63" spans="1:11" x14ac:dyDescent="0.25">
      <c r="B63" s="373" t="s">
        <v>3388</v>
      </c>
      <c r="C63" s="373"/>
      <c r="D63" s="373"/>
      <c r="E63" s="373"/>
      <c r="F63" s="373"/>
      <c r="G63" s="373"/>
      <c r="H63" s="373"/>
      <c r="I63" s="373"/>
      <c r="J63" s="373"/>
      <c r="K63" s="373"/>
    </row>
    <row r="64" spans="1:11" x14ac:dyDescent="0.25">
      <c r="A64" s="343" t="s">
        <v>3389</v>
      </c>
      <c r="B64" s="373" t="s">
        <v>3390</v>
      </c>
      <c r="C64" s="374">
        <v>2228.1154100215067</v>
      </c>
      <c r="D64" s="374">
        <v>12.606141587616314</v>
      </c>
      <c r="E64" s="374">
        <v>0</v>
      </c>
      <c r="F64" s="374">
        <v>0</v>
      </c>
      <c r="G64" s="374">
        <v>62.577021895216312</v>
      </c>
      <c r="H64" s="374">
        <v>0</v>
      </c>
      <c r="I64" s="374">
        <v>0.62789210089297554</v>
      </c>
      <c r="J64" s="374">
        <v>0</v>
      </c>
      <c r="K64" s="374">
        <v>0</v>
      </c>
    </row>
    <row r="65" spans="1:11" x14ac:dyDescent="0.25">
      <c r="A65" s="343" t="s">
        <v>3391</v>
      </c>
      <c r="B65" s="373" t="s">
        <v>3392</v>
      </c>
      <c r="C65" s="374">
        <v>356.0189159714302</v>
      </c>
      <c r="D65" s="374">
        <v>12.827829429022731</v>
      </c>
      <c r="E65" s="374">
        <v>3.0437943897845963</v>
      </c>
      <c r="F65" s="374">
        <v>0.3505259024059581</v>
      </c>
      <c r="G65" s="374">
        <v>69.692813404701781</v>
      </c>
      <c r="H65" s="374">
        <v>0</v>
      </c>
      <c r="I65" s="374">
        <v>0</v>
      </c>
      <c r="J65" s="374">
        <v>0</v>
      </c>
      <c r="K65" s="374">
        <v>0</v>
      </c>
    </row>
    <row r="66" spans="1:11" x14ac:dyDescent="0.25">
      <c r="A66" s="343" t="s">
        <v>3393</v>
      </c>
      <c r="B66" s="373" t="s">
        <v>3394</v>
      </c>
      <c r="C66" s="374">
        <v>37.780858331686929</v>
      </c>
      <c r="D66" s="374">
        <v>1.613577135341727</v>
      </c>
      <c r="E66" s="374">
        <v>0</v>
      </c>
      <c r="F66" s="374">
        <v>0</v>
      </c>
      <c r="G66" s="374">
        <v>1.6272465575536648</v>
      </c>
      <c r="H66" s="374">
        <v>0</v>
      </c>
      <c r="I66" s="374">
        <v>1.276396240914397</v>
      </c>
      <c r="J66" s="374">
        <v>0</v>
      </c>
      <c r="K66" s="374">
        <v>0</v>
      </c>
    </row>
    <row r="67" spans="1:11" x14ac:dyDescent="0.25">
      <c r="B67" s="373" t="s">
        <v>354</v>
      </c>
      <c r="C67" s="374">
        <f t="shared" ref="C67:K67" si="0">SUM(C64:C66)</f>
        <v>2621.9151843246236</v>
      </c>
      <c r="D67" s="374">
        <f t="shared" si="0"/>
        <v>27.047548151980774</v>
      </c>
      <c r="E67" s="374">
        <f t="shared" si="0"/>
        <v>3.0437943897845963</v>
      </c>
      <c r="F67" s="374">
        <f t="shared" si="0"/>
        <v>0.3505259024059581</v>
      </c>
      <c r="G67" s="374">
        <f t="shared" si="0"/>
        <v>133.89708185747176</v>
      </c>
      <c r="H67" s="374">
        <f t="shared" si="0"/>
        <v>0</v>
      </c>
      <c r="I67" s="374">
        <f t="shared" si="0"/>
        <v>1.9042883418073724</v>
      </c>
      <c r="J67" s="374">
        <f t="shared" si="0"/>
        <v>0</v>
      </c>
      <c r="K67" s="374">
        <f t="shared" si="0"/>
        <v>0</v>
      </c>
    </row>
    <row r="68" spans="1:11" x14ac:dyDescent="0.25">
      <c r="C68" s="375"/>
    </row>
    <row r="69" spans="1:11" x14ac:dyDescent="0.25">
      <c r="B69" s="270" t="s">
        <v>3395</v>
      </c>
    </row>
    <row r="70" spans="1:11" x14ac:dyDescent="0.25">
      <c r="B70" s="372" t="s">
        <v>3396</v>
      </c>
      <c r="C70" s="373" t="s">
        <v>3376</v>
      </c>
      <c r="D70" s="373" t="s">
        <v>3381</v>
      </c>
      <c r="E70" s="373" t="s">
        <v>3382</v>
      </c>
      <c r="F70" s="373" t="s">
        <v>3383</v>
      </c>
      <c r="G70" s="373" t="s">
        <v>3384</v>
      </c>
      <c r="H70" s="373" t="s">
        <v>3185</v>
      </c>
      <c r="I70" s="373" t="s">
        <v>3385</v>
      </c>
      <c r="J70" s="373" t="s">
        <v>3386</v>
      </c>
      <c r="K70" s="373" t="s">
        <v>3387</v>
      </c>
    </row>
    <row r="71" spans="1:11" x14ac:dyDescent="0.25">
      <c r="A71" s="343" t="s">
        <v>3397</v>
      </c>
      <c r="B71" s="373" t="s">
        <v>3398</v>
      </c>
      <c r="C71" s="374">
        <v>27.980074920540659</v>
      </c>
      <c r="D71" s="374">
        <v>27.047548151980781</v>
      </c>
      <c r="E71" s="374">
        <v>0.44019471871217863</v>
      </c>
      <c r="F71" s="374">
        <v>0</v>
      </c>
      <c r="G71" s="374">
        <v>13.832204205445944</v>
      </c>
      <c r="H71" s="374">
        <v>0</v>
      </c>
      <c r="I71" s="374">
        <v>0</v>
      </c>
      <c r="J71" s="374">
        <v>0</v>
      </c>
      <c r="K71" s="374">
        <v>0</v>
      </c>
    </row>
    <row r="72" spans="1:11" x14ac:dyDescent="0.25">
      <c r="A72" s="343" t="s">
        <v>3399</v>
      </c>
      <c r="B72" s="373" t="s">
        <v>3400</v>
      </c>
      <c r="C72" s="374">
        <v>0</v>
      </c>
      <c r="D72" s="374">
        <v>0</v>
      </c>
      <c r="E72" s="374">
        <v>0</v>
      </c>
      <c r="F72" s="374">
        <v>0</v>
      </c>
      <c r="G72" s="374">
        <v>0</v>
      </c>
      <c r="H72" s="374">
        <v>0</v>
      </c>
      <c r="I72" s="374">
        <v>0</v>
      </c>
      <c r="J72" s="374">
        <v>0</v>
      </c>
      <c r="K72" s="374">
        <v>0</v>
      </c>
    </row>
    <row r="73" spans="1:11" x14ac:dyDescent="0.25">
      <c r="A73" s="343" t="s">
        <v>3401</v>
      </c>
      <c r="B73" s="373" t="s">
        <v>729</v>
      </c>
      <c r="C73" s="374">
        <v>276.06309887477227</v>
      </c>
      <c r="D73" s="374">
        <v>0</v>
      </c>
      <c r="E73" s="374">
        <v>2.6035996710724181</v>
      </c>
      <c r="F73" s="374">
        <v>0</v>
      </c>
      <c r="G73" s="374">
        <v>0</v>
      </c>
      <c r="H73" s="374">
        <v>0</v>
      </c>
      <c r="I73" s="374">
        <v>0</v>
      </c>
      <c r="J73" s="374">
        <v>0</v>
      </c>
      <c r="K73" s="374">
        <v>0</v>
      </c>
    </row>
    <row r="74" spans="1:11" x14ac:dyDescent="0.25">
      <c r="A74" s="343" t="s">
        <v>3402</v>
      </c>
      <c r="B74" s="376" t="s">
        <v>731</v>
      </c>
      <c r="C74" s="377">
        <v>2317.8720105293087</v>
      </c>
      <c r="D74" s="377">
        <v>0</v>
      </c>
      <c r="E74" s="377">
        <v>0</v>
      </c>
      <c r="F74" s="377">
        <v>0.3505259024059581</v>
      </c>
      <c r="G74" s="377">
        <v>120.06487765202577</v>
      </c>
      <c r="H74" s="377">
        <v>0</v>
      </c>
      <c r="I74" s="374">
        <v>1.9042883418073724</v>
      </c>
      <c r="J74" s="374">
        <v>0</v>
      </c>
      <c r="K74" s="374">
        <v>0</v>
      </c>
    </row>
    <row r="75" spans="1:11" x14ac:dyDescent="0.25">
      <c r="B75" s="373" t="s">
        <v>354</v>
      </c>
      <c r="C75" s="374">
        <f t="shared" ref="C75:I75" si="1">SUM(C71:C74)</f>
        <v>2621.9151843246218</v>
      </c>
      <c r="D75" s="374">
        <f t="shared" si="1"/>
        <v>27.047548151980781</v>
      </c>
      <c r="E75" s="374">
        <f t="shared" si="1"/>
        <v>3.0437943897845967</v>
      </c>
      <c r="F75" s="374">
        <f t="shared" si="1"/>
        <v>0.3505259024059581</v>
      </c>
      <c r="G75" s="374">
        <f t="shared" si="1"/>
        <v>133.8970818574717</v>
      </c>
      <c r="H75" s="374">
        <f t="shared" si="1"/>
        <v>0</v>
      </c>
      <c r="I75" s="374">
        <f t="shared" si="1"/>
        <v>1.9042883418073724</v>
      </c>
      <c r="J75" s="374">
        <v>0</v>
      </c>
      <c r="K75" s="374">
        <v>0</v>
      </c>
    </row>
    <row r="76" spans="1:11" x14ac:dyDescent="0.25">
      <c r="C76" s="378"/>
    </row>
    <row r="77" spans="1:11" x14ac:dyDescent="0.25">
      <c r="B77" s="270" t="s">
        <v>3403</v>
      </c>
    </row>
    <row r="78" spans="1:11" x14ac:dyDescent="0.25">
      <c r="B78" s="372" t="s">
        <v>3404</v>
      </c>
      <c r="C78" s="373" t="s">
        <v>3390</v>
      </c>
      <c r="D78" s="373" t="s">
        <v>3392</v>
      </c>
      <c r="E78" s="373" t="s">
        <v>3394</v>
      </c>
      <c r="F78" s="373" t="s">
        <v>354</v>
      </c>
    </row>
    <row r="79" spans="1:11" x14ac:dyDescent="0.25">
      <c r="A79" s="343" t="s">
        <v>3405</v>
      </c>
      <c r="B79" s="373" t="s">
        <v>3398</v>
      </c>
      <c r="C79" s="374">
        <v>33.020841417649308</v>
      </c>
      <c r="D79" s="374">
        <v>34.665603443688525</v>
      </c>
      <c r="E79" s="374">
        <v>1.613577135341727</v>
      </c>
      <c r="F79" s="374">
        <f>SUM(C79:E79)</f>
        <v>69.300021996679561</v>
      </c>
    </row>
    <row r="80" spans="1:11" x14ac:dyDescent="0.25">
      <c r="A80" s="343" t="s">
        <v>3406</v>
      </c>
      <c r="B80" s="373" t="s">
        <v>3400</v>
      </c>
      <c r="C80" s="374">
        <v>0</v>
      </c>
      <c r="D80" s="374">
        <v>0</v>
      </c>
      <c r="E80" s="374">
        <v>0</v>
      </c>
      <c r="F80" s="374">
        <f>SUM(C80:E80)</f>
        <v>0</v>
      </c>
    </row>
    <row r="81" spans="1:11" x14ac:dyDescent="0.25">
      <c r="A81" s="343" t="s">
        <v>3407</v>
      </c>
      <c r="B81" s="373" t="s">
        <v>729</v>
      </c>
      <c r="C81" s="374">
        <v>270.42944542971543</v>
      </c>
      <c r="D81" s="374">
        <v>8.2372531161292386</v>
      </c>
      <c r="E81" s="374">
        <v>0</v>
      </c>
      <c r="F81" s="374">
        <f t="shared" ref="F81:F82" si="2">SUM(C81:E81)</f>
        <v>278.66669854584467</v>
      </c>
    </row>
    <row r="82" spans="1:11" ht="15" customHeight="1" x14ac:dyDescent="0.25">
      <c r="A82" s="343" t="s">
        <v>3408</v>
      </c>
      <c r="B82" s="376" t="s">
        <v>731</v>
      </c>
      <c r="C82" s="374">
        <v>2000.4761787578652</v>
      </c>
      <c r="D82" s="374">
        <v>399.03102253752763</v>
      </c>
      <c r="E82" s="374">
        <v>40.68450113015502</v>
      </c>
      <c r="F82" s="374">
        <f t="shared" si="2"/>
        <v>2440.1917024255481</v>
      </c>
    </row>
    <row r="83" spans="1:11" x14ac:dyDescent="0.25">
      <c r="B83" s="373" t="s">
        <v>354</v>
      </c>
      <c r="C83" s="374">
        <f>SUM(C79:C82)</f>
        <v>2303.9264656052301</v>
      </c>
      <c r="D83" s="374">
        <f t="shared" ref="D83:E83" si="3">SUM(D79:D82)</f>
        <v>441.93387909734543</v>
      </c>
      <c r="E83" s="374">
        <f t="shared" si="3"/>
        <v>42.298078265496748</v>
      </c>
      <c r="F83" s="374">
        <f>SUM(F79:F82)</f>
        <v>2788.1584229680725</v>
      </c>
    </row>
    <row r="84" spans="1:11" x14ac:dyDescent="0.25">
      <c r="C84" s="378"/>
    </row>
    <row r="85" spans="1:11" s="380" customFormat="1" x14ac:dyDescent="0.25">
      <c r="A85" s="379"/>
      <c r="B85" s="270" t="s">
        <v>3409</v>
      </c>
      <c r="C85" s="261"/>
      <c r="D85" s="261"/>
      <c r="E85" s="261"/>
      <c r="F85" s="261"/>
      <c r="G85" s="261"/>
      <c r="H85" s="261"/>
      <c r="I85" s="261"/>
      <c r="J85" s="261"/>
      <c r="K85" s="261"/>
    </row>
    <row r="86" spans="1:11" x14ac:dyDescent="0.25">
      <c r="B86" s="522" t="s">
        <v>3410</v>
      </c>
      <c r="C86" s="523"/>
      <c r="D86" s="523"/>
      <c r="E86" s="524"/>
      <c r="F86" s="374">
        <f>F83</f>
        <v>2788.1584229680725</v>
      </c>
    </row>
    <row r="87" spans="1:11" x14ac:dyDescent="0.25">
      <c r="B87" s="381"/>
      <c r="C87" s="381"/>
      <c r="D87" s="381"/>
      <c r="E87" s="381"/>
      <c r="F87" s="378"/>
    </row>
    <row r="88" spans="1:11" x14ac:dyDescent="0.25">
      <c r="B88" s="345"/>
      <c r="C88" s="345"/>
      <c r="D88" s="345"/>
    </row>
    <row r="89" spans="1:11" x14ac:dyDescent="0.25">
      <c r="B89" s="382" t="s">
        <v>3411</v>
      </c>
      <c r="C89" s="383"/>
      <c r="D89" s="345"/>
    </row>
    <row r="90" spans="1:11" x14ac:dyDescent="0.25">
      <c r="B90" s="376" t="s">
        <v>3412</v>
      </c>
      <c r="C90" s="384"/>
      <c r="D90" s="345"/>
    </row>
    <row r="91" spans="1:11" x14ac:dyDescent="0.25">
      <c r="B91" s="376" t="s">
        <v>3413</v>
      </c>
      <c r="C91" s="384"/>
      <c r="D91" s="345"/>
    </row>
    <row r="92" spans="1:11" x14ac:dyDescent="0.25">
      <c r="B92" s="376" t="s">
        <v>3394</v>
      </c>
      <c r="C92" s="384"/>
      <c r="D92" s="345"/>
    </row>
    <row r="93" spans="1:11" x14ac:dyDescent="0.25">
      <c r="B93" s="376" t="s">
        <v>354</v>
      </c>
      <c r="C93" s="384"/>
      <c r="D93" s="345"/>
    </row>
    <row r="94" spans="1:11" x14ac:dyDescent="0.25">
      <c r="B94" s="345"/>
      <c r="C94" s="345"/>
      <c r="D94" s="345"/>
    </row>
    <row r="95" spans="1:11" x14ac:dyDescent="0.25">
      <c r="B95" s="382" t="s">
        <v>3414</v>
      </c>
      <c r="C95" s="383"/>
      <c r="D95" s="345"/>
    </row>
    <row r="96" spans="1:11" x14ac:dyDescent="0.25">
      <c r="B96" s="376" t="s">
        <v>3412</v>
      </c>
      <c r="C96" s="384"/>
      <c r="D96" s="345"/>
    </row>
    <row r="97" spans="2:6" x14ac:dyDescent="0.25">
      <c r="B97" s="376" t="s">
        <v>3413</v>
      </c>
      <c r="C97" s="384"/>
      <c r="D97" s="345"/>
    </row>
    <row r="98" spans="2:6" x14ac:dyDescent="0.25">
      <c r="B98" s="376" t="s">
        <v>3394</v>
      </c>
      <c r="C98" s="384"/>
      <c r="D98" s="345"/>
    </row>
    <row r="99" spans="2:6" x14ac:dyDescent="0.25">
      <c r="B99" s="376" t="s">
        <v>354</v>
      </c>
      <c r="C99" s="384"/>
      <c r="D99" s="345"/>
    </row>
    <row r="100" spans="2:6" x14ac:dyDescent="0.25">
      <c r="B100" s="345"/>
      <c r="C100" s="385"/>
      <c r="D100" s="345"/>
    </row>
    <row r="101" spans="2:6" x14ac:dyDescent="0.25">
      <c r="B101" s="345"/>
      <c r="C101" s="385"/>
      <c r="D101" s="345"/>
    </row>
    <row r="102" spans="2:6" x14ac:dyDescent="0.25">
      <c r="B102" s="345"/>
      <c r="C102" s="385"/>
      <c r="D102" s="345"/>
    </row>
    <row r="103" spans="2:6" ht="18" x14ac:dyDescent="0.25">
      <c r="B103" s="525" t="s">
        <v>3415</v>
      </c>
      <c r="C103" s="525"/>
      <c r="D103" s="525"/>
      <c r="E103" s="525"/>
      <c r="F103" s="525"/>
    </row>
    <row r="104" spans="2:6" ht="18" x14ac:dyDescent="0.25">
      <c r="B104" s="371"/>
      <c r="C104" s="386"/>
      <c r="D104" s="387"/>
      <c r="E104" s="387"/>
      <c r="F104" s="387"/>
    </row>
    <row r="105" spans="2:6" x14ac:dyDescent="0.25">
      <c r="B105" s="388" t="s">
        <v>3416</v>
      </c>
      <c r="C105" s="389">
        <f>F27</f>
        <v>2991.1407519999993</v>
      </c>
    </row>
    <row r="106" spans="2:6" x14ac:dyDescent="0.25">
      <c r="B106" s="390" t="s">
        <v>3417</v>
      </c>
      <c r="C106" s="391">
        <v>1</v>
      </c>
      <c r="D106"/>
    </row>
    <row r="107" spans="2:6" x14ac:dyDescent="0.25">
      <c r="B107" s="390" t="s">
        <v>3418</v>
      </c>
      <c r="C107" s="392"/>
    </row>
    <row r="108" spans="2:6" x14ac:dyDescent="0.25">
      <c r="B108" s="390" t="s">
        <v>3419</v>
      </c>
      <c r="C108" s="392"/>
    </row>
    <row r="109" spans="2:6" x14ac:dyDescent="0.25">
      <c r="B109" s="390" t="s">
        <v>3420</v>
      </c>
      <c r="C109" s="392"/>
    </row>
    <row r="110" spans="2:6" x14ac:dyDescent="0.25">
      <c r="B110" s="390" t="s">
        <v>3421</v>
      </c>
      <c r="C110" s="392"/>
    </row>
    <row r="111" spans="2:6" x14ac:dyDescent="0.25">
      <c r="B111" s="390" t="s">
        <v>3422</v>
      </c>
      <c r="C111" s="392"/>
    </row>
    <row r="112" spans="2:6" x14ac:dyDescent="0.25">
      <c r="B112" s="390" t="s">
        <v>3423</v>
      </c>
      <c r="C112" s="392"/>
    </row>
    <row r="113" spans="2:6" x14ac:dyDescent="0.25">
      <c r="B113" s="393"/>
      <c r="C113" s="394"/>
    </row>
    <row r="115" spans="2:6" ht="18" x14ac:dyDescent="0.25">
      <c r="B115" s="525" t="s">
        <v>3424</v>
      </c>
      <c r="C115" s="525"/>
      <c r="D115" s="525"/>
      <c r="E115" s="525"/>
      <c r="F115" s="525"/>
    </row>
    <row r="116" spans="2:6" ht="18" x14ac:dyDescent="0.25">
      <c r="B116" s="371"/>
      <c r="C116" s="519" t="s">
        <v>3425</v>
      </c>
      <c r="D116" s="519"/>
      <c r="E116" s="519"/>
      <c r="F116" s="519"/>
    </row>
    <row r="117" spans="2:6" x14ac:dyDescent="0.25">
      <c r="B117" s="395" t="s">
        <v>3426</v>
      </c>
      <c r="C117" s="526" t="s">
        <v>3427</v>
      </c>
      <c r="D117" s="526"/>
      <c r="E117" s="526"/>
      <c r="F117" s="526"/>
    </row>
    <row r="118" spans="2:6" x14ac:dyDescent="0.25">
      <c r="B118" s="395"/>
      <c r="C118" s="396"/>
      <c r="D118" s="396"/>
      <c r="E118" s="396"/>
      <c r="F118" s="396"/>
    </row>
    <row r="119" spans="2:6" x14ac:dyDescent="0.25">
      <c r="B119" s="397" t="s">
        <v>3428</v>
      </c>
      <c r="C119" s="527"/>
      <c r="D119" s="527"/>
      <c r="E119" s="527"/>
      <c r="F119" s="527"/>
    </row>
    <row r="120" spans="2:6" x14ac:dyDescent="0.25">
      <c r="B120" s="398" t="s">
        <v>3429</v>
      </c>
      <c r="C120" s="380"/>
      <c r="D120" s="380"/>
      <c r="E120" s="380"/>
      <c r="F120" s="380"/>
    </row>
    <row r="121" spans="2:6" x14ac:dyDescent="0.25">
      <c r="B121" s="395"/>
    </row>
    <row r="122" spans="2:6" x14ac:dyDescent="0.25">
      <c r="B122" s="395"/>
    </row>
    <row r="123" spans="2:6" ht="15.75" x14ac:dyDescent="0.25">
      <c r="B123" s="399"/>
    </row>
    <row r="124" spans="2:6" ht="18" x14ac:dyDescent="0.25">
      <c r="B124" s="525" t="s">
        <v>3430</v>
      </c>
      <c r="C124" s="525"/>
      <c r="D124" s="525"/>
      <c r="E124" s="525"/>
      <c r="F124" s="525"/>
    </row>
    <row r="125" spans="2:6" ht="18" x14ac:dyDescent="0.25">
      <c r="B125" s="371"/>
      <c r="C125" s="519" t="s">
        <v>3425</v>
      </c>
      <c r="D125" s="519"/>
      <c r="E125" s="519"/>
      <c r="F125" s="519"/>
    </row>
    <row r="126" spans="2:6" x14ac:dyDescent="0.25">
      <c r="B126" s="400"/>
      <c r="C126" s="528" t="s">
        <v>301</v>
      </c>
      <c r="D126" s="528"/>
      <c r="E126" s="528" t="s">
        <v>304</v>
      </c>
      <c r="F126" s="528"/>
    </row>
    <row r="127" spans="2:6" ht="30" x14ac:dyDescent="0.25">
      <c r="B127" s="401" t="s">
        <v>3431</v>
      </c>
      <c r="C127" s="526" t="s">
        <v>3427</v>
      </c>
      <c r="D127" s="526"/>
      <c r="E127" s="526"/>
      <c r="F127" s="526"/>
    </row>
    <row r="128" spans="2:6" x14ac:dyDescent="0.25">
      <c r="B128" s="395" t="s">
        <v>3432</v>
      </c>
      <c r="C128" s="526" t="s">
        <v>3427</v>
      </c>
      <c r="D128" s="526"/>
      <c r="E128" s="526"/>
      <c r="F128" s="526"/>
    </row>
    <row r="129" spans="2:9" x14ac:dyDescent="0.25">
      <c r="B129" s="397" t="s">
        <v>3433</v>
      </c>
      <c r="C129" s="527" t="s">
        <v>3427</v>
      </c>
      <c r="D129" s="527"/>
      <c r="E129" s="527"/>
      <c r="F129" s="527"/>
    </row>
    <row r="130" spans="2:9" ht="20.25" customHeight="1" x14ac:dyDescent="0.25">
      <c r="B130" s="402"/>
    </row>
    <row r="131" spans="2:9" x14ac:dyDescent="0.25">
      <c r="I131" s="325" t="s">
        <v>3330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8515625" defaultRowHeight="15" x14ac:dyDescent="0.25"/>
  <cols>
    <col min="1" max="1" width="2.7109375" style="343" customWidth="1"/>
    <col min="2" max="2" width="7.5703125" style="261" customWidth="1"/>
    <col min="3" max="13" width="15.5703125" style="261" customWidth="1"/>
    <col min="14" max="16384" width="9.28515625" style="261"/>
  </cols>
  <sheetData>
    <row r="4" spans="1:13" ht="18" x14ac:dyDescent="0.25">
      <c r="B4" s="262"/>
      <c r="K4" s="403"/>
      <c r="L4" s="404"/>
    </row>
    <row r="5" spans="1:13" x14ac:dyDescent="0.25">
      <c r="B5" s="405" t="s">
        <v>3434</v>
      </c>
    </row>
    <row r="7" spans="1:13" ht="15.75" x14ac:dyDescent="0.25">
      <c r="B7" s="406" t="s">
        <v>3435</v>
      </c>
    </row>
    <row r="8" spans="1:13" ht="3.75" customHeight="1" x14ac:dyDescent="0.25">
      <c r="B8" s="406"/>
    </row>
    <row r="9" spans="1:13" x14ac:dyDescent="0.25">
      <c r="B9" s="407" t="s">
        <v>3243</v>
      </c>
      <c r="C9" s="408"/>
      <c r="D9" s="408"/>
      <c r="E9" s="408"/>
      <c r="F9" s="408"/>
      <c r="G9" s="408"/>
      <c r="H9" s="408"/>
      <c r="I9" s="408"/>
      <c r="J9" s="408"/>
      <c r="K9" s="408"/>
      <c r="L9" s="408"/>
      <c r="M9" s="408"/>
    </row>
    <row r="10" spans="1:13" ht="45" x14ac:dyDescent="0.2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25">
      <c r="A11" s="343" t="s">
        <v>3094</v>
      </c>
      <c r="B11" s="412" t="s">
        <v>354</v>
      </c>
      <c r="C11" s="413">
        <v>351</v>
      </c>
      <c r="D11" s="413">
        <v>21</v>
      </c>
      <c r="E11" s="413">
        <v>17</v>
      </c>
      <c r="F11" s="413">
        <v>219</v>
      </c>
      <c r="G11" s="413">
        <v>194</v>
      </c>
      <c r="H11" s="413">
        <v>13</v>
      </c>
      <c r="I11" s="413">
        <v>113</v>
      </c>
      <c r="J11" s="413">
        <v>73</v>
      </c>
      <c r="K11" s="413">
        <v>46</v>
      </c>
      <c r="L11" s="413">
        <v>1</v>
      </c>
      <c r="M11" s="414">
        <f>SUM(C11:L11)</f>
        <v>1048</v>
      </c>
    </row>
    <row r="12" spans="1:13" x14ac:dyDescent="0.25">
      <c r="B12" s="415" t="s">
        <v>3436</v>
      </c>
      <c r="C12" s="416">
        <f>C11/$M$11</f>
        <v>0.33492366412213742</v>
      </c>
      <c r="D12" s="416">
        <f t="shared" ref="D12:L12" si="0">D11/$M$11</f>
        <v>2.0038167938931296E-2</v>
      </c>
      <c r="E12" s="416">
        <f t="shared" si="0"/>
        <v>1.6221374045801526E-2</v>
      </c>
      <c r="F12" s="416">
        <f t="shared" si="0"/>
        <v>0.20896946564885496</v>
      </c>
      <c r="G12" s="416">
        <f t="shared" si="0"/>
        <v>0.1851145038167939</v>
      </c>
      <c r="H12" s="416">
        <f t="shared" si="0"/>
        <v>1.2404580152671756E-2</v>
      </c>
      <c r="I12" s="416">
        <f t="shared" si="0"/>
        <v>0.10782442748091603</v>
      </c>
      <c r="J12" s="416">
        <f t="shared" si="0"/>
        <v>6.9656488549618326E-2</v>
      </c>
      <c r="K12" s="416">
        <f t="shared" si="0"/>
        <v>4.3893129770992363E-2</v>
      </c>
      <c r="L12" s="416">
        <f t="shared" si="0"/>
        <v>9.5419847328244271E-4</v>
      </c>
      <c r="M12" s="417">
        <f>SUM(C12:L12)</f>
        <v>1</v>
      </c>
    </row>
    <row r="13" spans="1:13" x14ac:dyDescent="0.25">
      <c r="B13" s="345"/>
      <c r="C13" s="345"/>
    </row>
    <row r="14" spans="1:13" ht="15.75" x14ac:dyDescent="0.25">
      <c r="B14" s="418" t="s">
        <v>3437</v>
      </c>
      <c r="C14" s="345"/>
    </row>
    <row r="15" spans="1:13" ht="3.75" customHeight="1" x14ac:dyDescent="0.25">
      <c r="B15" s="418"/>
      <c r="C15" s="345"/>
      <c r="F15" s="261">
        <v>15.694000000000001</v>
      </c>
    </row>
    <row r="16" spans="1:13" x14ac:dyDescent="0.25">
      <c r="B16" s="419" t="s">
        <v>3245</v>
      </c>
      <c r="C16" s="420"/>
      <c r="D16" s="408"/>
      <c r="E16" s="408"/>
      <c r="F16" s="408"/>
      <c r="G16" s="408"/>
      <c r="H16" s="408"/>
      <c r="I16" s="408"/>
      <c r="J16" s="408"/>
      <c r="K16" s="408"/>
      <c r="L16" s="408"/>
      <c r="M16" s="408"/>
    </row>
    <row r="17" spans="1:14" ht="45" x14ac:dyDescent="0.2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25">
      <c r="A18" s="343" t="s">
        <v>3093</v>
      </c>
      <c r="B18" s="412" t="s">
        <v>354</v>
      </c>
      <c r="C18" s="413">
        <v>120.33102078000005</v>
      </c>
      <c r="D18" s="413">
        <v>2.5017014100000003</v>
      </c>
      <c r="E18" s="413">
        <v>30.052358209999998</v>
      </c>
      <c r="F18" s="413">
        <v>891.99169830000073</v>
      </c>
      <c r="G18" s="413">
        <v>534.80971024000007</v>
      </c>
      <c r="H18" s="413">
        <v>64.160162159999985</v>
      </c>
      <c r="I18" s="413">
        <v>634.58254279000039</v>
      </c>
      <c r="J18" s="413">
        <v>152.57400624000007</v>
      </c>
      <c r="K18" s="413">
        <v>558.6000598899999</v>
      </c>
      <c r="L18" s="413">
        <v>1.53749198</v>
      </c>
      <c r="M18" s="421">
        <f>SUM(C18:L18)</f>
        <v>2991.1407520000016</v>
      </c>
    </row>
    <row r="19" spans="1:14" x14ac:dyDescent="0.25">
      <c r="B19" s="415" t="s">
        <v>3436</v>
      </c>
      <c r="C19" s="416">
        <f t="shared" ref="C19:L19" si="1">C18/$M$18</f>
        <v>4.0229140236727974E-2</v>
      </c>
      <c r="D19" s="416">
        <f t="shared" si="1"/>
        <v>8.3637034075620094E-4</v>
      </c>
      <c r="E19" s="416">
        <f t="shared" si="1"/>
        <v>1.0047122720622805E-2</v>
      </c>
      <c r="F19" s="416">
        <f t="shared" si="1"/>
        <v>0.2982112084506815</v>
      </c>
      <c r="G19" s="416">
        <f t="shared" si="1"/>
        <v>0.17879790841751728</v>
      </c>
      <c r="H19" s="416">
        <f t="shared" si="1"/>
        <v>2.1450064533773551E-2</v>
      </c>
      <c r="I19" s="416">
        <f t="shared" si="1"/>
        <v>0.21215402263022629</v>
      </c>
      <c r="J19" s="416">
        <f t="shared" si="1"/>
        <v>5.100863479526422E-2</v>
      </c>
      <c r="K19" s="416">
        <f t="shared" si="1"/>
        <v>0.18675151261821984</v>
      </c>
      <c r="L19" s="416">
        <f t="shared" si="1"/>
        <v>5.1401525621018289E-4</v>
      </c>
      <c r="M19" s="422">
        <f>SUM(C19:L19)</f>
        <v>0.99999999999999989</v>
      </c>
    </row>
    <row r="20" spans="1:14" x14ac:dyDescent="0.25">
      <c r="B20" s="345"/>
      <c r="C20" s="345"/>
    </row>
    <row r="21" spans="1:14" ht="15.75" x14ac:dyDescent="0.25">
      <c r="B21" s="418" t="s">
        <v>3438</v>
      </c>
      <c r="C21" s="345"/>
    </row>
    <row r="22" spans="1:14" ht="3.75" customHeight="1" x14ac:dyDescent="0.25">
      <c r="B22" s="418"/>
      <c r="C22" s="345"/>
    </row>
    <row r="23" spans="1:14" x14ac:dyDescent="0.25">
      <c r="B23" s="419" t="s">
        <v>3247</v>
      </c>
      <c r="C23" s="420"/>
      <c r="D23" s="408"/>
      <c r="E23" s="408"/>
      <c r="F23" s="408"/>
      <c r="G23" s="408"/>
      <c r="H23" s="408"/>
      <c r="I23" s="408"/>
      <c r="J23" s="408"/>
      <c r="K23" s="408"/>
      <c r="L23" s="408"/>
      <c r="M23" s="408"/>
    </row>
    <row r="24" spans="1:14" x14ac:dyDescent="0.25">
      <c r="B24" s="345"/>
      <c r="C24" s="423"/>
    </row>
    <row r="25" spans="1:14" x14ac:dyDescent="0.25">
      <c r="B25" s="353"/>
      <c r="C25" s="409" t="s">
        <v>3178</v>
      </c>
      <c r="D25" s="410" t="s">
        <v>3179</v>
      </c>
      <c r="E25" s="410" t="s">
        <v>3180</v>
      </c>
      <c r="F25" s="410" t="s">
        <v>3181</v>
      </c>
      <c r="G25" s="410" t="s">
        <v>3182</v>
      </c>
      <c r="H25" s="410" t="s">
        <v>3183</v>
      </c>
      <c r="I25" s="411" t="s">
        <v>354</v>
      </c>
    </row>
    <row r="26" spans="1:14" x14ac:dyDescent="0.25">
      <c r="A26" s="343" t="s">
        <v>3103</v>
      </c>
      <c r="B26" s="412" t="s">
        <v>354</v>
      </c>
      <c r="C26" s="413">
        <v>368.84048349999966</v>
      </c>
      <c r="D26" s="413">
        <v>778.9177341699999</v>
      </c>
      <c r="E26" s="413">
        <v>868.05008539999972</v>
      </c>
      <c r="F26" s="413">
        <v>287.79135167999999</v>
      </c>
      <c r="G26" s="413">
        <v>95.486664840000003</v>
      </c>
      <c r="H26" s="413">
        <v>592.05443241</v>
      </c>
      <c r="I26" s="421">
        <f>SUM(C26:H26)</f>
        <v>2991.1407519999993</v>
      </c>
    </row>
    <row r="27" spans="1:14" x14ac:dyDescent="0.25">
      <c r="B27" s="415" t="s">
        <v>3436</v>
      </c>
      <c r="C27" s="416">
        <f t="shared" ref="C27:H27" si="2">C26/$I$26</f>
        <v>0.12331097533721133</v>
      </c>
      <c r="D27" s="416">
        <f t="shared" si="2"/>
        <v>0.26040825181803418</v>
      </c>
      <c r="E27" s="416">
        <f t="shared" si="2"/>
        <v>0.29020703382800889</v>
      </c>
      <c r="F27" s="416">
        <f t="shared" si="2"/>
        <v>9.6214580168977631E-2</v>
      </c>
      <c r="G27" s="416">
        <f t="shared" si="2"/>
        <v>3.1923160010492217E-2</v>
      </c>
      <c r="H27" s="416">
        <f t="shared" si="2"/>
        <v>0.19793599883727575</v>
      </c>
      <c r="I27" s="417">
        <f>SUM(C27:H27)</f>
        <v>1</v>
      </c>
    </row>
    <row r="28" spans="1:14" x14ac:dyDescent="0.25">
      <c r="B28" s="345"/>
      <c r="C28" s="345"/>
    </row>
    <row r="29" spans="1:14" x14ac:dyDescent="0.25">
      <c r="N29" s="424" t="s">
        <v>3330</v>
      </c>
    </row>
    <row r="34" spans="4:8" x14ac:dyDescent="0.2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8515625" defaultRowHeight="15" x14ac:dyDescent="0.25"/>
  <cols>
    <col min="1" max="1" width="2.7109375" style="343" customWidth="1"/>
    <col min="2" max="2" width="31" style="261" customWidth="1"/>
    <col min="3" max="3" width="18.5703125" style="261" bestFit="1" customWidth="1"/>
    <col min="4" max="5" width="19.28515625" style="261" bestFit="1" customWidth="1"/>
    <col min="6" max="6" width="18.5703125" style="261" bestFit="1" customWidth="1"/>
    <col min="7" max="7" width="18.28515625" style="261" bestFit="1" customWidth="1"/>
    <col min="8" max="12" width="15.5703125" style="261" customWidth="1"/>
    <col min="13" max="13" width="3.42578125" style="261" customWidth="1"/>
    <col min="14" max="14" width="15.7109375" style="261" bestFit="1" customWidth="1"/>
    <col min="15" max="15" width="9.28515625" style="261"/>
    <col min="16" max="16" width="12" style="261" bestFit="1" customWidth="1"/>
    <col min="17" max="16384" width="9.28515625" style="261"/>
  </cols>
  <sheetData>
    <row r="5" spans="1:16" ht="15.75" x14ac:dyDescent="0.25">
      <c r="B5" s="406" t="s">
        <v>3439</v>
      </c>
    </row>
    <row r="6" spans="1:16" ht="3.75" customHeight="1" x14ac:dyDescent="0.25">
      <c r="B6" s="406"/>
    </row>
    <row r="7" spans="1:16" x14ac:dyDescent="0.25">
      <c r="B7" s="426" t="s">
        <v>3249</v>
      </c>
      <c r="C7" s="426"/>
      <c r="D7" s="427"/>
      <c r="E7" s="428"/>
      <c r="F7" s="428"/>
      <c r="G7" s="428"/>
      <c r="H7" s="428"/>
      <c r="I7" s="428"/>
      <c r="J7" s="428"/>
      <c r="K7" s="429"/>
      <c r="L7" s="429"/>
      <c r="M7" s="345"/>
      <c r="N7" s="382"/>
    </row>
    <row r="8" spans="1:16" x14ac:dyDescent="0.25">
      <c r="B8" s="337"/>
      <c r="C8" s="529" t="s">
        <v>3440</v>
      </c>
      <c r="D8" s="529"/>
      <c r="E8" s="529"/>
      <c r="F8" s="529"/>
      <c r="G8" s="529"/>
      <c r="H8" s="529"/>
      <c r="I8" s="529"/>
      <c r="J8" s="529"/>
      <c r="K8" s="529"/>
      <c r="L8" s="529"/>
      <c r="M8" s="345"/>
      <c r="N8" s="345"/>
    </row>
    <row r="9" spans="1:16" x14ac:dyDescent="0.2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25">
      <c r="C10" s="433"/>
      <c r="D10" s="433"/>
      <c r="E10" s="433"/>
      <c r="F10" s="433"/>
      <c r="G10" s="433"/>
      <c r="H10" s="433"/>
      <c r="I10" s="433"/>
      <c r="J10" s="433"/>
      <c r="K10" s="433"/>
      <c r="L10" s="433"/>
      <c r="M10" s="345"/>
      <c r="N10" s="345"/>
    </row>
    <row r="11" spans="1:16" x14ac:dyDescent="0.25">
      <c r="A11" s="343" t="s">
        <v>3126</v>
      </c>
      <c r="B11" s="434" t="s">
        <v>3099</v>
      </c>
      <c r="C11" s="435">
        <v>5.7433520899999984</v>
      </c>
      <c r="D11" s="435">
        <v>35.452646322018552</v>
      </c>
      <c r="E11" s="435">
        <v>58.296569433392314</v>
      </c>
      <c r="F11" s="435">
        <v>13.63136904270598</v>
      </c>
      <c r="G11" s="435">
        <v>4.145417763243838</v>
      </c>
      <c r="H11" s="435">
        <v>0.86391156898745303</v>
      </c>
      <c r="I11" s="435">
        <v>0.68938536562257213</v>
      </c>
      <c r="J11" s="435">
        <v>0.73797316344486352</v>
      </c>
      <c r="K11" s="435">
        <v>0.15859014278040676</v>
      </c>
      <c r="L11" s="435">
        <v>0.61180588780406742</v>
      </c>
      <c r="M11" s="345"/>
      <c r="N11" s="436">
        <f>SUM(C11:M11)</f>
        <v>120.33102078000005</v>
      </c>
      <c r="P11" s="437"/>
    </row>
    <row r="12" spans="1:16" x14ac:dyDescent="0.25">
      <c r="A12" s="343" t="s">
        <v>3122</v>
      </c>
      <c r="B12" s="434" t="s">
        <v>3096</v>
      </c>
      <c r="C12" s="435">
        <v>0.44542476999999997</v>
      </c>
      <c r="D12" s="435">
        <v>1.7609996899999996</v>
      </c>
      <c r="E12" s="435">
        <v>0.18742208000000002</v>
      </c>
      <c r="F12" s="435">
        <v>0.1078548700000001</v>
      </c>
      <c r="G12" s="435">
        <v>0</v>
      </c>
      <c r="H12" s="435">
        <v>0</v>
      </c>
      <c r="I12" s="435">
        <v>0</v>
      </c>
      <c r="J12" s="435">
        <v>0</v>
      </c>
      <c r="K12" s="435">
        <v>0</v>
      </c>
      <c r="L12" s="435">
        <v>0</v>
      </c>
      <c r="M12" s="345"/>
      <c r="N12" s="436">
        <f t="shared" ref="N12:N22" si="0">SUM(C12:M12)</f>
        <v>2.5017014099999999</v>
      </c>
      <c r="P12" s="437"/>
    </row>
    <row r="13" spans="1:16" x14ac:dyDescent="0.25">
      <c r="A13" s="343" t="s">
        <v>3129</v>
      </c>
      <c r="B13" s="434" t="s">
        <v>3102</v>
      </c>
      <c r="C13" s="435">
        <v>5.0725235400000006</v>
      </c>
      <c r="D13" s="435">
        <v>3.2711628999999998</v>
      </c>
      <c r="E13" s="435">
        <v>13.488094759300321</v>
      </c>
      <c r="F13" s="435">
        <v>8.2205770106996798</v>
      </c>
      <c r="G13" s="435">
        <v>0</v>
      </c>
      <c r="H13" s="435">
        <v>0</v>
      </c>
      <c r="I13" s="435">
        <v>0</v>
      </c>
      <c r="J13" s="435">
        <v>0</v>
      </c>
      <c r="K13" s="435">
        <v>0</v>
      </c>
      <c r="L13" s="435">
        <v>0</v>
      </c>
      <c r="M13" s="345"/>
      <c r="N13" s="436">
        <f t="shared" si="0"/>
        <v>30.052358210000001</v>
      </c>
      <c r="P13" s="437"/>
    </row>
    <row r="14" spans="1:16" x14ac:dyDescent="0.25">
      <c r="A14" s="343" t="s">
        <v>3121</v>
      </c>
      <c r="B14" s="434" t="s">
        <v>3095</v>
      </c>
      <c r="C14" s="435">
        <v>10.132850909536192</v>
      </c>
      <c r="D14" s="435">
        <v>82.528257059242208</v>
      </c>
      <c r="E14" s="435">
        <v>359.81200996817552</v>
      </c>
      <c r="F14" s="435">
        <v>248.30319890456926</v>
      </c>
      <c r="G14" s="435">
        <v>140.3355697667705</v>
      </c>
      <c r="H14" s="435">
        <v>22.123723486285517</v>
      </c>
      <c r="I14" s="435">
        <v>11.547960830917438</v>
      </c>
      <c r="J14" s="435">
        <v>7.5359750293417003</v>
      </c>
      <c r="K14" s="435">
        <v>4.458073226077131</v>
      </c>
      <c r="L14" s="435">
        <v>5.2140791190847429</v>
      </c>
      <c r="M14" s="345"/>
      <c r="N14" s="436">
        <f t="shared" si="0"/>
        <v>891.99169830000017</v>
      </c>
      <c r="P14" s="437"/>
    </row>
    <row r="15" spans="1:16" x14ac:dyDescent="0.25">
      <c r="A15" s="343" t="s">
        <v>3127</v>
      </c>
      <c r="B15" s="434" t="s">
        <v>3100</v>
      </c>
      <c r="C15" s="435">
        <v>4.5487007234352648</v>
      </c>
      <c r="D15" s="435">
        <v>13.355121509931477</v>
      </c>
      <c r="E15" s="435">
        <v>178.93996607720018</v>
      </c>
      <c r="F15" s="435">
        <v>206.00199766597964</v>
      </c>
      <c r="G15" s="435">
        <v>99.257978745976146</v>
      </c>
      <c r="H15" s="435">
        <v>16.535136426983147</v>
      </c>
      <c r="I15" s="435">
        <v>8.1636626606743761</v>
      </c>
      <c r="J15" s="435">
        <v>5.4099779706133591</v>
      </c>
      <c r="K15" s="435">
        <v>2.0970277092064111</v>
      </c>
      <c r="L15" s="435">
        <v>0.50014074999999991</v>
      </c>
      <c r="M15" s="345"/>
      <c r="N15" s="436">
        <f t="shared" si="0"/>
        <v>534.80971024000007</v>
      </c>
      <c r="P15" s="437"/>
    </row>
    <row r="16" spans="1:16" ht="30" x14ac:dyDescent="0.25">
      <c r="A16" s="343" t="s">
        <v>3123</v>
      </c>
      <c r="B16" s="434" t="s">
        <v>3097</v>
      </c>
      <c r="C16" s="435">
        <v>6.6304450000000001E-2</v>
      </c>
      <c r="D16" s="435">
        <v>51.729642112083788</v>
      </c>
      <c r="E16" s="435">
        <v>12.364215597916218</v>
      </c>
      <c r="F16" s="435">
        <v>0</v>
      </c>
      <c r="G16" s="435">
        <v>0</v>
      </c>
      <c r="H16" s="435">
        <v>0</v>
      </c>
      <c r="I16" s="435">
        <v>0</v>
      </c>
      <c r="J16" s="435">
        <v>0</v>
      </c>
      <c r="K16" s="435">
        <v>0</v>
      </c>
      <c r="L16" s="435">
        <v>0</v>
      </c>
      <c r="M16" s="345"/>
      <c r="N16" s="436">
        <f t="shared" si="0"/>
        <v>64.160162159999999</v>
      </c>
      <c r="P16" s="437"/>
    </row>
    <row r="17" spans="1:16" x14ac:dyDescent="0.25">
      <c r="A17" s="343" t="s">
        <v>3124</v>
      </c>
      <c r="B17" s="434" t="s">
        <v>3098</v>
      </c>
      <c r="C17" s="435">
        <v>12.977802783407215</v>
      </c>
      <c r="D17" s="435">
        <v>155.21754149460727</v>
      </c>
      <c r="E17" s="435">
        <v>298.86846684450973</v>
      </c>
      <c r="F17" s="435">
        <v>139.50332497888724</v>
      </c>
      <c r="G17" s="435">
        <v>18.064423407882899</v>
      </c>
      <c r="H17" s="435">
        <v>1.6790852999559018</v>
      </c>
      <c r="I17" s="435">
        <v>1.6790852999559018</v>
      </c>
      <c r="J17" s="435">
        <v>1.5198881399559008</v>
      </c>
      <c r="K17" s="435">
        <v>1.0440852999559018</v>
      </c>
      <c r="L17" s="435">
        <v>4.0288392408819611</v>
      </c>
      <c r="M17" s="345"/>
      <c r="N17" s="436">
        <f t="shared" si="0"/>
        <v>634.58254279000005</v>
      </c>
      <c r="P17" s="437"/>
    </row>
    <row r="18" spans="1:16" x14ac:dyDescent="0.25">
      <c r="A18" s="343" t="s">
        <v>3110</v>
      </c>
      <c r="B18" s="434" t="s">
        <v>3442</v>
      </c>
      <c r="C18" s="435">
        <v>2.2789981799999999</v>
      </c>
      <c r="D18" s="435">
        <v>17.84960985</v>
      </c>
      <c r="E18" s="435">
        <v>111.38182057544661</v>
      </c>
      <c r="F18" s="435">
        <v>20.632561744553367</v>
      </c>
      <c r="G18" s="435">
        <v>0.43101588999999996</v>
      </c>
      <c r="H18" s="435">
        <v>0</v>
      </c>
      <c r="I18" s="435">
        <v>0</v>
      </c>
      <c r="J18" s="435">
        <v>0</v>
      </c>
      <c r="K18" s="435">
        <v>0</v>
      </c>
      <c r="L18" s="435">
        <v>0</v>
      </c>
      <c r="M18" s="345"/>
      <c r="N18" s="436">
        <f t="shared" si="0"/>
        <v>152.57400623999996</v>
      </c>
      <c r="P18" s="437"/>
    </row>
    <row r="19" spans="1:16" ht="30" x14ac:dyDescent="0.25">
      <c r="A19" s="343" t="s">
        <v>3128</v>
      </c>
      <c r="B19" s="434" t="s">
        <v>3443</v>
      </c>
      <c r="C19" s="435">
        <v>7.9259464275703433</v>
      </c>
      <c r="D19" s="435">
        <v>57.175134884224114</v>
      </c>
      <c r="E19" s="435">
        <v>333.32191687743364</v>
      </c>
      <c r="F19" s="435">
        <v>45.379601442765342</v>
      </c>
      <c r="G19" s="435">
        <v>37.001089431612229</v>
      </c>
      <c r="H19" s="435">
        <v>17.704777980170132</v>
      </c>
      <c r="I19" s="435">
        <v>17.704777980170132</v>
      </c>
      <c r="J19" s="435">
        <v>17.704777980170132</v>
      </c>
      <c r="K19" s="435">
        <v>17.645924835495428</v>
      </c>
      <c r="L19" s="435">
        <v>5.9858540103887297</v>
      </c>
      <c r="M19" s="345"/>
      <c r="N19" s="436">
        <f t="shared" si="0"/>
        <v>557.54980185000022</v>
      </c>
      <c r="P19" s="437"/>
    </row>
    <row r="20" spans="1:16" x14ac:dyDescent="0.25">
      <c r="A20" s="343" t="s">
        <v>3125</v>
      </c>
      <c r="B20" s="434" t="s">
        <v>352</v>
      </c>
      <c r="C20" s="435">
        <v>0</v>
      </c>
      <c r="D20" s="435">
        <v>1.2689192500000002</v>
      </c>
      <c r="E20" s="435">
        <v>0.26857272999999965</v>
      </c>
      <c r="F20" s="435">
        <v>0</v>
      </c>
      <c r="G20" s="435">
        <v>0</v>
      </c>
      <c r="H20" s="435">
        <v>0</v>
      </c>
      <c r="I20" s="435">
        <v>0</v>
      </c>
      <c r="J20" s="435">
        <v>0</v>
      </c>
      <c r="K20" s="435">
        <v>0</v>
      </c>
      <c r="L20" s="435">
        <v>0</v>
      </c>
      <c r="M20" s="345"/>
      <c r="N20" s="436">
        <f t="shared" si="0"/>
        <v>1.5374919799999998</v>
      </c>
      <c r="P20" s="437"/>
    </row>
    <row r="21" spans="1:16" x14ac:dyDescent="0.25">
      <c r="C21" s="438"/>
      <c r="D21" s="438"/>
      <c r="E21" s="438"/>
      <c r="F21" s="438"/>
      <c r="G21" s="438"/>
      <c r="H21" s="438"/>
      <c r="I21" s="438"/>
      <c r="J21" s="438"/>
      <c r="K21" s="438"/>
      <c r="L21" s="438"/>
      <c r="M21" s="345"/>
      <c r="N21" s="436">
        <f t="shared" si="0"/>
        <v>0</v>
      </c>
    </row>
    <row r="22" spans="1:16" x14ac:dyDescent="0.25">
      <c r="B22" s="439" t="s">
        <v>354</v>
      </c>
      <c r="C22" s="440">
        <f t="shared" ref="C22:L22" si="1">SUM(C11:C21)</f>
        <v>49.191903873949016</v>
      </c>
      <c r="D22" s="440">
        <f t="shared" si="1"/>
        <v>419.60903507210736</v>
      </c>
      <c r="E22" s="440">
        <f t="shared" si="1"/>
        <v>1366.9290549433745</v>
      </c>
      <c r="F22" s="440">
        <f t="shared" si="1"/>
        <v>681.78048566016048</v>
      </c>
      <c r="G22" s="440">
        <f t="shared" si="1"/>
        <v>299.23549500548563</v>
      </c>
      <c r="H22" s="440">
        <f t="shared" si="1"/>
        <v>58.906634762382154</v>
      </c>
      <c r="I22" s="440">
        <f t="shared" si="1"/>
        <v>39.784872137340415</v>
      </c>
      <c r="J22" s="440">
        <f t="shared" si="1"/>
        <v>32.908592283525955</v>
      </c>
      <c r="K22" s="440">
        <f t="shared" si="1"/>
        <v>25.40370121351528</v>
      </c>
      <c r="L22" s="440">
        <f t="shared" si="1"/>
        <v>16.340719008159503</v>
      </c>
      <c r="M22" s="345"/>
      <c r="N22" s="436">
        <f t="shared" si="0"/>
        <v>2990.09049396</v>
      </c>
      <c r="P22" s="437"/>
    </row>
    <row r="23" spans="1:16" x14ac:dyDescent="0.25">
      <c r="M23" s="345"/>
      <c r="N23" s="345"/>
    </row>
    <row r="24" spans="1:16" x14ac:dyDescent="0.25">
      <c r="M24" s="345"/>
      <c r="N24" s="345"/>
    </row>
    <row r="25" spans="1:16" x14ac:dyDescent="0.25">
      <c r="M25" s="345"/>
      <c r="N25" s="345"/>
    </row>
    <row r="26" spans="1:16" x14ac:dyDescent="0.25">
      <c r="M26" s="345"/>
      <c r="N26" s="345"/>
    </row>
    <row r="27" spans="1:16" ht="15.75" x14ac:dyDescent="0.25">
      <c r="B27" s="406" t="s">
        <v>3444</v>
      </c>
      <c r="M27" s="345"/>
      <c r="N27" s="345"/>
    </row>
    <row r="28" spans="1:16" ht="3.75" customHeight="1" x14ac:dyDescent="0.25">
      <c r="B28" s="406"/>
      <c r="M28" s="345"/>
      <c r="N28" s="345"/>
    </row>
    <row r="29" spans="1:16" x14ac:dyDescent="0.25">
      <c r="B29" s="441" t="s">
        <v>3445</v>
      </c>
      <c r="C29" s="427"/>
      <c r="D29" s="429"/>
      <c r="E29" s="429"/>
      <c r="F29" s="429"/>
      <c r="G29" s="429"/>
      <c r="H29" s="429"/>
      <c r="I29" s="429"/>
      <c r="J29" s="429"/>
      <c r="K29" s="429"/>
      <c r="L29" s="429"/>
      <c r="M29" s="345"/>
      <c r="N29" s="345"/>
    </row>
    <row r="30" spans="1:16" x14ac:dyDescent="0.25">
      <c r="B30" s="337"/>
      <c r="C30" s="529" t="s">
        <v>3440</v>
      </c>
      <c r="D30" s="529"/>
      <c r="E30" s="529"/>
      <c r="F30" s="529"/>
      <c r="G30" s="529"/>
      <c r="H30" s="529"/>
      <c r="I30" s="529"/>
      <c r="J30" s="529"/>
      <c r="K30" s="529"/>
      <c r="L30" s="529"/>
      <c r="M30" s="345"/>
      <c r="N30" s="345"/>
    </row>
    <row r="31" spans="1:16" x14ac:dyDescent="0.2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25">
      <c r="C32" s="433"/>
      <c r="D32" s="433"/>
      <c r="E32" s="433"/>
      <c r="F32" s="433"/>
      <c r="G32" s="433"/>
      <c r="H32" s="433"/>
      <c r="I32" s="433"/>
      <c r="J32" s="433"/>
      <c r="K32" s="433"/>
      <c r="L32" s="433"/>
      <c r="M32" s="345"/>
      <c r="N32" s="345"/>
    </row>
    <row r="33" spans="2:14" x14ac:dyDescent="0.25">
      <c r="B33" s="434" t="s">
        <v>3099</v>
      </c>
      <c r="C33" s="442">
        <f t="shared" ref="C33:K33" si="2">C11/$N$11</f>
        <v>4.7729604991056371E-2</v>
      </c>
      <c r="D33" s="442">
        <f t="shared" si="2"/>
        <v>0.29462599163715447</v>
      </c>
      <c r="E33" s="442">
        <f t="shared" si="2"/>
        <v>0.48446833622375168</v>
      </c>
      <c r="F33" s="442">
        <f t="shared" si="2"/>
        <v>0.11328225219353928</v>
      </c>
      <c r="G33" s="442">
        <f t="shared" si="2"/>
        <v>3.4450117154934325E-2</v>
      </c>
      <c r="H33" s="442">
        <f t="shared" si="2"/>
        <v>7.1794584919788349E-3</v>
      </c>
      <c r="I33" s="442">
        <f t="shared" si="2"/>
        <v>5.7290743579992412E-3</v>
      </c>
      <c r="J33" s="442">
        <f t="shared" si="2"/>
        <v>6.1328588310913795E-3</v>
      </c>
      <c r="K33" s="442">
        <f t="shared" si="2"/>
        <v>1.3179489524181422E-3</v>
      </c>
      <c r="L33" s="442">
        <f>L11/$N$11</f>
        <v>5.0843571660762832E-3</v>
      </c>
      <c r="M33" s="345"/>
      <c r="N33" s="443"/>
    </row>
    <row r="34" spans="2:14" x14ac:dyDescent="0.25">
      <c r="B34" s="434" t="s">
        <v>3096</v>
      </c>
      <c r="C34" s="442">
        <f t="shared" ref="C34:L34" si="3">C12/$N$12</f>
        <v>0.17804873444109381</v>
      </c>
      <c r="D34" s="442">
        <f t="shared" si="3"/>
        <v>0.703920812835933</v>
      </c>
      <c r="E34" s="442">
        <f t="shared" si="3"/>
        <v>7.4917845611319395E-2</v>
      </c>
      <c r="F34" s="442">
        <f t="shared" si="3"/>
        <v>4.3112607111653704E-2</v>
      </c>
      <c r="G34" s="442">
        <f t="shared" si="3"/>
        <v>0</v>
      </c>
      <c r="H34" s="442">
        <f t="shared" si="3"/>
        <v>0</v>
      </c>
      <c r="I34" s="442">
        <f t="shared" si="3"/>
        <v>0</v>
      </c>
      <c r="J34" s="442">
        <f t="shared" si="3"/>
        <v>0</v>
      </c>
      <c r="K34" s="442">
        <f t="shared" si="3"/>
        <v>0</v>
      </c>
      <c r="L34" s="442">
        <f t="shared" si="3"/>
        <v>0</v>
      </c>
      <c r="M34" s="345"/>
      <c r="N34" s="443"/>
    </row>
    <row r="35" spans="2:14" ht="19.5" customHeight="1" x14ac:dyDescent="0.25">
      <c r="B35" s="434" t="s">
        <v>3102</v>
      </c>
      <c r="C35" s="442">
        <f t="shared" ref="C35:L35" si="4">C13/$N$13</f>
        <v>0.16878953407097699</v>
      </c>
      <c r="D35" s="442">
        <f t="shared" si="4"/>
        <v>0.10884879240230511</v>
      </c>
      <c r="E35" s="442">
        <f t="shared" si="4"/>
        <v>0.44881984518646267</v>
      </c>
      <c r="F35" s="442">
        <f t="shared" si="4"/>
        <v>0.2735418283402552</v>
      </c>
      <c r="G35" s="442">
        <f t="shared" si="4"/>
        <v>0</v>
      </c>
      <c r="H35" s="442">
        <f t="shared" si="4"/>
        <v>0</v>
      </c>
      <c r="I35" s="442">
        <f t="shared" si="4"/>
        <v>0</v>
      </c>
      <c r="J35" s="442">
        <f t="shared" si="4"/>
        <v>0</v>
      </c>
      <c r="K35" s="442">
        <f t="shared" si="4"/>
        <v>0</v>
      </c>
      <c r="L35" s="442">
        <f t="shared" si="4"/>
        <v>0</v>
      </c>
      <c r="M35" s="345"/>
      <c r="N35" s="443"/>
    </row>
    <row r="36" spans="2:14" x14ac:dyDescent="0.25">
      <c r="B36" s="434" t="s">
        <v>3095</v>
      </c>
      <c r="C36" s="442">
        <f t="shared" ref="C36:L36" si="5">C14/$N$14</f>
        <v>1.1359804052938897E-2</v>
      </c>
      <c r="D36" s="442">
        <f t="shared" si="5"/>
        <v>9.2521328636273686E-2</v>
      </c>
      <c r="E36" s="442">
        <f t="shared" si="5"/>
        <v>0.40338044698613473</v>
      </c>
      <c r="F36" s="442">
        <f t="shared" si="5"/>
        <v>0.2783694056545562</v>
      </c>
      <c r="G36" s="442">
        <f t="shared" si="5"/>
        <v>0.15732833616526773</v>
      </c>
      <c r="H36" s="442">
        <f t="shared" si="5"/>
        <v>2.4802611423906693E-2</v>
      </c>
      <c r="I36" s="442">
        <f t="shared" si="5"/>
        <v>1.2946264918077249E-2</v>
      </c>
      <c r="J36" s="442">
        <f t="shared" si="5"/>
        <v>8.4484811279119717E-3</v>
      </c>
      <c r="K36" s="442">
        <f t="shared" si="5"/>
        <v>4.9978864540707463E-3</v>
      </c>
      <c r="L36" s="442">
        <f t="shared" si="5"/>
        <v>5.8454345808621093E-3</v>
      </c>
      <c r="M36" s="345"/>
      <c r="N36" s="443"/>
    </row>
    <row r="37" spans="2:14" x14ac:dyDescent="0.25">
      <c r="B37" s="434" t="s">
        <v>3100</v>
      </c>
      <c r="C37" s="442">
        <f t="shared" ref="C37:L37" si="6">C15/$N$15</f>
        <v>8.5052695123916128E-3</v>
      </c>
      <c r="D37" s="442">
        <f t="shared" si="6"/>
        <v>2.4971725932085753E-2</v>
      </c>
      <c r="E37" s="442">
        <f t="shared" si="6"/>
        <v>0.33458623254409398</v>
      </c>
      <c r="F37" s="442">
        <f t="shared" si="6"/>
        <v>0.38518746709653912</v>
      </c>
      <c r="G37" s="442">
        <f t="shared" si="6"/>
        <v>0.18559494497852955</v>
      </c>
      <c r="H37" s="442">
        <f t="shared" si="6"/>
        <v>3.0917793956214586E-2</v>
      </c>
      <c r="I37" s="442">
        <f t="shared" si="6"/>
        <v>1.526461188786357E-2</v>
      </c>
      <c r="J37" s="442">
        <f t="shared" si="6"/>
        <v>1.011570632886525E-2</v>
      </c>
      <c r="K37" s="442">
        <f t="shared" si="6"/>
        <v>3.9210726152772235E-3</v>
      </c>
      <c r="L37" s="442">
        <f t="shared" si="6"/>
        <v>9.3517514813924718E-4</v>
      </c>
      <c r="M37" s="345"/>
      <c r="N37" s="443"/>
    </row>
    <row r="38" spans="2:14" ht="30" x14ac:dyDescent="0.25">
      <c r="B38" s="434" t="s">
        <v>3097</v>
      </c>
      <c r="C38" s="442">
        <f t="shared" ref="C38:L38" si="7">C16/$N$16</f>
        <v>1.0334208606682237E-3</v>
      </c>
      <c r="D38" s="442">
        <f t="shared" si="7"/>
        <v>0.80625797021962808</v>
      </c>
      <c r="E38" s="442">
        <f t="shared" si="7"/>
        <v>0.19270860891970379</v>
      </c>
      <c r="F38" s="442">
        <f t="shared" si="7"/>
        <v>0</v>
      </c>
      <c r="G38" s="442">
        <f t="shared" si="7"/>
        <v>0</v>
      </c>
      <c r="H38" s="442">
        <f t="shared" si="7"/>
        <v>0</v>
      </c>
      <c r="I38" s="442">
        <f t="shared" si="7"/>
        <v>0</v>
      </c>
      <c r="J38" s="442">
        <f t="shared" si="7"/>
        <v>0</v>
      </c>
      <c r="K38" s="442">
        <f t="shared" si="7"/>
        <v>0</v>
      </c>
      <c r="L38" s="442">
        <f t="shared" si="7"/>
        <v>0</v>
      </c>
      <c r="M38" s="345"/>
      <c r="N38" s="443"/>
    </row>
    <row r="39" spans="2:14" x14ac:dyDescent="0.25">
      <c r="B39" s="434" t="s">
        <v>3098</v>
      </c>
      <c r="C39" s="442">
        <f>C17/$N$17</f>
        <v>2.0450929403681862E-2</v>
      </c>
      <c r="D39" s="442">
        <f>D17/$N$17</f>
        <v>0.24459787502533428</v>
      </c>
      <c r="E39" s="442">
        <f>E17/$N$17</f>
        <v>0.47096862376722065</v>
      </c>
      <c r="F39" s="442">
        <f>F17/$N$16</f>
        <v>2.1742981981716243</v>
      </c>
      <c r="G39" s="442">
        <f t="shared" ref="G39:L39" si="8">G17/$N$17</f>
        <v>2.8466625206014985E-2</v>
      </c>
      <c r="H39" s="442">
        <f t="shared" si="8"/>
        <v>2.6459683126069779E-3</v>
      </c>
      <c r="I39" s="442">
        <f t="shared" si="8"/>
        <v>2.6459683126069779E-3</v>
      </c>
      <c r="J39" s="442">
        <f t="shared" si="8"/>
        <v>2.3950991990318135E-3</v>
      </c>
      <c r="K39" s="442">
        <f t="shared" si="8"/>
        <v>1.6453104672017693E-3</v>
      </c>
      <c r="L39" s="442">
        <f t="shared" si="8"/>
        <v>6.3488025106533848E-3</v>
      </c>
      <c r="M39" s="345"/>
      <c r="N39" s="443"/>
    </row>
    <row r="40" spans="2:14" x14ac:dyDescent="0.25">
      <c r="B40" s="434" t="s">
        <v>3442</v>
      </c>
      <c r="C40" s="442">
        <f>C18/$N$18</f>
        <v>1.493700163063897E-2</v>
      </c>
      <c r="D40" s="442">
        <f>D18/$N$18</f>
        <v>0.11698984833578036</v>
      </c>
      <c r="E40" s="442">
        <f>E18/$N$18</f>
        <v>0.73001832566579028</v>
      </c>
      <c r="F40" s="442">
        <f>F18/$N$16</f>
        <v>0.32157901492051605</v>
      </c>
      <c r="G40" s="442">
        <f t="shared" ref="G40:L40" si="9">G18/$N$18</f>
        <v>2.8249627877110928E-3</v>
      </c>
      <c r="H40" s="442">
        <f t="shared" si="9"/>
        <v>0</v>
      </c>
      <c r="I40" s="442">
        <f t="shared" si="9"/>
        <v>0</v>
      </c>
      <c r="J40" s="442">
        <f t="shared" si="9"/>
        <v>0</v>
      </c>
      <c r="K40" s="442">
        <f t="shared" si="9"/>
        <v>0</v>
      </c>
      <c r="L40" s="442">
        <f t="shared" si="9"/>
        <v>0</v>
      </c>
      <c r="M40" s="345"/>
      <c r="N40" s="443"/>
    </row>
    <row r="41" spans="2:14" ht="30" x14ac:dyDescent="0.25">
      <c r="B41" s="434" t="s">
        <v>3443</v>
      </c>
      <c r="C41" s="442">
        <f t="shared" ref="C41:L41" si="10">C19/$N$19</f>
        <v>1.4215674368946671E-2</v>
      </c>
      <c r="D41" s="442">
        <f t="shared" si="10"/>
        <v>0.10254713515189476</v>
      </c>
      <c r="E41" s="442">
        <f t="shared" si="10"/>
        <v>0.59783344155345697</v>
      </c>
      <c r="F41" s="442">
        <f t="shared" si="10"/>
        <v>8.1391117514869091E-2</v>
      </c>
      <c r="G41" s="442">
        <f t="shared" si="10"/>
        <v>6.6363738824476839E-2</v>
      </c>
      <c r="H41" s="442">
        <f t="shared" si="10"/>
        <v>3.1754612630879059E-2</v>
      </c>
      <c r="I41" s="442">
        <f t="shared" si="10"/>
        <v>3.1754612630879059E-2</v>
      </c>
      <c r="J41" s="442">
        <f t="shared" si="10"/>
        <v>3.1754612630879059E-2</v>
      </c>
      <c r="K41" s="442">
        <f t="shared" si="10"/>
        <v>3.1649055881545769E-2</v>
      </c>
      <c r="L41" s="442">
        <f t="shared" si="10"/>
        <v>1.0735998812172706E-2</v>
      </c>
      <c r="M41" s="345"/>
      <c r="N41" s="443"/>
    </row>
    <row r="42" spans="2:14" x14ac:dyDescent="0.25">
      <c r="B42" s="434" t="s">
        <v>352</v>
      </c>
      <c r="C42" s="442">
        <f t="shared" ref="C42:L42" si="11">C20/$N$20</f>
        <v>0</v>
      </c>
      <c r="D42" s="442">
        <f t="shared" si="11"/>
        <v>0.82531763840485228</v>
      </c>
      <c r="E42" s="442">
        <f t="shared" si="11"/>
        <v>0.17468236159514777</v>
      </c>
      <c r="F42" s="442">
        <f t="shared" si="11"/>
        <v>0</v>
      </c>
      <c r="G42" s="442">
        <f t="shared" si="11"/>
        <v>0</v>
      </c>
      <c r="H42" s="442">
        <f t="shared" si="11"/>
        <v>0</v>
      </c>
      <c r="I42" s="442">
        <f t="shared" si="11"/>
        <v>0</v>
      </c>
      <c r="J42" s="442">
        <f t="shared" si="11"/>
        <v>0</v>
      </c>
      <c r="K42" s="442">
        <f t="shared" si="11"/>
        <v>0</v>
      </c>
      <c r="L42" s="442">
        <f t="shared" si="11"/>
        <v>0</v>
      </c>
      <c r="M42" s="345"/>
      <c r="N42" s="443"/>
    </row>
    <row r="43" spans="2:14" x14ac:dyDescent="0.25">
      <c r="C43" s="442"/>
      <c r="D43" s="444"/>
      <c r="E43" s="444"/>
      <c r="F43" s="444"/>
      <c r="G43" s="444"/>
      <c r="H43" s="444"/>
      <c r="I43" s="444"/>
      <c r="J43" s="444"/>
      <c r="K43" s="444"/>
      <c r="L43" s="444"/>
      <c r="M43" s="345"/>
      <c r="N43" s="345"/>
    </row>
    <row r="44" spans="2:14" x14ac:dyDescent="0.25">
      <c r="B44" s="439" t="s">
        <v>354</v>
      </c>
      <c r="C44" s="445">
        <f t="shared" ref="C44:L44" si="12">C22/$N$22</f>
        <v>1.6451643846002971E-2</v>
      </c>
      <c r="D44" s="445">
        <f t="shared" si="12"/>
        <v>0.14033322266323378</v>
      </c>
      <c r="E44" s="445">
        <f t="shared" si="12"/>
        <v>0.4571530720239334</v>
      </c>
      <c r="F44" s="445">
        <f t="shared" si="12"/>
        <v>0.22801332837161986</v>
      </c>
      <c r="G44" s="445">
        <f t="shared" si="12"/>
        <v>0.1000757320254832</v>
      </c>
      <c r="H44" s="445">
        <f t="shared" si="12"/>
        <v>1.9700619389738838E-2</v>
      </c>
      <c r="I44" s="445">
        <f t="shared" si="12"/>
        <v>1.330557460307843E-2</v>
      </c>
      <c r="J44" s="445">
        <f t="shared" si="12"/>
        <v>1.1005885055987938E-2</v>
      </c>
      <c r="K44" s="445">
        <f t="shared" si="12"/>
        <v>8.4959640067184938E-3</v>
      </c>
      <c r="L44" s="445">
        <f t="shared" si="12"/>
        <v>5.4649580142031992E-3</v>
      </c>
      <c r="M44" s="345"/>
      <c r="N44" s="446"/>
    </row>
    <row r="45" spans="2:14" x14ac:dyDescent="0.25">
      <c r="M45" s="345"/>
      <c r="N45" s="345"/>
    </row>
    <row r="46" spans="2:14" x14ac:dyDescent="0.25">
      <c r="M46" s="345"/>
      <c r="N46" s="345"/>
    </row>
    <row r="47" spans="2:14" x14ac:dyDescent="0.25">
      <c r="M47" s="345"/>
      <c r="N47" s="345"/>
    </row>
    <row r="49" spans="1:16" ht="15.75" x14ac:dyDescent="0.25">
      <c r="B49" s="406" t="s">
        <v>3446</v>
      </c>
    </row>
    <row r="50" spans="1:16" ht="3.75" customHeight="1" x14ac:dyDescent="0.25">
      <c r="B50" s="406"/>
    </row>
    <row r="51" spans="1:16" x14ac:dyDescent="0.25">
      <c r="B51" s="441" t="s">
        <v>3447</v>
      </c>
      <c r="C51" s="427"/>
      <c r="D51" s="427"/>
      <c r="E51" s="429"/>
      <c r="F51" s="429"/>
      <c r="G51" s="429"/>
      <c r="H51" s="429"/>
      <c r="I51" s="429"/>
      <c r="J51" s="429"/>
      <c r="K51" s="429"/>
      <c r="L51" s="429"/>
      <c r="M51" s="429"/>
      <c r="N51" s="429"/>
    </row>
    <row r="52" spans="1:16" x14ac:dyDescent="0.25">
      <c r="B52" s="337"/>
      <c r="C52" s="529" t="s">
        <v>3440</v>
      </c>
      <c r="D52" s="529"/>
      <c r="E52" s="529"/>
      <c r="F52" s="529"/>
      <c r="G52" s="529"/>
      <c r="H52" s="529"/>
      <c r="I52" s="529"/>
      <c r="J52" s="529"/>
      <c r="K52" s="529"/>
      <c r="L52" s="529"/>
      <c r="N52" s="337"/>
    </row>
    <row r="53" spans="1:16" x14ac:dyDescent="0.2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25">
      <c r="C54" s="443"/>
      <c r="D54" s="443"/>
      <c r="E54" s="443"/>
      <c r="F54" s="443"/>
      <c r="G54" s="443"/>
      <c r="H54" s="443"/>
      <c r="I54" s="443"/>
      <c r="J54" s="443"/>
      <c r="K54" s="443"/>
      <c r="L54" s="443"/>
      <c r="M54" s="345"/>
      <c r="N54" s="345"/>
      <c r="O54" s="345"/>
      <c r="P54" s="343"/>
    </row>
    <row r="55" spans="1:16" x14ac:dyDescent="0.25">
      <c r="A55" s="343" t="s">
        <v>3136</v>
      </c>
      <c r="B55" s="434" t="s">
        <v>3099</v>
      </c>
      <c r="C55" s="438">
        <v>1.77223482</v>
      </c>
      <c r="D55" s="438">
        <v>20.289511090000001</v>
      </c>
      <c r="E55" s="438">
        <v>46.670845960000001</v>
      </c>
      <c r="F55" s="438">
        <v>27.079212609999999</v>
      </c>
      <c r="G55" s="438">
        <v>12.520193170000001</v>
      </c>
      <c r="H55" s="438">
        <v>1.8611084499999999</v>
      </c>
      <c r="I55" s="438">
        <v>0.59864415000000004</v>
      </c>
      <c r="J55" s="438">
        <v>8.4628404800000006</v>
      </c>
      <c r="K55" s="438">
        <v>0</v>
      </c>
      <c r="L55" s="438">
        <v>1.0764300500000001</v>
      </c>
      <c r="M55" s="345"/>
      <c r="N55" s="447">
        <v>0.5753059709206505</v>
      </c>
      <c r="O55" s="345"/>
      <c r="P55" s="436">
        <f t="shared" ref="P55:P64" si="13">C55+D55+E55+F55+G55+H55+I55+J55+K55+L55</f>
        <v>120.33102078</v>
      </c>
    </row>
    <row r="56" spans="1:16" x14ac:dyDescent="0.25">
      <c r="A56" s="343" t="s">
        <v>3132</v>
      </c>
      <c r="B56" s="434" t="s">
        <v>3096</v>
      </c>
      <c r="C56" s="438">
        <v>0.33618430999999999</v>
      </c>
      <c r="D56" s="438">
        <v>1.32088947</v>
      </c>
      <c r="E56" s="438">
        <v>0.66271747000000003</v>
      </c>
      <c r="F56" s="438">
        <v>0.18191016000000002</v>
      </c>
      <c r="G56" s="438">
        <v>0</v>
      </c>
      <c r="H56" s="438">
        <v>0</v>
      </c>
      <c r="I56" s="438">
        <v>0</v>
      </c>
      <c r="J56" s="438">
        <v>0</v>
      </c>
      <c r="K56" s="438">
        <v>0</v>
      </c>
      <c r="L56" s="438">
        <v>0</v>
      </c>
      <c r="M56" s="345"/>
      <c r="N56" s="447">
        <v>0.34171641115868751</v>
      </c>
      <c r="O56" s="345"/>
      <c r="P56" s="436">
        <f t="shared" si="13"/>
        <v>2.5017014099999999</v>
      </c>
    </row>
    <row r="57" spans="1:16" x14ac:dyDescent="0.25">
      <c r="A57" s="343" t="s">
        <v>3139</v>
      </c>
      <c r="B57" s="434" t="s">
        <v>3102</v>
      </c>
      <c r="C57" s="438">
        <v>5.0725235400000006</v>
      </c>
      <c r="D57" s="438">
        <v>3.2711628999999998</v>
      </c>
      <c r="E57" s="438">
        <v>0.52192817000000002</v>
      </c>
      <c r="F57" s="438">
        <v>21.1867436</v>
      </c>
      <c r="G57" s="438">
        <v>0</v>
      </c>
      <c r="H57" s="438">
        <v>0</v>
      </c>
      <c r="I57" s="438">
        <v>0</v>
      </c>
      <c r="J57" s="438">
        <v>0</v>
      </c>
      <c r="K57" s="438">
        <v>0</v>
      </c>
      <c r="L57" s="438">
        <v>0</v>
      </c>
      <c r="M57" s="345"/>
      <c r="N57" s="447">
        <v>0.50304460957226271</v>
      </c>
      <c r="O57" s="345"/>
      <c r="P57" s="436">
        <f t="shared" si="13"/>
        <v>30.052358210000001</v>
      </c>
    </row>
    <row r="58" spans="1:16" x14ac:dyDescent="0.25">
      <c r="A58" s="343" t="s">
        <v>3131</v>
      </c>
      <c r="B58" s="434" t="s">
        <v>3095</v>
      </c>
      <c r="C58" s="438">
        <v>1.6904569300000001</v>
      </c>
      <c r="D58" s="438">
        <v>11.02910591</v>
      </c>
      <c r="E58" s="438">
        <v>215.28074108000001</v>
      </c>
      <c r="F58" s="438">
        <v>175.44129895</v>
      </c>
      <c r="G58" s="438">
        <v>306.07307524000009</v>
      </c>
      <c r="H58" s="438">
        <v>72.591681270000009</v>
      </c>
      <c r="I58" s="438">
        <v>33.430528039999999</v>
      </c>
      <c r="J58" s="438">
        <v>28.509595340000001</v>
      </c>
      <c r="K58" s="438">
        <v>15.515431080000003</v>
      </c>
      <c r="L58" s="438">
        <v>32.42978446</v>
      </c>
      <c r="M58" s="345"/>
      <c r="N58" s="447">
        <v>0.70057087837828991</v>
      </c>
      <c r="O58" s="345"/>
      <c r="P58" s="436">
        <f t="shared" si="13"/>
        <v>891.99169830000005</v>
      </c>
    </row>
    <row r="59" spans="1:16" x14ac:dyDescent="0.25">
      <c r="A59" s="343" t="s">
        <v>3137</v>
      </c>
      <c r="B59" s="434" t="s">
        <v>3100</v>
      </c>
      <c r="C59" s="438">
        <v>1.5217870599999999</v>
      </c>
      <c r="D59" s="438">
        <v>6.2336908399999995</v>
      </c>
      <c r="E59" s="438">
        <v>83.979284800000016</v>
      </c>
      <c r="F59" s="438">
        <v>148.86704473999995</v>
      </c>
      <c r="G59" s="438">
        <v>225.49085598000002</v>
      </c>
      <c r="H59" s="438">
        <v>28.414605049999995</v>
      </c>
      <c r="I59" s="438">
        <v>18.756200579999998</v>
      </c>
      <c r="J59" s="438">
        <v>0</v>
      </c>
      <c r="K59" s="438">
        <v>19.179984430000001</v>
      </c>
      <c r="L59" s="438">
        <v>2.3662567599999997</v>
      </c>
      <c r="M59" s="345"/>
      <c r="N59" s="447">
        <v>0.69626143507080984</v>
      </c>
      <c r="O59" s="345"/>
      <c r="P59" s="436">
        <f t="shared" si="13"/>
        <v>534.80971024000007</v>
      </c>
    </row>
    <row r="60" spans="1:16" ht="30" x14ac:dyDescent="0.25">
      <c r="A60" s="343" t="s">
        <v>3133</v>
      </c>
      <c r="B60" s="434" t="s">
        <v>3097</v>
      </c>
      <c r="C60" s="438">
        <v>6.6304450000000001E-2</v>
      </c>
      <c r="D60" s="438">
        <v>18.690193039999997</v>
      </c>
      <c r="E60" s="438">
        <v>45.403664669999991</v>
      </c>
      <c r="F60" s="438">
        <v>0</v>
      </c>
      <c r="G60" s="438">
        <v>0</v>
      </c>
      <c r="H60" s="438">
        <v>0</v>
      </c>
      <c r="I60" s="438">
        <v>0</v>
      </c>
      <c r="J60" s="438">
        <v>0</v>
      </c>
      <c r="K60" s="438">
        <v>0</v>
      </c>
      <c r="L60" s="438">
        <v>0</v>
      </c>
      <c r="M60" s="345"/>
      <c r="N60" s="447">
        <v>0.4218507799876568</v>
      </c>
      <c r="O60" s="345"/>
      <c r="P60" s="436">
        <f t="shared" si="13"/>
        <v>64.160162159999985</v>
      </c>
    </row>
    <row r="61" spans="1:16" x14ac:dyDescent="0.25">
      <c r="A61" s="343" t="s">
        <v>3134</v>
      </c>
      <c r="B61" s="434" t="s">
        <v>3098</v>
      </c>
      <c r="C61" s="438">
        <v>0.68426480000000001</v>
      </c>
      <c r="D61" s="438">
        <v>49.044443699999995</v>
      </c>
      <c r="E61" s="438">
        <v>294.94489170000008</v>
      </c>
      <c r="F61" s="438">
        <v>224.62513830999995</v>
      </c>
      <c r="G61" s="438">
        <v>48.860456200000002</v>
      </c>
      <c r="H61" s="438">
        <v>0</v>
      </c>
      <c r="I61" s="438">
        <v>0</v>
      </c>
      <c r="J61" s="438">
        <v>2.8448028399999998</v>
      </c>
      <c r="K61" s="438">
        <v>0</v>
      </c>
      <c r="L61" s="438">
        <v>13.57854524</v>
      </c>
      <c r="M61" s="345"/>
      <c r="N61" s="447">
        <v>0.5641417454247617</v>
      </c>
      <c r="O61" s="345"/>
      <c r="P61" s="436">
        <f t="shared" si="13"/>
        <v>634.58254279000016</v>
      </c>
    </row>
    <row r="62" spans="1:16" x14ac:dyDescent="0.25">
      <c r="A62" s="343" t="s">
        <v>3130</v>
      </c>
      <c r="B62" s="434" t="s">
        <v>3442</v>
      </c>
      <c r="C62" s="438">
        <v>0.42226829000000005</v>
      </c>
      <c r="D62" s="438">
        <v>6.7888060599999998</v>
      </c>
      <c r="E62" s="438">
        <v>100.57066646999999</v>
      </c>
      <c r="F62" s="438">
        <v>43.216249530000013</v>
      </c>
      <c r="G62" s="438">
        <v>1.5760158899999999</v>
      </c>
      <c r="H62" s="438">
        <v>0</v>
      </c>
      <c r="I62" s="438">
        <v>0</v>
      </c>
      <c r="J62" s="438">
        <v>0</v>
      </c>
      <c r="K62" s="438">
        <v>0</v>
      </c>
      <c r="L62" s="438">
        <v>0</v>
      </c>
      <c r="M62" s="345"/>
      <c r="N62" s="447">
        <v>0.56318719555326768</v>
      </c>
      <c r="O62" s="345"/>
      <c r="P62" s="436">
        <f t="shared" si="13"/>
        <v>152.57400624000002</v>
      </c>
    </row>
    <row r="63" spans="1:16" ht="30" x14ac:dyDescent="0.25">
      <c r="A63" s="343" t="s">
        <v>3138</v>
      </c>
      <c r="B63" s="434" t="s">
        <v>3443</v>
      </c>
      <c r="C63" s="438">
        <v>6.4689596500000004</v>
      </c>
      <c r="D63" s="438">
        <v>45.105294119999996</v>
      </c>
      <c r="E63" s="438">
        <v>265.94846002000003</v>
      </c>
      <c r="F63" s="438">
        <v>5.30190421</v>
      </c>
      <c r="G63" s="438">
        <v>14.414552539999999</v>
      </c>
      <c r="H63" s="438">
        <v>0</v>
      </c>
      <c r="I63" s="438">
        <v>0</v>
      </c>
      <c r="J63" s="438">
        <v>0</v>
      </c>
      <c r="K63" s="438">
        <v>2.7632210399999999</v>
      </c>
      <c r="L63" s="438">
        <v>218.59766831000002</v>
      </c>
      <c r="M63" s="345"/>
      <c r="N63" s="447">
        <v>0.73289869635042038</v>
      </c>
      <c r="O63" s="345"/>
      <c r="P63" s="436">
        <f t="shared" si="13"/>
        <v>558.60005989000001</v>
      </c>
    </row>
    <row r="64" spans="1:16" x14ac:dyDescent="0.25">
      <c r="A64" s="343" t="s">
        <v>3135</v>
      </c>
      <c r="B64" s="434" t="s">
        <v>352</v>
      </c>
      <c r="C64" s="438">
        <v>0</v>
      </c>
      <c r="D64" s="438">
        <v>0</v>
      </c>
      <c r="E64" s="438">
        <v>1.53749198</v>
      </c>
      <c r="F64" s="438">
        <v>0</v>
      </c>
      <c r="G64" s="438">
        <v>0</v>
      </c>
      <c r="H64" s="438">
        <v>0</v>
      </c>
      <c r="I64" s="438">
        <v>0</v>
      </c>
      <c r="J64" s="438">
        <v>0</v>
      </c>
      <c r="K64" s="438">
        <v>0</v>
      </c>
      <c r="L64" s="438">
        <v>0</v>
      </c>
      <c r="M64" s="345"/>
      <c r="N64" s="447">
        <v>0.41884720912280698</v>
      </c>
      <c r="O64" s="345"/>
      <c r="P64" s="436">
        <f t="shared" si="13"/>
        <v>1.53749198</v>
      </c>
    </row>
    <row r="65" spans="1:16" x14ac:dyDescent="0.25">
      <c r="C65" s="438"/>
      <c r="D65" s="438"/>
      <c r="E65" s="438"/>
      <c r="F65" s="438"/>
      <c r="G65" s="438"/>
      <c r="H65" s="438"/>
      <c r="I65" s="438"/>
      <c r="J65" s="438"/>
      <c r="K65" s="438"/>
      <c r="L65" s="438"/>
      <c r="M65" s="345"/>
      <c r="N65" s="345"/>
      <c r="O65" s="345"/>
      <c r="P65" s="343"/>
    </row>
    <row r="66" spans="1:16" x14ac:dyDescent="0.25">
      <c r="A66" s="343" t="s">
        <v>3141</v>
      </c>
      <c r="B66" s="439" t="s">
        <v>354</v>
      </c>
      <c r="C66" s="440">
        <f t="shared" ref="C66:L66" si="14">SUM(C55:C65)</f>
        <v>18.03498385</v>
      </c>
      <c r="D66" s="440">
        <f t="shared" si="14"/>
        <v>161.77309713</v>
      </c>
      <c r="E66" s="440">
        <f t="shared" si="14"/>
        <v>1055.5206923200001</v>
      </c>
      <c r="F66" s="440">
        <f t="shared" si="14"/>
        <v>645.89950210999984</v>
      </c>
      <c r="G66" s="440">
        <f t="shared" si="14"/>
        <v>608.93514902000027</v>
      </c>
      <c r="H66" s="440">
        <f t="shared" si="14"/>
        <v>102.86739477</v>
      </c>
      <c r="I66" s="440">
        <f t="shared" si="14"/>
        <v>52.785372769999995</v>
      </c>
      <c r="J66" s="440">
        <f t="shared" si="14"/>
        <v>39.817238660000001</v>
      </c>
      <c r="K66" s="440">
        <f t="shared" si="14"/>
        <v>37.458636550000001</v>
      </c>
      <c r="L66" s="440">
        <f t="shared" si="14"/>
        <v>268.04868482000001</v>
      </c>
      <c r="M66" s="345"/>
      <c r="N66" s="448">
        <v>0.65643850458381936</v>
      </c>
      <c r="O66" s="345"/>
      <c r="P66" s="436">
        <f>C66+D66+E66+F66+G66+H66+I66+J66+K66+L66</f>
        <v>2991.1407519999998</v>
      </c>
    </row>
    <row r="67" spans="1:16" x14ac:dyDescent="0.25">
      <c r="C67" s="345"/>
      <c r="D67" s="345"/>
      <c r="E67" s="345"/>
      <c r="F67" s="345"/>
      <c r="G67" s="345"/>
      <c r="H67" s="345"/>
      <c r="I67" s="345"/>
      <c r="J67" s="345"/>
      <c r="K67" s="345"/>
      <c r="L67" s="345"/>
      <c r="M67" s="345"/>
      <c r="N67" s="345"/>
      <c r="O67" s="345"/>
      <c r="P67" s="343"/>
    </row>
    <row r="71" spans="1:16" ht="15.75" x14ac:dyDescent="0.25">
      <c r="B71" s="406" t="s">
        <v>3448</v>
      </c>
    </row>
    <row r="72" spans="1:16" ht="3.75" customHeight="1" x14ac:dyDescent="0.25">
      <c r="B72" s="406"/>
    </row>
    <row r="73" spans="1:16" x14ac:dyDescent="0.25">
      <c r="B73" s="441" t="s">
        <v>3449</v>
      </c>
      <c r="C73" s="449"/>
      <c r="D73" s="449"/>
      <c r="E73" s="450"/>
      <c r="F73" s="450"/>
      <c r="G73" s="450"/>
      <c r="H73" s="450"/>
      <c r="I73" s="450"/>
      <c r="J73" s="450"/>
      <c r="K73" s="450"/>
      <c r="L73" s="450"/>
      <c r="M73" s="345"/>
      <c r="N73" s="450"/>
    </row>
    <row r="74" spans="1:16" x14ac:dyDescent="0.25">
      <c r="B74" s="353"/>
      <c r="C74" s="530" t="s">
        <v>3440</v>
      </c>
      <c r="D74" s="530"/>
      <c r="E74" s="530"/>
      <c r="F74" s="530"/>
      <c r="G74" s="530"/>
      <c r="H74" s="530"/>
      <c r="I74" s="530"/>
      <c r="J74" s="530"/>
      <c r="K74" s="530"/>
      <c r="L74" s="530"/>
      <c r="M74" s="345"/>
      <c r="N74" s="353"/>
    </row>
    <row r="75" spans="1:16" x14ac:dyDescent="0.2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25">
      <c r="B76" s="345"/>
      <c r="C76" s="443"/>
      <c r="D76" s="443"/>
      <c r="E76" s="443"/>
      <c r="F76" s="443"/>
      <c r="G76" s="443"/>
      <c r="H76" s="443"/>
      <c r="I76" s="443"/>
      <c r="J76" s="443"/>
      <c r="K76" s="443"/>
      <c r="L76" s="443"/>
      <c r="M76" s="345"/>
      <c r="N76" s="345"/>
    </row>
    <row r="77" spans="1:16" x14ac:dyDescent="0.25">
      <c r="B77" s="452" t="s">
        <v>3099</v>
      </c>
      <c r="C77" s="442">
        <f t="shared" ref="C77:L86" si="15">C55/$P55</f>
        <v>1.4727996226676737E-2</v>
      </c>
      <c r="D77" s="442">
        <f t="shared" si="15"/>
        <v>0.16861413589347929</v>
      </c>
      <c r="E77" s="442">
        <f t="shared" si="15"/>
        <v>0.38785381905242738</v>
      </c>
      <c r="F77" s="442">
        <f t="shared" si="15"/>
        <v>0.22503933262154113</v>
      </c>
      <c r="G77" s="442">
        <f t="shared" si="15"/>
        <v>0.10404792620259197</v>
      </c>
      <c r="H77" s="442">
        <f t="shared" si="15"/>
        <v>1.5466572442717376E-2</v>
      </c>
      <c r="I77" s="442">
        <f t="shared" si="15"/>
        <v>4.9749777415625442E-3</v>
      </c>
      <c r="J77" s="442">
        <f t="shared" si="15"/>
        <v>7.0329665826341883E-2</v>
      </c>
      <c r="K77" s="442">
        <f t="shared" si="15"/>
        <v>0</v>
      </c>
      <c r="L77" s="442">
        <f t="shared" si="15"/>
        <v>8.9455739926616786E-3</v>
      </c>
      <c r="M77" s="345"/>
      <c r="N77" s="447">
        <f t="shared" ref="N77:N86" si="16">N55</f>
        <v>0.5753059709206505</v>
      </c>
    </row>
    <row r="78" spans="1:16" x14ac:dyDescent="0.25">
      <c r="B78" s="452" t="s">
        <v>3096</v>
      </c>
      <c r="C78" s="442">
        <f t="shared" si="15"/>
        <v>0.13438226826597982</v>
      </c>
      <c r="D78" s="442">
        <f t="shared" si="15"/>
        <v>0.52799645262221762</v>
      </c>
      <c r="E78" s="442">
        <f t="shared" si="15"/>
        <v>0.26490670203523614</v>
      </c>
      <c r="F78" s="442">
        <f t="shared" si="15"/>
        <v>7.2714577076566478E-2</v>
      </c>
      <c r="G78" s="442">
        <f t="shared" si="15"/>
        <v>0</v>
      </c>
      <c r="H78" s="442">
        <f t="shared" si="15"/>
        <v>0</v>
      </c>
      <c r="I78" s="442">
        <f t="shared" si="15"/>
        <v>0</v>
      </c>
      <c r="J78" s="442">
        <f t="shared" si="15"/>
        <v>0</v>
      </c>
      <c r="K78" s="442">
        <f t="shared" si="15"/>
        <v>0</v>
      </c>
      <c r="L78" s="442">
        <f t="shared" si="15"/>
        <v>0</v>
      </c>
      <c r="M78" s="345"/>
      <c r="N78" s="447">
        <f t="shared" si="16"/>
        <v>0.34171641115868751</v>
      </c>
    </row>
    <row r="79" spans="1:16" x14ac:dyDescent="0.25">
      <c r="B79" s="452" t="s">
        <v>3102</v>
      </c>
      <c r="C79" s="442">
        <f t="shared" si="15"/>
        <v>0.16878953407097699</v>
      </c>
      <c r="D79" s="442">
        <f t="shared" si="15"/>
        <v>0.10884879240230511</v>
      </c>
      <c r="E79" s="442">
        <f t="shared" si="15"/>
        <v>1.7367294984069737E-2</v>
      </c>
      <c r="F79" s="442">
        <f t="shared" si="15"/>
        <v>0.70499437854264813</v>
      </c>
      <c r="G79" s="442">
        <f t="shared" si="15"/>
        <v>0</v>
      </c>
      <c r="H79" s="442">
        <f t="shared" si="15"/>
        <v>0</v>
      </c>
      <c r="I79" s="442">
        <f t="shared" si="15"/>
        <v>0</v>
      </c>
      <c r="J79" s="442">
        <f t="shared" si="15"/>
        <v>0</v>
      </c>
      <c r="K79" s="442">
        <f t="shared" si="15"/>
        <v>0</v>
      </c>
      <c r="L79" s="442">
        <f t="shared" si="15"/>
        <v>0</v>
      </c>
      <c r="M79" s="345"/>
      <c r="N79" s="447">
        <f t="shared" si="16"/>
        <v>0.50304460957226271</v>
      </c>
    </row>
    <row r="80" spans="1:16" x14ac:dyDescent="0.25">
      <c r="B80" s="452" t="s">
        <v>3095</v>
      </c>
      <c r="C80" s="442">
        <f t="shared" si="15"/>
        <v>1.8951487252871892E-3</v>
      </c>
      <c r="D80" s="442">
        <f t="shared" si="15"/>
        <v>1.2364583584151951E-2</v>
      </c>
      <c r="E80" s="442">
        <f t="shared" si="15"/>
        <v>0.24134836847729887</v>
      </c>
      <c r="F80" s="442">
        <f t="shared" si="15"/>
        <v>0.19668490108637146</v>
      </c>
      <c r="G80" s="442">
        <f t="shared" si="15"/>
        <v>0.34313444376593261</v>
      </c>
      <c r="H80" s="442">
        <f t="shared" si="15"/>
        <v>8.1381566003751682E-2</v>
      </c>
      <c r="I80" s="442">
        <f t="shared" si="15"/>
        <v>3.7478519254958854E-2</v>
      </c>
      <c r="J80" s="442">
        <f t="shared" si="15"/>
        <v>3.1961727215998686E-2</v>
      </c>
      <c r="K80" s="442">
        <f t="shared" si="15"/>
        <v>1.7394142915870232E-2</v>
      </c>
      <c r="L80" s="442">
        <f t="shared" si="15"/>
        <v>3.6356598970378552E-2</v>
      </c>
      <c r="M80" s="345"/>
      <c r="N80" s="447">
        <f t="shared" si="16"/>
        <v>0.70057087837828991</v>
      </c>
    </row>
    <row r="81" spans="2:14" x14ac:dyDescent="0.25">
      <c r="B81" s="452" t="s">
        <v>3100</v>
      </c>
      <c r="C81" s="442">
        <f t="shared" si="15"/>
        <v>2.8454738776472212E-3</v>
      </c>
      <c r="D81" s="442">
        <f t="shared" si="15"/>
        <v>1.1655904372421701E-2</v>
      </c>
      <c r="E81" s="442">
        <f t="shared" si="15"/>
        <v>0.15702647725358923</v>
      </c>
      <c r="F81" s="442">
        <f t="shared" si="15"/>
        <v>0.27835516425682455</v>
      </c>
      <c r="G81" s="442">
        <f t="shared" si="15"/>
        <v>0.42162820095171649</v>
      </c>
      <c r="H81" s="442">
        <f t="shared" si="15"/>
        <v>5.3130308791978956E-2</v>
      </c>
      <c r="I81" s="442">
        <f t="shared" si="15"/>
        <v>3.5070792883665117E-2</v>
      </c>
      <c r="J81" s="442">
        <f t="shared" si="15"/>
        <v>0</v>
      </c>
      <c r="K81" s="442">
        <f t="shared" si="15"/>
        <v>3.5863194072136111E-2</v>
      </c>
      <c r="L81" s="442">
        <f t="shared" si="15"/>
        <v>4.4244835400204744E-3</v>
      </c>
      <c r="M81" s="345"/>
      <c r="N81" s="447">
        <f t="shared" si="16"/>
        <v>0.69626143507080984</v>
      </c>
    </row>
    <row r="82" spans="2:14" ht="30" x14ac:dyDescent="0.25">
      <c r="B82" s="452" t="s">
        <v>3097</v>
      </c>
      <c r="C82" s="442">
        <f t="shared" si="15"/>
        <v>1.0334208606682239E-3</v>
      </c>
      <c r="D82" s="442">
        <f t="shared" si="15"/>
        <v>0.29130526499280285</v>
      </c>
      <c r="E82" s="442">
        <f t="shared" si="15"/>
        <v>0.707661314146529</v>
      </c>
      <c r="F82" s="442">
        <f t="shared" si="15"/>
        <v>0</v>
      </c>
      <c r="G82" s="442">
        <f t="shared" si="15"/>
        <v>0</v>
      </c>
      <c r="H82" s="442">
        <f t="shared" si="15"/>
        <v>0</v>
      </c>
      <c r="I82" s="442">
        <f t="shared" si="15"/>
        <v>0</v>
      </c>
      <c r="J82" s="442">
        <f t="shared" si="15"/>
        <v>0</v>
      </c>
      <c r="K82" s="442">
        <f t="shared" si="15"/>
        <v>0</v>
      </c>
      <c r="L82" s="442">
        <f t="shared" si="15"/>
        <v>0</v>
      </c>
      <c r="M82" s="345"/>
      <c r="N82" s="447">
        <f t="shared" si="16"/>
        <v>0.4218507799876568</v>
      </c>
    </row>
    <row r="83" spans="2:14" x14ac:dyDescent="0.25">
      <c r="B83" s="452" t="s">
        <v>3098</v>
      </c>
      <c r="C83" s="442">
        <f t="shared" si="15"/>
        <v>1.0782912448104344E-3</v>
      </c>
      <c r="D83" s="442">
        <f t="shared" si="15"/>
        <v>7.7286153325888257E-2</v>
      </c>
      <c r="E83" s="442">
        <f t="shared" si="15"/>
        <v>0.46478570053825924</v>
      </c>
      <c r="F83" s="442">
        <f t="shared" si="15"/>
        <v>0.3539730817718606</v>
      </c>
      <c r="G83" s="442">
        <f t="shared" si="15"/>
        <v>7.6996218624578824E-2</v>
      </c>
      <c r="H83" s="442">
        <f t="shared" si="15"/>
        <v>0</v>
      </c>
      <c r="I83" s="442">
        <f t="shared" si="15"/>
        <v>0</v>
      </c>
      <c r="J83" s="442">
        <f t="shared" si="15"/>
        <v>4.4829516227984532E-3</v>
      </c>
      <c r="K83" s="442">
        <f t="shared" si="15"/>
        <v>0</v>
      </c>
      <c r="L83" s="442">
        <f t="shared" si="15"/>
        <v>2.1397602871804013E-2</v>
      </c>
      <c r="M83" s="345"/>
      <c r="N83" s="447">
        <f t="shared" si="16"/>
        <v>0.5641417454247617</v>
      </c>
    </row>
    <row r="84" spans="2:14" x14ac:dyDescent="0.25">
      <c r="B84" s="452" t="s">
        <v>3442</v>
      </c>
      <c r="C84" s="442">
        <f t="shared" si="15"/>
        <v>2.7676292994218751E-3</v>
      </c>
      <c r="D84" s="442">
        <f t="shared" si="15"/>
        <v>4.449516813054747E-2</v>
      </c>
      <c r="E84" s="442">
        <f t="shared" si="15"/>
        <v>0.65915989852033907</v>
      </c>
      <c r="F84" s="442">
        <f t="shared" si="15"/>
        <v>0.28324778640222986</v>
      </c>
      <c r="G84" s="442">
        <f t="shared" si="15"/>
        <v>1.0329517647461622E-2</v>
      </c>
      <c r="H84" s="442">
        <f t="shared" si="15"/>
        <v>0</v>
      </c>
      <c r="I84" s="442">
        <f t="shared" si="15"/>
        <v>0</v>
      </c>
      <c r="J84" s="442">
        <f t="shared" si="15"/>
        <v>0</v>
      </c>
      <c r="K84" s="442">
        <f t="shared" si="15"/>
        <v>0</v>
      </c>
      <c r="L84" s="442">
        <f t="shared" si="15"/>
        <v>0</v>
      </c>
      <c r="M84" s="345"/>
      <c r="N84" s="447">
        <f t="shared" si="16"/>
        <v>0.56318719555326768</v>
      </c>
    </row>
    <row r="85" spans="2:14" ht="30" x14ac:dyDescent="0.25">
      <c r="B85" s="452" t="s">
        <v>3443</v>
      </c>
      <c r="C85" s="442">
        <f t="shared" si="15"/>
        <v>1.1580664082409646E-2</v>
      </c>
      <c r="D85" s="442">
        <f t="shared" si="15"/>
        <v>8.0747027003330737E-2</v>
      </c>
      <c r="E85" s="442">
        <f t="shared" si="15"/>
        <v>0.47609815880143447</v>
      </c>
      <c r="F85" s="442">
        <f t="shared" si="15"/>
        <v>9.4914136082335111E-3</v>
      </c>
      <c r="G85" s="442">
        <f t="shared" si="15"/>
        <v>2.5804781587095649E-2</v>
      </c>
      <c r="H85" s="442">
        <f t="shared" si="15"/>
        <v>0</v>
      </c>
      <c r="I85" s="442">
        <f t="shared" si="15"/>
        <v>0</v>
      </c>
      <c r="J85" s="442">
        <f t="shared" si="15"/>
        <v>0</v>
      </c>
      <c r="K85" s="442">
        <f t="shared" si="15"/>
        <v>4.9466894803844733E-3</v>
      </c>
      <c r="L85" s="442">
        <f t="shared" si="15"/>
        <v>0.39133126543711155</v>
      </c>
      <c r="M85" s="345"/>
      <c r="N85" s="447">
        <f t="shared" si="16"/>
        <v>0.73289869635042038</v>
      </c>
    </row>
    <row r="86" spans="2:14" x14ac:dyDescent="0.25">
      <c r="B86" s="452" t="s">
        <v>352</v>
      </c>
      <c r="C86" s="442">
        <f t="shared" si="15"/>
        <v>0</v>
      </c>
      <c r="D86" s="442">
        <f t="shared" si="15"/>
        <v>0</v>
      </c>
      <c r="E86" s="442">
        <f t="shared" si="15"/>
        <v>1</v>
      </c>
      <c r="F86" s="442">
        <f t="shared" si="15"/>
        <v>0</v>
      </c>
      <c r="G86" s="442">
        <f t="shared" si="15"/>
        <v>0</v>
      </c>
      <c r="H86" s="442">
        <f t="shared" si="15"/>
        <v>0</v>
      </c>
      <c r="I86" s="442">
        <f t="shared" si="15"/>
        <v>0</v>
      </c>
      <c r="J86" s="442">
        <f t="shared" si="15"/>
        <v>0</v>
      </c>
      <c r="K86" s="442">
        <f t="shared" si="15"/>
        <v>0</v>
      </c>
      <c r="L86" s="442">
        <f t="shared" si="15"/>
        <v>0</v>
      </c>
      <c r="M86" s="345"/>
      <c r="N86" s="447">
        <f t="shared" si="16"/>
        <v>0.41884720912280698</v>
      </c>
    </row>
    <row r="87" spans="2:14" x14ac:dyDescent="0.25">
      <c r="B87" s="345"/>
      <c r="C87" s="444"/>
      <c r="D87" s="444"/>
      <c r="E87" s="444"/>
      <c r="F87" s="444"/>
      <c r="G87" s="444"/>
      <c r="H87" s="444"/>
      <c r="I87" s="444"/>
      <c r="J87" s="444"/>
      <c r="K87" s="444"/>
      <c r="L87" s="444"/>
      <c r="M87" s="345"/>
      <c r="N87" s="345"/>
    </row>
    <row r="88" spans="2:14" x14ac:dyDescent="0.25">
      <c r="B88" s="412" t="s">
        <v>354</v>
      </c>
      <c r="C88" s="445">
        <f t="shared" ref="C88:L88" si="17">C66/$P66</f>
        <v>6.0294667972214501E-3</v>
      </c>
      <c r="D88" s="445">
        <f t="shared" si="17"/>
        <v>5.4084080470580276E-2</v>
      </c>
      <c r="E88" s="445">
        <f t="shared" si="17"/>
        <v>0.35288232144015141</v>
      </c>
      <c r="F88" s="445">
        <f t="shared" si="17"/>
        <v>0.21593751537038999</v>
      </c>
      <c r="G88" s="445">
        <f t="shared" si="17"/>
        <v>0.20357957030702789</v>
      </c>
      <c r="H88" s="445">
        <f t="shared" si="17"/>
        <v>3.4390690140949948E-2</v>
      </c>
      <c r="I88" s="445">
        <f t="shared" si="17"/>
        <v>1.7647238009346609E-2</v>
      </c>
      <c r="J88" s="445">
        <f t="shared" si="17"/>
        <v>1.331172350661752E-2</v>
      </c>
      <c r="K88" s="445">
        <f t="shared" si="17"/>
        <v>1.2523194211089403E-2</v>
      </c>
      <c r="L88" s="445">
        <f t="shared" si="17"/>
        <v>8.9614199746625642E-2</v>
      </c>
      <c r="M88" s="345"/>
      <c r="N88" s="448">
        <f>N66</f>
        <v>0.65643850458381936</v>
      </c>
    </row>
    <row r="92" spans="2:14" x14ac:dyDescent="0.2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tabSelected="1" zoomScale="75" zoomScaleNormal="75" workbookViewId="0">
      <selection activeCell="A10" sqref="A10"/>
    </sheetView>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8515625" defaultRowHeight="15" x14ac:dyDescent="0.25"/>
  <cols>
    <col min="1" max="1" width="2.7109375" style="343" customWidth="1"/>
    <col min="2" max="2" width="30.42578125" style="261" customWidth="1"/>
    <col min="3" max="8" width="27.42578125" style="261" customWidth="1"/>
    <col min="9" max="9" width="25.5703125" style="261" customWidth="1"/>
    <col min="10" max="10" width="16.42578125" style="261" bestFit="1" customWidth="1"/>
    <col min="11" max="11" width="26.5703125" style="261" bestFit="1" customWidth="1"/>
    <col min="12" max="16384" width="9.28515625" style="261"/>
  </cols>
  <sheetData>
    <row r="5" spans="1:9" ht="15.75" x14ac:dyDescent="0.25">
      <c r="B5" s="453" t="s">
        <v>3450</v>
      </c>
    </row>
    <row r="6" spans="1:9" ht="3.75" customHeight="1" x14ac:dyDescent="0.25">
      <c r="B6" s="406"/>
    </row>
    <row r="7" spans="1:9" x14ac:dyDescent="0.25">
      <c r="B7" s="426" t="s">
        <v>3257</v>
      </c>
      <c r="C7" s="426"/>
      <c r="D7" s="454"/>
      <c r="E7" s="454"/>
      <c r="F7" s="454"/>
      <c r="G7" s="454"/>
      <c r="H7" s="454"/>
      <c r="I7" s="454"/>
    </row>
    <row r="8" spans="1:9" x14ac:dyDescent="0.25">
      <c r="B8" s="337"/>
      <c r="C8" s="337"/>
      <c r="D8" s="337"/>
      <c r="E8" s="337"/>
      <c r="F8" s="337"/>
      <c r="G8" s="337"/>
      <c r="H8" s="337"/>
      <c r="I8" s="337"/>
    </row>
    <row r="9" spans="1:9" ht="30" x14ac:dyDescent="0.25">
      <c r="B9" s="337"/>
      <c r="C9" s="430" t="s">
        <v>3052</v>
      </c>
      <c r="D9" s="430" t="s">
        <v>3054</v>
      </c>
      <c r="E9" s="430" t="s">
        <v>3053</v>
      </c>
      <c r="F9" s="430" t="s">
        <v>3051</v>
      </c>
      <c r="G9" s="430" t="s">
        <v>3055</v>
      </c>
      <c r="H9" s="430" t="s">
        <v>3057</v>
      </c>
      <c r="I9" s="430" t="s">
        <v>354</v>
      </c>
    </row>
    <row r="11" spans="1:9" x14ac:dyDescent="0.25">
      <c r="A11" s="343" t="s">
        <v>3062</v>
      </c>
      <c r="B11" s="434" t="s">
        <v>3099</v>
      </c>
      <c r="C11" s="435">
        <v>11.554098159999999</v>
      </c>
      <c r="D11" s="435">
        <v>20.596899490000006</v>
      </c>
      <c r="E11" s="435">
        <v>16.588086129999997</v>
      </c>
      <c r="F11" s="435">
        <v>44.955447819999975</v>
      </c>
      <c r="G11" s="435">
        <v>26.636489180000005</v>
      </c>
      <c r="H11" s="435">
        <v>0</v>
      </c>
      <c r="I11" s="435">
        <f t="shared" ref="I11:I20" si="0">SUM(C11:H11)</f>
        <v>120.33102077999999</v>
      </c>
    </row>
    <row r="12" spans="1:9" x14ac:dyDescent="0.25">
      <c r="A12" s="343" t="s">
        <v>3058</v>
      </c>
      <c r="B12" s="434" t="s">
        <v>3096</v>
      </c>
      <c r="C12" s="435">
        <v>0.24770842000000001</v>
      </c>
      <c r="D12" s="435">
        <v>0.82548339999999998</v>
      </c>
      <c r="E12" s="435">
        <v>0.57824943000000006</v>
      </c>
      <c r="F12" s="435">
        <v>0.32327256000000004</v>
      </c>
      <c r="G12" s="435">
        <v>0.5269876</v>
      </c>
      <c r="H12" s="435">
        <v>0</v>
      </c>
      <c r="I12" s="435">
        <f t="shared" si="0"/>
        <v>2.5017014099999999</v>
      </c>
    </row>
    <row r="13" spans="1:9" x14ac:dyDescent="0.25">
      <c r="A13" s="343" t="s">
        <v>3065</v>
      </c>
      <c r="B13" s="434" t="s">
        <v>3102</v>
      </c>
      <c r="C13" s="435">
        <v>3.4793710899999999</v>
      </c>
      <c r="D13" s="435">
        <v>0.33912160999999996</v>
      </c>
      <c r="E13" s="435">
        <v>16.468000400000001</v>
      </c>
      <c r="F13" s="435">
        <v>5.5147459899999998</v>
      </c>
      <c r="G13" s="435">
        <v>4.2511191199999994</v>
      </c>
      <c r="H13" s="435">
        <v>0</v>
      </c>
      <c r="I13" s="435">
        <f t="shared" si="0"/>
        <v>30.052358210000001</v>
      </c>
    </row>
    <row r="14" spans="1:9" x14ac:dyDescent="0.25">
      <c r="A14" s="343" t="s">
        <v>3056</v>
      </c>
      <c r="B14" s="434" t="s">
        <v>3095</v>
      </c>
      <c r="C14" s="435">
        <v>100.98102781000001</v>
      </c>
      <c r="D14" s="435">
        <v>276.90991577000011</v>
      </c>
      <c r="E14" s="435">
        <v>123.14964699999999</v>
      </c>
      <c r="F14" s="435">
        <v>222.80091567999997</v>
      </c>
      <c r="G14" s="435">
        <v>168.15019203999995</v>
      </c>
      <c r="H14" s="435">
        <v>0</v>
      </c>
      <c r="I14" s="435">
        <f t="shared" si="0"/>
        <v>891.99169830000005</v>
      </c>
    </row>
    <row r="15" spans="1:9" x14ac:dyDescent="0.25">
      <c r="A15" s="343" t="s">
        <v>3063</v>
      </c>
      <c r="B15" s="434" t="s">
        <v>3100</v>
      </c>
      <c r="C15" s="435">
        <v>173.83452287999998</v>
      </c>
      <c r="D15" s="435">
        <v>22.797479089999996</v>
      </c>
      <c r="E15" s="435">
        <v>27.092678710000001</v>
      </c>
      <c r="F15" s="435">
        <v>190.58374330000001</v>
      </c>
      <c r="G15" s="435">
        <v>120.50128626000001</v>
      </c>
      <c r="H15" s="435">
        <v>0</v>
      </c>
      <c r="I15" s="435">
        <f t="shared" si="0"/>
        <v>534.80971023999996</v>
      </c>
    </row>
    <row r="16" spans="1:9" ht="30" x14ac:dyDescent="0.25">
      <c r="A16" s="343" t="s">
        <v>3059</v>
      </c>
      <c r="B16" s="434" t="s">
        <v>3097</v>
      </c>
      <c r="C16" s="435">
        <v>1.7825521600000001</v>
      </c>
      <c r="D16" s="435">
        <v>0</v>
      </c>
      <c r="E16" s="435">
        <v>3.2777600900000001</v>
      </c>
      <c r="F16" s="435">
        <v>57.691788229999986</v>
      </c>
      <c r="G16" s="435">
        <v>1.4080616800000001</v>
      </c>
      <c r="H16" s="435">
        <v>0</v>
      </c>
      <c r="I16" s="435">
        <f t="shared" si="0"/>
        <v>64.160162159999985</v>
      </c>
    </row>
    <row r="17" spans="1:11" x14ac:dyDescent="0.25">
      <c r="A17" s="343" t="s">
        <v>3060</v>
      </c>
      <c r="B17" s="434" t="s">
        <v>3098</v>
      </c>
      <c r="C17" s="435">
        <v>329.46687804000004</v>
      </c>
      <c r="D17" s="435">
        <v>41.897740640000002</v>
      </c>
      <c r="E17" s="435">
        <v>47.916171209999995</v>
      </c>
      <c r="F17" s="435">
        <v>185.59265654000004</v>
      </c>
      <c r="G17" s="435">
        <v>29.709096360000004</v>
      </c>
      <c r="H17" s="435">
        <v>0</v>
      </c>
      <c r="I17" s="435">
        <f t="shared" si="0"/>
        <v>634.58254279000005</v>
      </c>
    </row>
    <row r="18" spans="1:11" x14ac:dyDescent="0.25">
      <c r="A18" s="343" t="s">
        <v>3050</v>
      </c>
      <c r="B18" s="434" t="s">
        <v>3451</v>
      </c>
      <c r="C18" s="435">
        <v>3.7577100000000003</v>
      </c>
      <c r="D18" s="435">
        <v>8.8246250200000009</v>
      </c>
      <c r="E18" s="435">
        <v>55.484836690000009</v>
      </c>
      <c r="F18" s="435">
        <v>42.211612600000009</v>
      </c>
      <c r="G18" s="435">
        <v>42.295221930000011</v>
      </c>
      <c r="H18" s="435">
        <v>0</v>
      </c>
      <c r="I18" s="435">
        <f t="shared" si="0"/>
        <v>152.57400624000002</v>
      </c>
    </row>
    <row r="19" spans="1:11" ht="30" x14ac:dyDescent="0.25">
      <c r="A19" s="343" t="s">
        <v>3064</v>
      </c>
      <c r="B19" s="434" t="s">
        <v>3443</v>
      </c>
      <c r="C19" s="435">
        <v>65.947565990000001</v>
      </c>
      <c r="D19" s="435">
        <v>24.918977099999999</v>
      </c>
      <c r="E19" s="435">
        <v>218.74937818000004</v>
      </c>
      <c r="F19" s="435">
        <v>226.2243584</v>
      </c>
      <c r="G19" s="435">
        <v>22.759780220000003</v>
      </c>
      <c r="H19" s="435">
        <v>0</v>
      </c>
      <c r="I19" s="435">
        <f t="shared" si="0"/>
        <v>558.60005989000013</v>
      </c>
    </row>
    <row r="20" spans="1:11" x14ac:dyDescent="0.25">
      <c r="A20" s="343" t="s">
        <v>3061</v>
      </c>
      <c r="B20" s="434" t="s">
        <v>352</v>
      </c>
      <c r="C20" s="435">
        <v>1.53749198</v>
      </c>
      <c r="D20" s="435">
        <v>0</v>
      </c>
      <c r="E20" s="435">
        <v>0</v>
      </c>
      <c r="F20" s="435">
        <v>0</v>
      </c>
      <c r="G20" s="435">
        <v>0</v>
      </c>
      <c r="H20" s="435">
        <v>0</v>
      </c>
      <c r="I20" s="435">
        <f t="shared" si="0"/>
        <v>1.53749198</v>
      </c>
    </row>
    <row r="21" spans="1:11" x14ac:dyDescent="0.25">
      <c r="C21" s="435"/>
      <c r="D21" s="435"/>
      <c r="E21" s="435"/>
      <c r="F21" s="435"/>
      <c r="G21" s="435"/>
      <c r="H21" s="435"/>
      <c r="I21" s="435"/>
    </row>
    <row r="22" spans="1:11" x14ac:dyDescent="0.25">
      <c r="B22" s="455" t="s">
        <v>354</v>
      </c>
      <c r="C22" s="421">
        <f t="shared" ref="C22:I22" si="1">SUM(C11:C21)</f>
        <v>692.58892653000009</v>
      </c>
      <c r="D22" s="421">
        <f t="shared" si="1"/>
        <v>397.11024212000012</v>
      </c>
      <c r="E22" s="421">
        <f t="shared" si="1"/>
        <v>509.30480783999997</v>
      </c>
      <c r="F22" s="421">
        <f t="shared" si="1"/>
        <v>975.89854112</v>
      </c>
      <c r="G22" s="421">
        <f t="shared" si="1"/>
        <v>416.23823438999995</v>
      </c>
      <c r="H22" s="421">
        <f t="shared" si="1"/>
        <v>0</v>
      </c>
      <c r="I22" s="421">
        <f t="shared" si="1"/>
        <v>2991.1407520000002</v>
      </c>
    </row>
    <row r="24" spans="1:11" x14ac:dyDescent="0.25">
      <c r="B24" s="345"/>
      <c r="C24" s="345"/>
      <c r="D24" s="345"/>
      <c r="E24" s="345"/>
      <c r="F24" s="345"/>
      <c r="G24" s="345"/>
      <c r="H24" s="345"/>
      <c r="I24" s="345"/>
    </row>
    <row r="25" spans="1:11" x14ac:dyDescent="0.25">
      <c r="B25" s="382" t="s">
        <v>3452</v>
      </c>
      <c r="C25" s="345"/>
      <c r="D25" s="345"/>
      <c r="E25" s="345"/>
      <c r="F25" s="345"/>
      <c r="G25" s="345"/>
      <c r="H25" s="345"/>
      <c r="I25" s="345"/>
    </row>
    <row r="26" spans="1:11" x14ac:dyDescent="0.25">
      <c r="B26" s="345"/>
      <c r="C26" s="345"/>
      <c r="D26" s="345"/>
      <c r="E26" s="345"/>
      <c r="F26" s="345"/>
      <c r="G26" s="345"/>
      <c r="H26" s="345"/>
      <c r="I26" s="345"/>
    </row>
    <row r="27" spans="1:11" ht="15.75" x14ac:dyDescent="0.25">
      <c r="B27" s="418" t="s">
        <v>3453</v>
      </c>
      <c r="C27" s="345"/>
      <c r="D27" s="345"/>
      <c r="E27" s="345"/>
      <c r="F27" s="345"/>
      <c r="G27" s="345"/>
      <c r="H27" s="345"/>
      <c r="I27" s="345"/>
    </row>
    <row r="28" spans="1:11" ht="6" customHeight="1" x14ac:dyDescent="0.25">
      <c r="B28" s="418"/>
      <c r="C28" s="345"/>
      <c r="D28" s="345"/>
      <c r="E28" s="345"/>
      <c r="F28" s="345"/>
      <c r="G28" s="345"/>
      <c r="H28" s="345"/>
      <c r="I28" s="345"/>
    </row>
    <row r="29" spans="1:11" x14ac:dyDescent="0.25">
      <c r="B29" s="441" t="s">
        <v>3257</v>
      </c>
      <c r="C29" s="441"/>
      <c r="D29" s="456"/>
      <c r="E29" s="456"/>
      <c r="F29" s="456"/>
      <c r="G29" s="456"/>
      <c r="H29" s="456"/>
      <c r="I29" s="456"/>
      <c r="J29" s="456"/>
      <c r="K29" s="456"/>
    </row>
    <row r="30" spans="1:11" x14ac:dyDescent="0.25">
      <c r="B30" s="353"/>
      <c r="C30" s="353"/>
      <c r="D30" s="353"/>
      <c r="E30" s="353"/>
      <c r="F30" s="353"/>
      <c r="G30" s="353"/>
      <c r="H30" s="353"/>
      <c r="I30" s="353"/>
      <c r="J30" s="353"/>
      <c r="K30" s="353"/>
    </row>
    <row r="31" spans="1:11" x14ac:dyDescent="0.25">
      <c r="B31" s="353"/>
      <c r="C31" s="451" t="s">
        <v>868</v>
      </c>
      <c r="D31" s="451" t="s">
        <v>870</v>
      </c>
      <c r="E31" s="451" t="s">
        <v>872</v>
      </c>
      <c r="F31" s="451" t="s">
        <v>911</v>
      </c>
      <c r="G31" s="451" t="s">
        <v>892</v>
      </c>
      <c r="H31" s="451" t="s">
        <v>902</v>
      </c>
      <c r="I31" s="451" t="s">
        <v>904</v>
      </c>
      <c r="J31" s="457" t="s">
        <v>559</v>
      </c>
      <c r="K31" s="457" t="s">
        <v>3454</v>
      </c>
    </row>
    <row r="32" spans="1:11" x14ac:dyDescent="0.25">
      <c r="B32" s="345"/>
      <c r="C32" s="345"/>
      <c r="D32" s="345"/>
      <c r="E32" s="345"/>
      <c r="F32" s="345"/>
      <c r="G32" s="345"/>
      <c r="H32" s="345"/>
      <c r="I32" s="345"/>
      <c r="J32" s="345"/>
      <c r="K32" s="345"/>
    </row>
    <row r="33" spans="1:11" x14ac:dyDescent="0.25">
      <c r="A33" s="343" t="s">
        <v>3071</v>
      </c>
      <c r="B33" s="452" t="s">
        <v>3099</v>
      </c>
      <c r="C33" s="435">
        <v>0</v>
      </c>
      <c r="D33" s="435">
        <v>0</v>
      </c>
      <c r="E33" s="435">
        <v>0</v>
      </c>
      <c r="F33" s="435">
        <v>0</v>
      </c>
      <c r="G33" s="435">
        <v>0</v>
      </c>
      <c r="H33" s="435">
        <v>0</v>
      </c>
      <c r="I33" s="435">
        <v>0</v>
      </c>
      <c r="J33" s="435">
        <v>0</v>
      </c>
      <c r="K33" s="435">
        <v>0</v>
      </c>
    </row>
    <row r="34" spans="1:11" x14ac:dyDescent="0.25">
      <c r="A34" s="343" t="s">
        <v>3079</v>
      </c>
      <c r="B34" s="452" t="s">
        <v>3096</v>
      </c>
      <c r="C34" s="435">
        <v>0</v>
      </c>
      <c r="D34" s="435">
        <v>0</v>
      </c>
      <c r="E34" s="435">
        <v>0</v>
      </c>
      <c r="F34" s="435">
        <v>0</v>
      </c>
      <c r="G34" s="435">
        <v>0</v>
      </c>
      <c r="H34" s="435">
        <v>0</v>
      </c>
      <c r="I34" s="435">
        <v>0</v>
      </c>
      <c r="J34" s="435">
        <v>0</v>
      </c>
      <c r="K34" s="435">
        <v>0</v>
      </c>
    </row>
    <row r="35" spans="1:11" x14ac:dyDescent="0.25">
      <c r="A35" s="343" t="s">
        <v>3455</v>
      </c>
      <c r="B35" s="452" t="s">
        <v>3102</v>
      </c>
      <c r="C35" s="435">
        <v>0</v>
      </c>
      <c r="D35" s="435">
        <v>0</v>
      </c>
      <c r="E35" s="435">
        <v>0</v>
      </c>
      <c r="F35" s="435">
        <v>0</v>
      </c>
      <c r="G35" s="435">
        <v>0</v>
      </c>
      <c r="H35" s="435">
        <v>0</v>
      </c>
      <c r="I35" s="435">
        <v>0</v>
      </c>
      <c r="J35" s="435">
        <v>0</v>
      </c>
      <c r="K35" s="435">
        <v>0</v>
      </c>
    </row>
    <row r="36" spans="1:11" x14ac:dyDescent="0.25">
      <c r="A36" s="343" t="s">
        <v>3066</v>
      </c>
      <c r="B36" s="452" t="s">
        <v>3095</v>
      </c>
      <c r="C36" s="435">
        <v>0</v>
      </c>
      <c r="D36" s="435">
        <v>0</v>
      </c>
      <c r="E36" s="435">
        <v>0</v>
      </c>
      <c r="F36" s="435">
        <v>0</v>
      </c>
      <c r="G36" s="435">
        <v>0</v>
      </c>
      <c r="H36" s="435">
        <v>0</v>
      </c>
      <c r="I36" s="435">
        <v>0</v>
      </c>
      <c r="J36" s="435">
        <v>0</v>
      </c>
      <c r="K36" s="435">
        <v>0</v>
      </c>
    </row>
    <row r="37" spans="1:11" x14ac:dyDescent="0.25">
      <c r="A37" s="343" t="s">
        <v>3075</v>
      </c>
      <c r="B37" s="452" t="s">
        <v>3100</v>
      </c>
      <c r="C37" s="435">
        <v>0</v>
      </c>
      <c r="D37" s="435">
        <v>0</v>
      </c>
      <c r="E37" s="435">
        <v>0</v>
      </c>
      <c r="F37" s="435">
        <v>0</v>
      </c>
      <c r="G37" s="435">
        <v>0</v>
      </c>
      <c r="H37" s="435">
        <v>0</v>
      </c>
      <c r="I37" s="435">
        <v>0</v>
      </c>
      <c r="J37" s="435">
        <v>0</v>
      </c>
      <c r="K37" s="435">
        <v>0</v>
      </c>
    </row>
    <row r="38" spans="1:11" ht="30" x14ac:dyDescent="0.25">
      <c r="A38" s="343" t="s">
        <v>3068</v>
      </c>
      <c r="B38" s="452" t="s">
        <v>3097</v>
      </c>
      <c r="C38" s="435">
        <v>0</v>
      </c>
      <c r="D38" s="435">
        <v>0</v>
      </c>
      <c r="E38" s="435">
        <v>0</v>
      </c>
      <c r="F38" s="435">
        <v>0</v>
      </c>
      <c r="G38" s="435">
        <v>0</v>
      </c>
      <c r="H38" s="435">
        <v>0</v>
      </c>
      <c r="I38" s="435">
        <v>0</v>
      </c>
      <c r="J38" s="435">
        <v>0</v>
      </c>
      <c r="K38" s="435">
        <v>0</v>
      </c>
    </row>
    <row r="39" spans="1:11" x14ac:dyDescent="0.25">
      <c r="A39" s="343" t="s">
        <v>3076</v>
      </c>
      <c r="B39" s="452" t="s">
        <v>3098</v>
      </c>
      <c r="C39" s="435">
        <v>0</v>
      </c>
      <c r="D39" s="435">
        <v>0</v>
      </c>
      <c r="E39" s="435">
        <v>0</v>
      </c>
      <c r="F39" s="435">
        <v>0</v>
      </c>
      <c r="G39" s="435">
        <v>0</v>
      </c>
      <c r="H39" s="435">
        <v>0</v>
      </c>
      <c r="I39" s="435">
        <v>0</v>
      </c>
      <c r="J39" s="435">
        <v>0</v>
      </c>
      <c r="K39" s="435">
        <v>0</v>
      </c>
    </row>
    <row r="40" spans="1:11" x14ac:dyDescent="0.25">
      <c r="A40" s="343" t="s">
        <v>3078</v>
      </c>
      <c r="B40" s="452" t="s">
        <v>3451</v>
      </c>
      <c r="C40" s="435">
        <v>0</v>
      </c>
      <c r="D40" s="435">
        <v>0</v>
      </c>
      <c r="E40" s="435">
        <v>0</v>
      </c>
      <c r="F40" s="435">
        <v>0</v>
      </c>
      <c r="G40" s="435">
        <v>0</v>
      </c>
      <c r="H40" s="435">
        <v>0</v>
      </c>
      <c r="I40" s="435">
        <v>0</v>
      </c>
      <c r="J40" s="435">
        <v>0</v>
      </c>
      <c r="K40" s="435">
        <v>0</v>
      </c>
    </row>
    <row r="41" spans="1:11" ht="30" x14ac:dyDescent="0.25">
      <c r="A41" s="343" t="s">
        <v>3080</v>
      </c>
      <c r="B41" s="452" t="s">
        <v>3443</v>
      </c>
      <c r="C41" s="435">
        <v>0</v>
      </c>
      <c r="D41" s="435">
        <v>0</v>
      </c>
      <c r="E41" s="435">
        <v>0</v>
      </c>
      <c r="F41" s="435">
        <v>0</v>
      </c>
      <c r="G41" s="435">
        <v>0</v>
      </c>
      <c r="H41" s="435">
        <v>0</v>
      </c>
      <c r="I41" s="435">
        <v>0</v>
      </c>
      <c r="J41" s="435">
        <v>0</v>
      </c>
      <c r="K41" s="435">
        <v>0</v>
      </c>
    </row>
    <row r="42" spans="1:11" x14ac:dyDescent="0.25">
      <c r="A42" s="343" t="s">
        <v>3077</v>
      </c>
      <c r="B42" s="452" t="s">
        <v>352</v>
      </c>
      <c r="C42" s="435">
        <v>0</v>
      </c>
      <c r="D42" s="435">
        <v>0</v>
      </c>
      <c r="E42" s="435">
        <v>0</v>
      </c>
      <c r="F42" s="435">
        <v>0</v>
      </c>
      <c r="G42" s="435">
        <v>0</v>
      </c>
      <c r="H42" s="435">
        <v>0</v>
      </c>
      <c r="I42" s="435">
        <v>0</v>
      </c>
      <c r="J42" s="435">
        <v>0</v>
      </c>
      <c r="K42" s="435">
        <v>0</v>
      </c>
    </row>
    <row r="43" spans="1:11" x14ac:dyDescent="0.25">
      <c r="B43" s="345"/>
      <c r="C43" s="458"/>
      <c r="D43" s="458"/>
      <c r="E43" s="458"/>
      <c r="F43" s="458"/>
      <c r="G43" s="458"/>
      <c r="H43" s="458"/>
      <c r="I43" s="458"/>
      <c r="J43" s="458"/>
      <c r="K43" s="458"/>
    </row>
    <row r="44" spans="1:11" x14ac:dyDescent="0.25">
      <c r="B44" s="459" t="s">
        <v>354</v>
      </c>
      <c r="C44" s="460">
        <f t="shared" ref="C44:K44" si="2">SUM(C33:C43)</f>
        <v>0</v>
      </c>
      <c r="D44" s="460">
        <f t="shared" si="2"/>
        <v>0</v>
      </c>
      <c r="E44" s="460">
        <f t="shared" si="2"/>
        <v>0</v>
      </c>
      <c r="F44" s="460">
        <f t="shared" si="2"/>
        <v>0</v>
      </c>
      <c r="G44" s="460">
        <f t="shared" si="2"/>
        <v>0</v>
      </c>
      <c r="H44" s="460">
        <f t="shared" si="2"/>
        <v>0</v>
      </c>
      <c r="I44" s="460">
        <f t="shared" si="2"/>
        <v>0</v>
      </c>
      <c r="J44" s="460">
        <f t="shared" si="2"/>
        <v>0</v>
      </c>
      <c r="K44" s="460">
        <f t="shared" si="2"/>
        <v>0</v>
      </c>
    </row>
    <row r="45" spans="1:11" x14ac:dyDescent="0.25">
      <c r="B45" s="345"/>
      <c r="C45" s="345"/>
      <c r="D45" s="345"/>
      <c r="E45" s="345"/>
      <c r="F45" s="345"/>
      <c r="G45" s="345"/>
      <c r="H45" s="345"/>
      <c r="I45" s="345"/>
    </row>
    <row r="46" spans="1:11" x14ac:dyDescent="0.25">
      <c r="B46" s="345"/>
      <c r="C46" s="345"/>
      <c r="D46" s="345"/>
      <c r="E46" s="345"/>
      <c r="F46" s="345"/>
      <c r="G46" s="345"/>
      <c r="H46" s="345"/>
      <c r="I46" s="345"/>
    </row>
    <row r="47" spans="1:11" x14ac:dyDescent="0.25">
      <c r="B47" s="345"/>
      <c r="C47" s="345"/>
      <c r="D47" s="345"/>
      <c r="E47" s="345"/>
      <c r="F47" s="345"/>
      <c r="G47" s="345"/>
      <c r="H47" s="345"/>
      <c r="I47" s="345"/>
    </row>
    <row r="48" spans="1:11" x14ac:dyDescent="0.25">
      <c r="B48" s="345"/>
      <c r="C48" s="345"/>
      <c r="D48" s="345"/>
      <c r="E48" s="345"/>
      <c r="F48" s="345"/>
      <c r="G48" s="345"/>
      <c r="H48" s="345"/>
      <c r="I48" s="345"/>
    </row>
    <row r="49" spans="2:9" ht="15.75" x14ac:dyDescent="0.25">
      <c r="B49" s="418" t="s">
        <v>3456</v>
      </c>
      <c r="C49" s="345"/>
      <c r="D49" s="345"/>
      <c r="E49" s="345"/>
      <c r="F49" s="345"/>
      <c r="G49" s="345"/>
      <c r="H49" s="345"/>
      <c r="I49" s="345"/>
    </row>
    <row r="50" spans="2:9" ht="6" customHeight="1" x14ac:dyDescent="0.25">
      <c r="B50" s="418"/>
      <c r="C50" s="345"/>
      <c r="D50" s="345"/>
      <c r="E50" s="345"/>
      <c r="F50" s="345"/>
      <c r="G50" s="345"/>
      <c r="H50" s="345"/>
      <c r="I50" s="345"/>
    </row>
    <row r="51" spans="2:9" x14ac:dyDescent="0.25">
      <c r="B51" s="441" t="s">
        <v>3257</v>
      </c>
      <c r="C51" s="441"/>
      <c r="D51" s="456"/>
      <c r="E51" s="456"/>
      <c r="F51" s="456"/>
      <c r="G51" s="456"/>
      <c r="H51" s="456"/>
      <c r="I51" s="456"/>
    </row>
    <row r="52" spans="2:9" x14ac:dyDescent="0.25">
      <c r="B52" s="353"/>
      <c r="C52" s="353"/>
      <c r="D52" s="353"/>
      <c r="E52" s="353"/>
      <c r="F52" s="353"/>
      <c r="G52" s="353"/>
      <c r="H52" s="353"/>
      <c r="I52" s="353"/>
    </row>
    <row r="53" spans="2:9" x14ac:dyDescent="0.25">
      <c r="B53" s="353"/>
      <c r="C53" s="451" t="s">
        <v>3457</v>
      </c>
      <c r="D53" s="451" t="s">
        <v>3458</v>
      </c>
      <c r="E53" s="451" t="s">
        <v>3459</v>
      </c>
      <c r="F53" s="451" t="s">
        <v>3460</v>
      </c>
      <c r="G53" s="451" t="s">
        <v>3461</v>
      </c>
      <c r="H53" s="451" t="s">
        <v>3462</v>
      </c>
      <c r="I53" s="451" t="s">
        <v>3463</v>
      </c>
    </row>
    <row r="54" spans="2:9" x14ac:dyDescent="0.25">
      <c r="B54" s="345"/>
      <c r="C54" s="345"/>
      <c r="D54" s="345"/>
      <c r="E54" s="345"/>
      <c r="F54" s="345"/>
      <c r="G54" s="345"/>
      <c r="H54" s="345"/>
      <c r="I54" s="345"/>
    </row>
    <row r="55" spans="2:9" x14ac:dyDescent="0.25">
      <c r="B55" s="452" t="s">
        <v>3099</v>
      </c>
      <c r="C55" s="461"/>
      <c r="D55" s="461"/>
      <c r="E55" s="461"/>
      <c r="F55" s="461"/>
      <c r="G55" s="461"/>
      <c r="H55" s="461"/>
      <c r="I55" s="461"/>
    </row>
    <row r="56" spans="2:9" x14ac:dyDescent="0.25">
      <c r="B56" s="452" t="s">
        <v>3096</v>
      </c>
      <c r="C56" s="461"/>
      <c r="D56" s="461"/>
      <c r="E56" s="461"/>
      <c r="F56" s="461"/>
      <c r="G56" s="461"/>
      <c r="H56" s="461"/>
      <c r="I56" s="461"/>
    </row>
    <row r="57" spans="2:9" x14ac:dyDescent="0.25">
      <c r="B57" s="452" t="s">
        <v>3102</v>
      </c>
      <c r="C57" s="461"/>
      <c r="D57" s="461"/>
      <c r="E57" s="461"/>
      <c r="F57" s="461"/>
      <c r="G57" s="461"/>
      <c r="H57" s="461"/>
      <c r="I57" s="461"/>
    </row>
    <row r="58" spans="2:9" x14ac:dyDescent="0.25">
      <c r="B58" s="452" t="s">
        <v>3095</v>
      </c>
      <c r="C58" s="461"/>
      <c r="D58" s="461"/>
      <c r="E58" s="461"/>
      <c r="F58" s="461"/>
      <c r="G58" s="461"/>
      <c r="H58" s="461"/>
      <c r="I58" s="461"/>
    </row>
    <row r="59" spans="2:9" x14ac:dyDescent="0.25">
      <c r="B59" s="452" t="s">
        <v>3100</v>
      </c>
      <c r="C59" s="461"/>
      <c r="D59" s="461"/>
      <c r="E59" s="461"/>
      <c r="F59" s="461"/>
      <c r="G59" s="461"/>
      <c r="H59" s="461"/>
      <c r="I59" s="461"/>
    </row>
    <row r="60" spans="2:9" ht="30" x14ac:dyDescent="0.25">
      <c r="B60" s="452" t="s">
        <v>3097</v>
      </c>
      <c r="C60" s="461"/>
      <c r="D60" s="461"/>
      <c r="E60" s="461"/>
      <c r="F60" s="461"/>
      <c r="G60" s="461"/>
      <c r="H60" s="461"/>
      <c r="I60" s="461"/>
    </row>
    <row r="61" spans="2:9" x14ac:dyDescent="0.25">
      <c r="B61" s="452" t="s">
        <v>3098</v>
      </c>
      <c r="C61" s="461"/>
      <c r="D61" s="461"/>
      <c r="E61" s="461"/>
      <c r="F61" s="461"/>
      <c r="G61" s="461"/>
      <c r="H61" s="461"/>
      <c r="I61" s="461"/>
    </row>
    <row r="62" spans="2:9" x14ac:dyDescent="0.25">
      <c r="B62" s="452" t="s">
        <v>3442</v>
      </c>
      <c r="C62" s="461"/>
      <c r="D62" s="461"/>
      <c r="E62" s="461"/>
      <c r="F62" s="461"/>
      <c r="G62" s="461"/>
      <c r="H62" s="461"/>
      <c r="I62" s="461"/>
    </row>
    <row r="63" spans="2:9" ht="30" x14ac:dyDescent="0.25">
      <c r="B63" s="452" t="s">
        <v>3443</v>
      </c>
      <c r="C63" s="461"/>
      <c r="D63" s="461"/>
      <c r="E63" s="461"/>
      <c r="F63" s="461"/>
      <c r="G63" s="461"/>
      <c r="H63" s="461"/>
      <c r="I63" s="461"/>
    </row>
    <row r="64" spans="2:9" x14ac:dyDescent="0.25">
      <c r="B64" s="452" t="s">
        <v>352</v>
      </c>
      <c r="C64" s="461"/>
      <c r="D64" s="461"/>
      <c r="E64" s="461"/>
      <c r="F64" s="461"/>
      <c r="G64" s="461"/>
      <c r="H64" s="461"/>
      <c r="I64" s="461"/>
    </row>
    <row r="65" spans="2:9" x14ac:dyDescent="0.25">
      <c r="B65" s="345"/>
      <c r="C65" s="458"/>
      <c r="D65" s="458"/>
      <c r="E65" s="458"/>
      <c r="F65" s="458"/>
      <c r="G65" s="458"/>
      <c r="H65" s="458"/>
      <c r="I65" s="458"/>
    </row>
    <row r="66" spans="2:9" x14ac:dyDescent="0.25">
      <c r="B66" s="459" t="s">
        <v>354</v>
      </c>
      <c r="C66" s="460"/>
      <c r="D66" s="460"/>
      <c r="E66" s="460"/>
      <c r="F66" s="460"/>
      <c r="G66" s="460"/>
      <c r="H66" s="460"/>
      <c r="I66" s="460"/>
    </row>
    <row r="67" spans="2:9" x14ac:dyDescent="0.25">
      <c r="B67" s="345"/>
      <c r="C67" s="345"/>
      <c r="D67" s="345"/>
      <c r="E67" s="345"/>
      <c r="F67" s="345"/>
      <c r="G67" s="345"/>
      <c r="H67" s="345"/>
      <c r="I67" s="345"/>
    </row>
    <row r="68" spans="2:9" x14ac:dyDescent="0.25">
      <c r="B68" s="345"/>
      <c r="C68" s="345"/>
      <c r="D68" s="345"/>
      <c r="E68" s="345"/>
      <c r="F68" s="345"/>
      <c r="G68" s="345"/>
      <c r="H68" s="345"/>
      <c r="I68" s="345"/>
    </row>
    <row r="69" spans="2:9" x14ac:dyDescent="0.25">
      <c r="B69" s="345"/>
      <c r="C69" s="345"/>
      <c r="D69" s="345"/>
      <c r="E69" s="345"/>
      <c r="F69" s="345"/>
      <c r="G69" s="345"/>
      <c r="H69" s="345"/>
      <c r="I69" s="345"/>
    </row>
    <row r="71" spans="2:9" x14ac:dyDescent="0.2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8515625" defaultRowHeight="15" x14ac:dyDescent="0.25"/>
  <cols>
    <col min="1" max="1" width="2.7109375" style="343" customWidth="1"/>
    <col min="2" max="2" width="26.42578125" style="261" customWidth="1"/>
    <col min="3" max="12" width="17.5703125" style="261" customWidth="1"/>
    <col min="13" max="13" width="18" style="261" customWidth="1"/>
    <col min="14" max="16384" width="9.28515625" style="261"/>
  </cols>
  <sheetData>
    <row r="5" spans="1:13" ht="15.75" x14ac:dyDescent="0.25">
      <c r="B5" s="406" t="s">
        <v>3464</v>
      </c>
    </row>
    <row r="6" spans="1:13" x14ac:dyDescent="0.25">
      <c r="B6" s="426" t="s">
        <v>3259</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25">
      <c r="A10" s="343" t="s">
        <v>3149</v>
      </c>
      <c r="B10" s="345" t="s">
        <v>3467</v>
      </c>
      <c r="C10" s="435">
        <v>0</v>
      </c>
      <c r="D10" s="435">
        <v>0</v>
      </c>
      <c r="E10" s="435">
        <v>0</v>
      </c>
      <c r="F10" s="435">
        <v>0</v>
      </c>
      <c r="G10" s="435">
        <v>0</v>
      </c>
      <c r="H10" s="435">
        <v>0</v>
      </c>
      <c r="I10" s="435">
        <v>0</v>
      </c>
      <c r="J10" s="435">
        <v>0</v>
      </c>
      <c r="K10" s="435">
        <v>0</v>
      </c>
      <c r="L10" s="435">
        <v>0</v>
      </c>
      <c r="M10" s="375">
        <f t="shared" si="0"/>
        <v>0</v>
      </c>
    </row>
    <row r="11" spans="1:13" ht="30" customHeight="1" x14ac:dyDescent="0.25">
      <c r="A11" s="343" t="s">
        <v>3468</v>
      </c>
      <c r="B11" s="452" t="s">
        <v>3469</v>
      </c>
      <c r="C11" s="435">
        <f>SUM(C12:C15)</f>
        <v>0</v>
      </c>
      <c r="D11" s="435">
        <f t="shared" ref="D11:L11" si="1">SUM(D12:D15)</f>
        <v>0</v>
      </c>
      <c r="E11" s="435">
        <f t="shared" si="1"/>
        <v>0</v>
      </c>
      <c r="F11" s="435">
        <f t="shared" si="1"/>
        <v>0</v>
      </c>
      <c r="G11" s="435">
        <f t="shared" si="1"/>
        <v>0</v>
      </c>
      <c r="H11" s="435">
        <f t="shared" si="1"/>
        <v>0</v>
      </c>
      <c r="I11" s="435">
        <f t="shared" si="1"/>
        <v>0</v>
      </c>
      <c r="J11" s="435">
        <f t="shared" si="1"/>
        <v>0</v>
      </c>
      <c r="K11" s="435">
        <f t="shared" si="1"/>
        <v>0</v>
      </c>
      <c r="L11" s="435">
        <f t="shared" si="1"/>
        <v>0</v>
      </c>
      <c r="M11" s="375">
        <f t="shared" si="0"/>
        <v>0</v>
      </c>
    </row>
    <row r="12" spans="1:13" x14ac:dyDescent="0.2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25">
      <c r="A13" s="343" t="s">
        <v>3150</v>
      </c>
      <c r="B13" s="462" t="s">
        <v>3471</v>
      </c>
      <c r="C13" s="435">
        <v>0</v>
      </c>
      <c r="D13" s="435">
        <v>0</v>
      </c>
      <c r="E13" s="435">
        <v>0</v>
      </c>
      <c r="F13" s="435">
        <v>0</v>
      </c>
      <c r="G13" s="435">
        <v>0</v>
      </c>
      <c r="H13" s="435">
        <v>0</v>
      </c>
      <c r="I13" s="435">
        <v>0</v>
      </c>
      <c r="J13" s="435">
        <v>0</v>
      </c>
      <c r="K13" s="435">
        <v>0</v>
      </c>
      <c r="L13" s="435">
        <v>0</v>
      </c>
      <c r="M13" s="375">
        <f t="shared" si="0"/>
        <v>0</v>
      </c>
    </row>
    <row r="14" spans="1:13" x14ac:dyDescent="0.2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2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25">
      <c r="A16" s="343" t="s">
        <v>3474</v>
      </c>
      <c r="B16" s="345" t="s">
        <v>3475</v>
      </c>
      <c r="C16" s="435">
        <f>SUM(C17:C18)</f>
        <v>0</v>
      </c>
      <c r="D16" s="435">
        <f t="shared" ref="D16:L16" si="2">SUM(D17:D18)</f>
        <v>0</v>
      </c>
      <c r="E16" s="435">
        <f t="shared" si="2"/>
        <v>0</v>
      </c>
      <c r="F16" s="435">
        <f t="shared" si="2"/>
        <v>0</v>
      </c>
      <c r="G16" s="435">
        <f t="shared" si="2"/>
        <v>0</v>
      </c>
      <c r="H16" s="435">
        <f t="shared" si="2"/>
        <v>0</v>
      </c>
      <c r="I16" s="435">
        <f t="shared" si="2"/>
        <v>0</v>
      </c>
      <c r="J16" s="435">
        <f t="shared" si="2"/>
        <v>0</v>
      </c>
      <c r="K16" s="435">
        <f t="shared" si="2"/>
        <v>0</v>
      </c>
      <c r="L16" s="435">
        <f t="shared" si="2"/>
        <v>0</v>
      </c>
      <c r="M16" s="375">
        <f t="shared" si="0"/>
        <v>0</v>
      </c>
    </row>
    <row r="17" spans="1:13" x14ac:dyDescent="0.25">
      <c r="A17" s="343" t="s">
        <v>3143</v>
      </c>
      <c r="B17" s="345" t="s">
        <v>3476</v>
      </c>
      <c r="C17" s="435">
        <v>0</v>
      </c>
      <c r="D17" s="435">
        <v>0</v>
      </c>
      <c r="E17" s="435">
        <v>0</v>
      </c>
      <c r="F17" s="435">
        <v>0</v>
      </c>
      <c r="G17" s="435">
        <v>0</v>
      </c>
      <c r="H17" s="435">
        <v>0</v>
      </c>
      <c r="I17" s="435">
        <v>0</v>
      </c>
      <c r="J17" s="435">
        <v>0</v>
      </c>
      <c r="K17" s="435">
        <v>0</v>
      </c>
      <c r="L17" s="435">
        <v>0</v>
      </c>
      <c r="M17" s="375">
        <f t="shared" si="0"/>
        <v>0</v>
      </c>
    </row>
    <row r="18" spans="1:13" x14ac:dyDescent="0.25">
      <c r="A18" s="343" t="s">
        <v>3144</v>
      </c>
      <c r="B18" s="261" t="s">
        <v>3477</v>
      </c>
      <c r="C18" s="435">
        <v>0</v>
      </c>
      <c r="D18" s="435">
        <v>0</v>
      </c>
      <c r="E18" s="435">
        <v>0</v>
      </c>
      <c r="F18" s="435">
        <v>0</v>
      </c>
      <c r="G18" s="435">
        <v>0</v>
      </c>
      <c r="H18" s="435">
        <v>0</v>
      </c>
      <c r="I18" s="435">
        <v>0</v>
      </c>
      <c r="J18" s="435">
        <v>0</v>
      </c>
      <c r="K18" s="435">
        <v>0</v>
      </c>
      <c r="L18" s="435">
        <v>0</v>
      </c>
      <c r="M18" s="375">
        <f t="shared" si="0"/>
        <v>0</v>
      </c>
    </row>
    <row r="19" spans="1:13" x14ac:dyDescent="0.2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25">
      <c r="B20" s="455" t="s">
        <v>354</v>
      </c>
      <c r="C20" s="421">
        <f t="shared" ref="C20:M20" si="3">C10+C11+C16</f>
        <v>0</v>
      </c>
      <c r="D20" s="421">
        <f t="shared" si="3"/>
        <v>0</v>
      </c>
      <c r="E20" s="421">
        <f t="shared" si="3"/>
        <v>0</v>
      </c>
      <c r="F20" s="421">
        <f t="shared" si="3"/>
        <v>0</v>
      </c>
      <c r="G20" s="421">
        <f t="shared" si="3"/>
        <v>0</v>
      </c>
      <c r="H20" s="421">
        <f t="shared" si="3"/>
        <v>0</v>
      </c>
      <c r="I20" s="421">
        <f t="shared" si="3"/>
        <v>0</v>
      </c>
      <c r="J20" s="421">
        <f t="shared" si="3"/>
        <v>0</v>
      </c>
      <c r="K20" s="421">
        <f t="shared" si="3"/>
        <v>0</v>
      </c>
      <c r="L20" s="421">
        <f t="shared" si="3"/>
        <v>0</v>
      </c>
      <c r="M20" s="421">
        <f t="shared" si="3"/>
        <v>0</v>
      </c>
    </row>
    <row r="21" spans="1:13" x14ac:dyDescent="0.25">
      <c r="B21" s="402" t="s">
        <v>3479</v>
      </c>
    </row>
    <row r="25" spans="1:13" ht="15.75" x14ac:dyDescent="0.25">
      <c r="B25" s="406" t="s">
        <v>3480</v>
      </c>
    </row>
    <row r="26" spans="1:13" x14ac:dyDescent="0.25">
      <c r="B26" s="426" t="s">
        <v>3261</v>
      </c>
      <c r="C26" s="454"/>
      <c r="D26" s="454"/>
      <c r="E26" s="454"/>
      <c r="F26" s="454"/>
      <c r="G26" s="454"/>
      <c r="H26" s="454"/>
      <c r="I26" s="454"/>
      <c r="J26" s="454"/>
      <c r="K26" s="454"/>
      <c r="L26" s="454"/>
      <c r="M26" s="454"/>
    </row>
    <row r="27" spans="1:13" x14ac:dyDescent="0.25">
      <c r="B27" s="337"/>
      <c r="C27" s="337"/>
      <c r="D27" s="337"/>
      <c r="E27" s="337"/>
      <c r="F27" s="337"/>
      <c r="G27" s="337"/>
      <c r="H27" s="337"/>
      <c r="I27" s="337"/>
      <c r="J27" s="337"/>
      <c r="K27" s="337"/>
      <c r="L27" s="337"/>
      <c r="M27" s="337"/>
    </row>
    <row r="28" spans="1:13" ht="45" x14ac:dyDescent="0.2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2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25">
      <c r="A30" s="343" t="s">
        <v>3145</v>
      </c>
      <c r="B30" s="345" t="s">
        <v>3467</v>
      </c>
      <c r="C30" s="435">
        <v>120.33102078000005</v>
      </c>
      <c r="D30" s="435">
        <v>2.5017014100000003</v>
      </c>
      <c r="E30" s="435">
        <v>30.052358209999998</v>
      </c>
      <c r="F30" s="435">
        <v>891.99169830000073</v>
      </c>
      <c r="G30" s="435">
        <v>534.80971024000007</v>
      </c>
      <c r="H30" s="435">
        <v>64.160162159999985</v>
      </c>
      <c r="I30" s="435">
        <v>634.58254279000039</v>
      </c>
      <c r="J30" s="435">
        <v>152.57400624000007</v>
      </c>
      <c r="K30" s="435">
        <v>558.6000598899999</v>
      </c>
      <c r="L30" s="435">
        <v>1.53749198</v>
      </c>
      <c r="M30" s="375">
        <f t="shared" si="4"/>
        <v>2991.1407520000016</v>
      </c>
    </row>
    <row r="31" spans="1:13" ht="30" x14ac:dyDescent="0.25">
      <c r="A31" s="343" t="s">
        <v>3481</v>
      </c>
      <c r="B31" s="452" t="s">
        <v>3469</v>
      </c>
      <c r="C31" s="435">
        <f>SUM(C32:C35)</f>
        <v>0</v>
      </c>
      <c r="D31" s="435">
        <f t="shared" ref="D31:L31" si="5">SUM(D32:D35)</f>
        <v>0</v>
      </c>
      <c r="E31" s="435">
        <f t="shared" si="5"/>
        <v>0</v>
      </c>
      <c r="F31" s="435">
        <f t="shared" si="5"/>
        <v>0</v>
      </c>
      <c r="G31" s="435">
        <f t="shared" si="5"/>
        <v>0</v>
      </c>
      <c r="H31" s="435">
        <f t="shared" si="5"/>
        <v>0</v>
      </c>
      <c r="I31" s="435">
        <f t="shared" si="5"/>
        <v>0</v>
      </c>
      <c r="J31" s="435">
        <f t="shared" si="5"/>
        <v>0</v>
      </c>
      <c r="K31" s="435">
        <f t="shared" si="5"/>
        <v>0</v>
      </c>
      <c r="L31" s="435">
        <f t="shared" si="5"/>
        <v>0</v>
      </c>
      <c r="M31" s="375">
        <f t="shared" si="4"/>
        <v>0</v>
      </c>
    </row>
    <row r="32" spans="1:13" x14ac:dyDescent="0.25">
      <c r="A32" s="343" t="s">
        <v>3146</v>
      </c>
      <c r="B32" s="462" t="s">
        <v>3470</v>
      </c>
      <c r="C32" s="435">
        <v>0</v>
      </c>
      <c r="D32" s="435">
        <v>0</v>
      </c>
      <c r="E32" s="435">
        <v>0</v>
      </c>
      <c r="F32" s="435">
        <v>0</v>
      </c>
      <c r="G32" s="435">
        <v>0</v>
      </c>
      <c r="H32" s="435">
        <v>0</v>
      </c>
      <c r="I32" s="435">
        <v>0</v>
      </c>
      <c r="J32" s="435">
        <v>0</v>
      </c>
      <c r="K32" s="435">
        <v>0</v>
      </c>
      <c r="L32" s="435">
        <v>0</v>
      </c>
      <c r="M32" s="375">
        <f t="shared" si="4"/>
        <v>0</v>
      </c>
    </row>
    <row r="33" spans="1:13" x14ac:dyDescent="0.25">
      <c r="A33" s="343" t="s">
        <v>3152</v>
      </c>
      <c r="B33" s="462" t="s">
        <v>3471</v>
      </c>
      <c r="C33" s="435">
        <v>0</v>
      </c>
      <c r="D33" s="435">
        <v>0</v>
      </c>
      <c r="E33" s="435">
        <v>0</v>
      </c>
      <c r="F33" s="435">
        <v>0</v>
      </c>
      <c r="G33" s="435">
        <v>0</v>
      </c>
      <c r="H33" s="435">
        <v>0</v>
      </c>
      <c r="I33" s="435">
        <v>0</v>
      </c>
      <c r="J33" s="435">
        <v>0</v>
      </c>
      <c r="K33" s="435">
        <v>0</v>
      </c>
      <c r="L33" s="435">
        <v>0</v>
      </c>
      <c r="M33" s="375">
        <f t="shared" si="4"/>
        <v>0</v>
      </c>
    </row>
    <row r="34" spans="1:13" x14ac:dyDescent="0.25">
      <c r="A34" s="343" t="s">
        <v>3153</v>
      </c>
      <c r="B34" s="463" t="s">
        <v>3472</v>
      </c>
      <c r="C34" s="435">
        <v>0</v>
      </c>
      <c r="D34" s="435">
        <v>0</v>
      </c>
      <c r="E34" s="435">
        <v>0</v>
      </c>
      <c r="F34" s="435">
        <v>0</v>
      </c>
      <c r="G34" s="435">
        <v>0</v>
      </c>
      <c r="H34" s="435">
        <v>0</v>
      </c>
      <c r="I34" s="435">
        <v>0</v>
      </c>
      <c r="J34" s="435">
        <v>0</v>
      </c>
      <c r="K34" s="435">
        <v>0</v>
      </c>
      <c r="L34" s="435">
        <v>0</v>
      </c>
      <c r="M34" s="375">
        <f t="shared" si="4"/>
        <v>0</v>
      </c>
    </row>
    <row r="35" spans="1:13" x14ac:dyDescent="0.25">
      <c r="A35" s="343" t="s">
        <v>3155</v>
      </c>
      <c r="B35" s="463" t="s">
        <v>3473</v>
      </c>
      <c r="C35" s="435">
        <v>0</v>
      </c>
      <c r="D35" s="435">
        <v>0</v>
      </c>
      <c r="E35" s="435">
        <v>0</v>
      </c>
      <c r="F35" s="435">
        <v>0</v>
      </c>
      <c r="G35" s="435">
        <v>0</v>
      </c>
      <c r="H35" s="435">
        <v>0</v>
      </c>
      <c r="I35" s="435">
        <v>0</v>
      </c>
      <c r="J35" s="435">
        <v>0</v>
      </c>
      <c r="K35" s="435">
        <v>0</v>
      </c>
      <c r="L35" s="435">
        <v>0</v>
      </c>
      <c r="M35" s="375">
        <f t="shared" si="4"/>
        <v>0</v>
      </c>
    </row>
    <row r="36" spans="1:13" x14ac:dyDescent="0.25">
      <c r="A36" s="343" t="s">
        <v>3482</v>
      </c>
      <c r="B36" s="345" t="s">
        <v>3475</v>
      </c>
      <c r="C36" s="435">
        <f>SUM(C37:C38)</f>
        <v>0</v>
      </c>
      <c r="D36" s="435">
        <f t="shared" ref="D36:L36" si="6">SUM(D37:D38)</f>
        <v>0</v>
      </c>
      <c r="E36" s="435">
        <f t="shared" si="6"/>
        <v>0</v>
      </c>
      <c r="F36" s="435">
        <f t="shared" si="6"/>
        <v>0</v>
      </c>
      <c r="G36" s="435">
        <f t="shared" si="6"/>
        <v>0</v>
      </c>
      <c r="H36" s="435">
        <f t="shared" si="6"/>
        <v>0</v>
      </c>
      <c r="I36" s="435">
        <f t="shared" si="6"/>
        <v>0</v>
      </c>
      <c r="J36" s="435">
        <f t="shared" si="6"/>
        <v>0</v>
      </c>
      <c r="K36" s="435">
        <f t="shared" si="6"/>
        <v>0</v>
      </c>
      <c r="L36" s="435">
        <f t="shared" si="6"/>
        <v>0</v>
      </c>
      <c r="M36" s="375">
        <f t="shared" si="4"/>
        <v>0</v>
      </c>
    </row>
    <row r="37" spans="1:13" x14ac:dyDescent="0.25">
      <c r="A37" s="343" t="s">
        <v>3147</v>
      </c>
      <c r="B37" s="345" t="s">
        <v>3476</v>
      </c>
      <c r="C37" s="435">
        <v>0</v>
      </c>
      <c r="D37" s="435">
        <v>0</v>
      </c>
      <c r="E37" s="435">
        <v>0</v>
      </c>
      <c r="F37" s="435">
        <v>0</v>
      </c>
      <c r="G37" s="435">
        <v>0</v>
      </c>
      <c r="H37" s="435">
        <v>0</v>
      </c>
      <c r="I37" s="435">
        <v>0</v>
      </c>
      <c r="J37" s="435">
        <v>0</v>
      </c>
      <c r="K37" s="435">
        <v>0</v>
      </c>
      <c r="L37" s="435">
        <v>0</v>
      </c>
      <c r="M37" s="375">
        <f t="shared" si="4"/>
        <v>0</v>
      </c>
    </row>
    <row r="38" spans="1:13" x14ac:dyDescent="0.25">
      <c r="A38" s="343" t="s">
        <v>3148</v>
      </c>
      <c r="B38" s="261" t="s">
        <v>3477</v>
      </c>
      <c r="C38" s="435">
        <v>0</v>
      </c>
      <c r="D38" s="435">
        <v>0</v>
      </c>
      <c r="E38" s="435">
        <v>0</v>
      </c>
      <c r="F38" s="435">
        <v>0</v>
      </c>
      <c r="G38" s="435">
        <v>0</v>
      </c>
      <c r="H38" s="435">
        <v>0</v>
      </c>
      <c r="I38" s="435">
        <v>0</v>
      </c>
      <c r="J38" s="435">
        <v>0</v>
      </c>
      <c r="K38" s="435">
        <v>0</v>
      </c>
      <c r="L38" s="435">
        <v>0</v>
      </c>
      <c r="M38" s="375">
        <f t="shared" si="4"/>
        <v>0</v>
      </c>
    </row>
    <row r="39" spans="1:13" x14ac:dyDescent="0.2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25">
      <c r="B40" s="455" t="s">
        <v>354</v>
      </c>
      <c r="C40" s="421">
        <f>C30+C31+C36</f>
        <v>120.33102078000005</v>
      </c>
      <c r="D40" s="421">
        <f t="shared" ref="D40:M40" si="7">D30+D31+D36</f>
        <v>2.5017014100000003</v>
      </c>
      <c r="E40" s="421">
        <f t="shared" si="7"/>
        <v>30.052358209999998</v>
      </c>
      <c r="F40" s="421">
        <f t="shared" si="7"/>
        <v>891.99169830000073</v>
      </c>
      <c r="G40" s="421">
        <f t="shared" si="7"/>
        <v>534.80971024000007</v>
      </c>
      <c r="H40" s="421">
        <f t="shared" si="7"/>
        <v>64.160162159999985</v>
      </c>
      <c r="I40" s="421">
        <f t="shared" si="7"/>
        <v>634.58254279000039</v>
      </c>
      <c r="J40" s="421">
        <f t="shared" si="7"/>
        <v>152.57400624000007</v>
      </c>
      <c r="K40" s="421">
        <f t="shared" si="7"/>
        <v>558.6000598899999</v>
      </c>
      <c r="L40" s="421">
        <f t="shared" si="7"/>
        <v>1.53749198</v>
      </c>
      <c r="M40" s="421">
        <f t="shared" si="7"/>
        <v>2991.1407520000016</v>
      </c>
    </row>
    <row r="45" spans="1:13" ht="15.75" x14ac:dyDescent="0.25">
      <c r="B45" s="406" t="s">
        <v>3485</v>
      </c>
    </row>
    <row r="46" spans="1:13" x14ac:dyDescent="0.25">
      <c r="B46" s="426" t="s">
        <v>3263</v>
      </c>
      <c r="C46" s="454"/>
      <c r="D46" s="454"/>
      <c r="E46" s="454"/>
      <c r="F46" s="454"/>
      <c r="G46" s="454"/>
      <c r="H46" s="454"/>
      <c r="I46" s="454"/>
      <c r="J46" s="454"/>
      <c r="K46" s="454"/>
      <c r="L46" s="454"/>
      <c r="M46" s="454"/>
    </row>
    <row r="47" spans="1:13" x14ac:dyDescent="0.25">
      <c r="B47" s="337"/>
      <c r="C47" s="337"/>
      <c r="D47" s="337"/>
      <c r="E47" s="337"/>
      <c r="F47" s="337"/>
      <c r="G47" s="337"/>
      <c r="H47" s="337"/>
      <c r="I47" s="337"/>
      <c r="J47" s="337"/>
      <c r="K47" s="337"/>
      <c r="L47" s="337"/>
      <c r="M47" s="337"/>
    </row>
    <row r="48" spans="1:13" ht="45" x14ac:dyDescent="0.2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2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25">
      <c r="B50" s="345" t="s">
        <v>3467</v>
      </c>
      <c r="C50" s="375">
        <f t="shared" si="8"/>
        <v>120.33102078000005</v>
      </c>
      <c r="D50" s="375">
        <f t="shared" si="8"/>
        <v>2.5017014100000003</v>
      </c>
      <c r="E50" s="375">
        <f t="shared" si="8"/>
        <v>30.052358209999998</v>
      </c>
      <c r="F50" s="375">
        <f t="shared" si="8"/>
        <v>891.99169830000073</v>
      </c>
      <c r="G50" s="375">
        <f t="shared" si="8"/>
        <v>534.80971024000007</v>
      </c>
      <c r="H50" s="375">
        <f t="shared" si="8"/>
        <v>64.160162159999985</v>
      </c>
      <c r="I50" s="375">
        <f t="shared" si="8"/>
        <v>634.58254279000039</v>
      </c>
      <c r="J50" s="375">
        <f t="shared" si="8"/>
        <v>152.57400624000007</v>
      </c>
      <c r="K50" s="375">
        <f t="shared" si="8"/>
        <v>558.6000598899999</v>
      </c>
      <c r="L50" s="375">
        <f t="shared" si="8"/>
        <v>1.53749198</v>
      </c>
      <c r="M50" s="375">
        <f t="shared" si="8"/>
        <v>2991.1407520000016</v>
      </c>
    </row>
    <row r="51" spans="2:14" ht="30" x14ac:dyDescent="0.25">
      <c r="B51" s="452" t="s">
        <v>3469</v>
      </c>
      <c r="C51" s="375">
        <f t="shared" si="8"/>
        <v>0</v>
      </c>
      <c r="D51" s="375">
        <f t="shared" si="8"/>
        <v>0</v>
      </c>
      <c r="E51" s="375">
        <f t="shared" si="8"/>
        <v>0</v>
      </c>
      <c r="F51" s="375">
        <f t="shared" si="8"/>
        <v>0</v>
      </c>
      <c r="G51" s="375">
        <f t="shared" si="8"/>
        <v>0</v>
      </c>
      <c r="H51" s="375">
        <f t="shared" si="8"/>
        <v>0</v>
      </c>
      <c r="I51" s="375">
        <f t="shared" si="8"/>
        <v>0</v>
      </c>
      <c r="J51" s="375">
        <f t="shared" si="8"/>
        <v>0</v>
      </c>
      <c r="K51" s="375">
        <f t="shared" si="8"/>
        <v>0</v>
      </c>
      <c r="L51" s="375">
        <f t="shared" si="8"/>
        <v>0</v>
      </c>
      <c r="M51" s="375">
        <f t="shared" si="8"/>
        <v>0</v>
      </c>
    </row>
    <row r="52" spans="2:14" x14ac:dyDescent="0.25">
      <c r="B52" s="462" t="s">
        <v>3470</v>
      </c>
      <c r="C52" s="375">
        <f t="shared" si="8"/>
        <v>0</v>
      </c>
      <c r="D52" s="375">
        <f t="shared" si="8"/>
        <v>0</v>
      </c>
      <c r="E52" s="375">
        <f t="shared" si="8"/>
        <v>0</v>
      </c>
      <c r="F52" s="375">
        <f t="shared" si="8"/>
        <v>0</v>
      </c>
      <c r="G52" s="375">
        <f t="shared" si="8"/>
        <v>0</v>
      </c>
      <c r="H52" s="375">
        <f t="shared" si="8"/>
        <v>0</v>
      </c>
      <c r="I52" s="375">
        <f t="shared" si="8"/>
        <v>0</v>
      </c>
      <c r="J52" s="375">
        <f t="shared" si="8"/>
        <v>0</v>
      </c>
      <c r="K52" s="375">
        <f t="shared" si="8"/>
        <v>0</v>
      </c>
      <c r="L52" s="375">
        <f t="shared" si="8"/>
        <v>0</v>
      </c>
      <c r="M52" s="375">
        <f t="shared" si="8"/>
        <v>0</v>
      </c>
    </row>
    <row r="53" spans="2:14" x14ac:dyDescent="0.25">
      <c r="B53" s="462" t="s">
        <v>3471</v>
      </c>
      <c r="C53" s="375">
        <f t="shared" si="8"/>
        <v>0</v>
      </c>
      <c r="D53" s="375">
        <f t="shared" si="8"/>
        <v>0</v>
      </c>
      <c r="E53" s="375">
        <f t="shared" si="8"/>
        <v>0</v>
      </c>
      <c r="F53" s="375">
        <f t="shared" si="8"/>
        <v>0</v>
      </c>
      <c r="G53" s="375">
        <f t="shared" si="8"/>
        <v>0</v>
      </c>
      <c r="H53" s="375">
        <f t="shared" si="8"/>
        <v>0</v>
      </c>
      <c r="I53" s="375">
        <f t="shared" si="8"/>
        <v>0</v>
      </c>
      <c r="J53" s="375">
        <f t="shared" si="8"/>
        <v>0</v>
      </c>
      <c r="K53" s="375">
        <f t="shared" si="8"/>
        <v>0</v>
      </c>
      <c r="L53" s="375">
        <f t="shared" si="8"/>
        <v>0</v>
      </c>
      <c r="M53" s="375">
        <f t="shared" si="8"/>
        <v>0</v>
      </c>
    </row>
    <row r="54" spans="2:14" x14ac:dyDescent="0.25">
      <c r="B54" s="463" t="s">
        <v>3472</v>
      </c>
      <c r="C54" s="375">
        <f t="shared" si="8"/>
        <v>0</v>
      </c>
      <c r="D54" s="375">
        <f t="shared" si="8"/>
        <v>0</v>
      </c>
      <c r="E54" s="375">
        <f t="shared" si="8"/>
        <v>0</v>
      </c>
      <c r="F54" s="375">
        <f t="shared" si="8"/>
        <v>0</v>
      </c>
      <c r="G54" s="375">
        <f t="shared" si="8"/>
        <v>0</v>
      </c>
      <c r="H54" s="375">
        <f t="shared" si="8"/>
        <v>0</v>
      </c>
      <c r="I54" s="375">
        <f t="shared" si="8"/>
        <v>0</v>
      </c>
      <c r="J54" s="375">
        <f t="shared" si="8"/>
        <v>0</v>
      </c>
      <c r="K54" s="375">
        <f t="shared" si="8"/>
        <v>0</v>
      </c>
      <c r="L54" s="375">
        <f t="shared" si="8"/>
        <v>0</v>
      </c>
      <c r="M54" s="375">
        <f t="shared" si="8"/>
        <v>0</v>
      </c>
    </row>
    <row r="55" spans="2:14" x14ac:dyDescent="0.25">
      <c r="B55" s="463" t="s">
        <v>3473</v>
      </c>
      <c r="C55" s="375">
        <f t="shared" si="8"/>
        <v>0</v>
      </c>
      <c r="D55" s="375">
        <f t="shared" si="8"/>
        <v>0</v>
      </c>
      <c r="E55" s="375">
        <f t="shared" si="8"/>
        <v>0</v>
      </c>
      <c r="F55" s="375">
        <f t="shared" si="8"/>
        <v>0</v>
      </c>
      <c r="G55" s="375">
        <f t="shared" si="8"/>
        <v>0</v>
      </c>
      <c r="H55" s="375">
        <f t="shared" si="8"/>
        <v>0</v>
      </c>
      <c r="I55" s="375">
        <f t="shared" si="8"/>
        <v>0</v>
      </c>
      <c r="J55" s="375">
        <f t="shared" si="8"/>
        <v>0</v>
      </c>
      <c r="K55" s="375">
        <f t="shared" si="8"/>
        <v>0</v>
      </c>
      <c r="L55" s="375">
        <f t="shared" si="8"/>
        <v>0</v>
      </c>
      <c r="M55" s="375">
        <f t="shared" si="8"/>
        <v>0</v>
      </c>
    </row>
    <row r="56" spans="2:14" x14ac:dyDescent="0.25">
      <c r="B56" s="345" t="s">
        <v>3475</v>
      </c>
      <c r="C56" s="375">
        <f t="shared" si="8"/>
        <v>0</v>
      </c>
      <c r="D56" s="375">
        <f t="shared" si="8"/>
        <v>0</v>
      </c>
      <c r="E56" s="375">
        <f t="shared" si="8"/>
        <v>0</v>
      </c>
      <c r="F56" s="375">
        <f t="shared" si="8"/>
        <v>0</v>
      </c>
      <c r="G56" s="375">
        <f t="shared" si="8"/>
        <v>0</v>
      </c>
      <c r="H56" s="375">
        <f t="shared" si="8"/>
        <v>0</v>
      </c>
      <c r="I56" s="375">
        <f t="shared" si="8"/>
        <v>0</v>
      </c>
      <c r="J56" s="375">
        <f t="shared" si="8"/>
        <v>0</v>
      </c>
      <c r="K56" s="375">
        <f t="shared" si="8"/>
        <v>0</v>
      </c>
      <c r="L56" s="375">
        <f t="shared" si="8"/>
        <v>0</v>
      </c>
      <c r="M56" s="375">
        <f t="shared" si="8"/>
        <v>0</v>
      </c>
    </row>
    <row r="57" spans="2:14" x14ac:dyDescent="0.25">
      <c r="B57" s="261" t="s">
        <v>3486</v>
      </c>
      <c r="C57" s="375">
        <f t="shared" si="8"/>
        <v>0</v>
      </c>
      <c r="D57" s="375">
        <f t="shared" si="8"/>
        <v>0</v>
      </c>
      <c r="E57" s="375">
        <f t="shared" si="8"/>
        <v>0</v>
      </c>
      <c r="F57" s="375">
        <f t="shared" si="8"/>
        <v>0</v>
      </c>
      <c r="G57" s="375">
        <f t="shared" si="8"/>
        <v>0</v>
      </c>
      <c r="H57" s="375">
        <f t="shared" si="8"/>
        <v>0</v>
      </c>
      <c r="I57" s="375">
        <f t="shared" si="8"/>
        <v>0</v>
      </c>
      <c r="J57" s="375">
        <f t="shared" si="8"/>
        <v>0</v>
      </c>
      <c r="K57" s="375">
        <f t="shared" si="8"/>
        <v>0</v>
      </c>
      <c r="L57" s="375">
        <f t="shared" si="8"/>
        <v>0</v>
      </c>
      <c r="M57" s="375">
        <f t="shared" si="8"/>
        <v>0</v>
      </c>
    </row>
    <row r="58" spans="2:14" x14ac:dyDescent="0.25">
      <c r="B58" s="261" t="s">
        <v>3477</v>
      </c>
      <c r="C58" s="375">
        <f t="shared" si="8"/>
        <v>0</v>
      </c>
      <c r="D58" s="375">
        <f t="shared" si="8"/>
        <v>0</v>
      </c>
      <c r="E58" s="375">
        <f t="shared" si="8"/>
        <v>0</v>
      </c>
      <c r="F58" s="375">
        <f t="shared" si="8"/>
        <v>0</v>
      </c>
      <c r="G58" s="375">
        <f t="shared" si="8"/>
        <v>0</v>
      </c>
      <c r="H58" s="375">
        <f t="shared" si="8"/>
        <v>0</v>
      </c>
      <c r="I58" s="375">
        <f t="shared" si="8"/>
        <v>0</v>
      </c>
      <c r="J58" s="375">
        <f t="shared" si="8"/>
        <v>0</v>
      </c>
      <c r="K58" s="375">
        <f t="shared" si="8"/>
        <v>0</v>
      </c>
      <c r="L58" s="375">
        <f t="shared" si="8"/>
        <v>0</v>
      </c>
      <c r="M58" s="375">
        <f t="shared" si="8"/>
        <v>0</v>
      </c>
    </row>
    <row r="59" spans="2:14" x14ac:dyDescent="0.2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25">
      <c r="B60" s="455" t="s">
        <v>354</v>
      </c>
      <c r="C60" s="421">
        <f t="shared" ref="C60:M60" si="9">C50+C51+C56</f>
        <v>120.33102078000005</v>
      </c>
      <c r="D60" s="421">
        <f t="shared" si="9"/>
        <v>2.5017014100000003</v>
      </c>
      <c r="E60" s="421">
        <f t="shared" si="9"/>
        <v>30.052358209999998</v>
      </c>
      <c r="F60" s="421">
        <f t="shared" si="9"/>
        <v>891.99169830000073</v>
      </c>
      <c r="G60" s="421">
        <f t="shared" si="9"/>
        <v>534.80971024000007</v>
      </c>
      <c r="H60" s="421">
        <f t="shared" si="9"/>
        <v>64.160162159999985</v>
      </c>
      <c r="I60" s="421">
        <f t="shared" si="9"/>
        <v>634.58254279000039</v>
      </c>
      <c r="J60" s="421">
        <f t="shared" si="9"/>
        <v>152.57400624000007</v>
      </c>
      <c r="K60" s="421">
        <f t="shared" si="9"/>
        <v>558.6000598899999</v>
      </c>
      <c r="L60" s="421">
        <f t="shared" si="9"/>
        <v>1.53749198</v>
      </c>
      <c r="M60" s="421">
        <f t="shared" si="9"/>
        <v>2991.1407520000016</v>
      </c>
    </row>
    <row r="64" spans="2:14" x14ac:dyDescent="0.2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49" zoomScale="115" zoomScaleNormal="115" zoomScaleSheetLayoutView="100" workbookViewId="0">
      <selection activeCell="C81" sqref="C81:M81"/>
    </sheetView>
  </sheetViews>
  <sheetFormatPr defaultColWidth="9.28515625" defaultRowHeight="15" x14ac:dyDescent="0.25"/>
  <cols>
    <col min="1" max="1" width="2.7109375" style="343" customWidth="1"/>
    <col min="2" max="2" width="25.28515625" style="261" bestFit="1" customWidth="1"/>
    <col min="3" max="12" width="17.5703125" style="261" customWidth="1"/>
    <col min="13" max="13" width="18.5703125" style="261" bestFit="1" customWidth="1"/>
    <col min="14" max="20" width="9.28515625" style="261"/>
    <col min="21" max="21" width="9.28515625" style="261" customWidth="1"/>
    <col min="22" max="16384" width="9.28515625" style="261"/>
  </cols>
  <sheetData>
    <row r="5" spans="1:13" ht="15.75" x14ac:dyDescent="0.25">
      <c r="B5" s="406" t="s">
        <v>3487</v>
      </c>
    </row>
    <row r="6" spans="1:13" x14ac:dyDescent="0.25">
      <c r="B6" s="426" t="s">
        <v>3265</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3161</v>
      </c>
      <c r="B9" s="261" t="s">
        <v>3488</v>
      </c>
      <c r="C9" s="435">
        <v>120.33102078000005</v>
      </c>
      <c r="D9" s="435">
        <v>2.5017014100000003</v>
      </c>
      <c r="E9" s="435">
        <v>30.052358209999998</v>
      </c>
      <c r="F9" s="435">
        <v>891.99169830000073</v>
      </c>
      <c r="G9" s="435">
        <v>534.80971024000007</v>
      </c>
      <c r="H9" s="435">
        <v>64.160162159999985</v>
      </c>
      <c r="I9" s="435">
        <v>634.58254279000039</v>
      </c>
      <c r="J9" s="435">
        <v>152.57400624000007</v>
      </c>
      <c r="K9" s="435">
        <v>558.6000598899999</v>
      </c>
      <c r="L9" s="435">
        <v>1.53749198</v>
      </c>
      <c r="M9" s="435">
        <f>SUM(C9:L9)</f>
        <v>2991.1407520000016</v>
      </c>
    </row>
    <row r="10" spans="1:13" x14ac:dyDescent="0.2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2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2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25">
      <c r="A13" s="343" t="s">
        <v>3157</v>
      </c>
      <c r="B13" s="261" t="s">
        <v>3492</v>
      </c>
      <c r="C13" s="435">
        <v>0</v>
      </c>
      <c r="D13" s="435">
        <v>0</v>
      </c>
      <c r="E13" s="435">
        <v>0</v>
      </c>
      <c r="F13" s="435">
        <v>0</v>
      </c>
      <c r="G13" s="435">
        <v>0</v>
      </c>
      <c r="H13" s="435">
        <v>0</v>
      </c>
      <c r="I13" s="435">
        <v>0</v>
      </c>
      <c r="J13" s="435">
        <v>0</v>
      </c>
      <c r="K13" s="435">
        <v>0</v>
      </c>
      <c r="L13" s="435">
        <v>0</v>
      </c>
      <c r="M13" s="435">
        <f>SUM(C13:L13)</f>
        <v>0</v>
      </c>
    </row>
    <row r="14" spans="1:13" x14ac:dyDescent="0.25">
      <c r="B14" s="455" t="s">
        <v>354</v>
      </c>
      <c r="C14" s="421">
        <f t="shared" ref="C14:M14" si="0">SUM(C9:C13)</f>
        <v>120.33102078000005</v>
      </c>
      <c r="D14" s="421">
        <f t="shared" si="0"/>
        <v>2.5017014100000003</v>
      </c>
      <c r="E14" s="421">
        <f t="shared" si="0"/>
        <v>30.052358209999998</v>
      </c>
      <c r="F14" s="421">
        <f t="shared" si="0"/>
        <v>891.99169830000073</v>
      </c>
      <c r="G14" s="421">
        <f t="shared" si="0"/>
        <v>534.80971024000007</v>
      </c>
      <c r="H14" s="421">
        <f t="shared" si="0"/>
        <v>64.160162159999985</v>
      </c>
      <c r="I14" s="421">
        <f t="shared" si="0"/>
        <v>634.58254279000039</v>
      </c>
      <c r="J14" s="421">
        <f t="shared" si="0"/>
        <v>152.57400624000007</v>
      </c>
      <c r="K14" s="421">
        <f t="shared" si="0"/>
        <v>558.6000598899999</v>
      </c>
      <c r="L14" s="421">
        <f t="shared" si="0"/>
        <v>1.53749198</v>
      </c>
      <c r="M14" s="421">
        <f t="shared" si="0"/>
        <v>2991.1407520000016</v>
      </c>
    </row>
    <row r="15" spans="1:13" x14ac:dyDescent="0.25">
      <c r="C15" s="375"/>
      <c r="D15" s="375"/>
      <c r="E15" s="375"/>
      <c r="F15" s="375"/>
      <c r="G15" s="375"/>
      <c r="H15" s="375"/>
      <c r="I15" s="375"/>
      <c r="J15" s="375"/>
      <c r="K15" s="375"/>
      <c r="L15" s="375"/>
      <c r="M15" s="375"/>
    </row>
    <row r="16" spans="1:13" x14ac:dyDescent="0.25">
      <c r="C16" s="375"/>
      <c r="D16" s="375"/>
      <c r="E16" s="375"/>
      <c r="F16" s="375"/>
      <c r="G16" s="375"/>
      <c r="H16" s="375"/>
      <c r="I16" s="375"/>
      <c r="J16" s="375"/>
      <c r="K16" s="375"/>
      <c r="L16" s="375"/>
      <c r="M16" s="375"/>
    </row>
    <row r="19" spans="1:13" ht="15.75" x14ac:dyDescent="0.25">
      <c r="B19" s="406" t="s">
        <v>3493</v>
      </c>
    </row>
    <row r="20" spans="1:13" x14ac:dyDescent="0.25">
      <c r="B20" s="426" t="s">
        <v>3267</v>
      </c>
      <c r="C20" s="454"/>
      <c r="D20" s="454"/>
      <c r="E20" s="454"/>
      <c r="F20" s="454"/>
      <c r="G20" s="454"/>
      <c r="H20" s="454"/>
      <c r="I20" s="454"/>
      <c r="J20" s="454"/>
      <c r="K20" s="454"/>
      <c r="L20" s="454"/>
      <c r="M20" s="454"/>
    </row>
    <row r="21" spans="1:13" x14ac:dyDescent="0.25">
      <c r="B21" s="337"/>
      <c r="C21" s="337"/>
      <c r="D21" s="337"/>
      <c r="E21" s="337"/>
      <c r="F21" s="337"/>
      <c r="G21" s="337"/>
      <c r="H21" s="337"/>
      <c r="I21" s="337"/>
      <c r="J21" s="337"/>
      <c r="K21" s="337"/>
      <c r="L21" s="337"/>
      <c r="M21" s="337"/>
    </row>
    <row r="22" spans="1:13" ht="45" x14ac:dyDescent="0.2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25">
      <c r="A23" s="343" t="s">
        <v>3162</v>
      </c>
      <c r="B23" s="261" t="s">
        <v>3494</v>
      </c>
      <c r="C23" s="435">
        <v>7.760340000000001E-3</v>
      </c>
      <c r="D23" s="435">
        <v>0</v>
      </c>
      <c r="E23" s="435">
        <v>0</v>
      </c>
      <c r="F23" s="435">
        <v>0</v>
      </c>
      <c r="G23" s="435">
        <v>0</v>
      </c>
      <c r="H23" s="435">
        <v>0</v>
      </c>
      <c r="I23" s="435">
        <v>8.1013100000000005E-2</v>
      </c>
      <c r="J23" s="435">
        <v>0</v>
      </c>
      <c r="K23" s="435">
        <v>0</v>
      </c>
      <c r="L23" s="435">
        <v>0</v>
      </c>
      <c r="M23" s="435">
        <f t="shared" ref="M23:M28" si="1">SUM(C23:L23)</f>
        <v>8.8773440000000009E-2</v>
      </c>
    </row>
    <row r="24" spans="1:13" x14ac:dyDescent="0.25">
      <c r="A24" s="343" t="s">
        <v>3163</v>
      </c>
      <c r="B24" s="261" t="s">
        <v>3495</v>
      </c>
      <c r="C24" s="435">
        <v>0.10801173000000001</v>
      </c>
      <c r="D24" s="435">
        <v>0</v>
      </c>
      <c r="E24" s="435">
        <v>0.51548826999999997</v>
      </c>
      <c r="F24" s="435">
        <v>1.1128863200000001</v>
      </c>
      <c r="G24" s="435">
        <v>0</v>
      </c>
      <c r="H24" s="435">
        <v>0</v>
      </c>
      <c r="I24" s="435">
        <v>0.81533296</v>
      </c>
      <c r="J24" s="435">
        <v>9.5152500000000001E-2</v>
      </c>
      <c r="K24" s="435">
        <v>0</v>
      </c>
      <c r="L24" s="435">
        <v>0</v>
      </c>
      <c r="M24" s="435">
        <f t="shared" si="1"/>
        <v>2.6468717800000001</v>
      </c>
    </row>
    <row r="25" spans="1:13" x14ac:dyDescent="0.25">
      <c r="A25" s="343" t="s">
        <v>3164</v>
      </c>
      <c r="B25" s="261" t="s">
        <v>3496</v>
      </c>
      <c r="C25" s="435">
        <v>0.29577241999999998</v>
      </c>
      <c r="D25" s="435">
        <v>0</v>
      </c>
      <c r="E25" s="435">
        <v>0.43435182999999999</v>
      </c>
      <c r="F25" s="435">
        <v>0.21075466000000001</v>
      </c>
      <c r="G25" s="435">
        <v>2.6041279799999999</v>
      </c>
      <c r="H25" s="435">
        <v>0</v>
      </c>
      <c r="I25" s="435">
        <v>1.2525299900000002</v>
      </c>
      <c r="J25" s="435">
        <v>1.9475968399999999</v>
      </c>
      <c r="K25" s="435">
        <v>0.98039893</v>
      </c>
      <c r="L25" s="435">
        <v>0</v>
      </c>
      <c r="M25" s="435">
        <f t="shared" si="1"/>
        <v>7.7255326499999999</v>
      </c>
    </row>
    <row r="26" spans="1:13" x14ac:dyDescent="0.25">
      <c r="A26" s="343" t="s">
        <v>3165</v>
      </c>
      <c r="B26" s="261" t="s">
        <v>3497</v>
      </c>
      <c r="C26" s="435">
        <v>4.9398536499999999</v>
      </c>
      <c r="D26" s="435">
        <v>0.28960369000000002</v>
      </c>
      <c r="E26" s="435">
        <v>0.41405754</v>
      </c>
      <c r="F26" s="435">
        <v>2.2840628199999999</v>
      </c>
      <c r="G26" s="435">
        <v>1.43621738</v>
      </c>
      <c r="H26" s="435">
        <v>0.17692828999999999</v>
      </c>
      <c r="I26" s="435">
        <v>20.84368783</v>
      </c>
      <c r="J26" s="435">
        <v>1.47727969</v>
      </c>
      <c r="K26" s="435">
        <v>8.203834070000001</v>
      </c>
      <c r="L26" s="435">
        <v>0</v>
      </c>
      <c r="M26" s="435">
        <f t="shared" si="1"/>
        <v>40.065524959999998</v>
      </c>
    </row>
    <row r="27" spans="1:13" x14ac:dyDescent="0.25">
      <c r="A27" s="343" t="s">
        <v>3166</v>
      </c>
      <c r="B27" s="261" t="s">
        <v>3498</v>
      </c>
      <c r="C27" s="435">
        <v>68.737584499999969</v>
      </c>
      <c r="D27" s="435">
        <v>2.2120977200000005</v>
      </c>
      <c r="E27" s="435">
        <v>5.7885259500000004</v>
      </c>
      <c r="F27" s="435">
        <v>88.522761650000007</v>
      </c>
      <c r="G27" s="435">
        <v>51.845918079999976</v>
      </c>
      <c r="H27" s="435">
        <v>63.983233869999985</v>
      </c>
      <c r="I27" s="435">
        <v>343.97920979000003</v>
      </c>
      <c r="J27" s="435">
        <v>63.425150150000007</v>
      </c>
      <c r="K27" s="435">
        <v>29.859840860000006</v>
      </c>
      <c r="L27" s="435">
        <v>1.53749198</v>
      </c>
      <c r="M27" s="435">
        <f t="shared" si="1"/>
        <v>719.89181454999994</v>
      </c>
    </row>
    <row r="28" spans="1:13" x14ac:dyDescent="0.25">
      <c r="A28" s="343" t="s">
        <v>3167</v>
      </c>
      <c r="B28" s="261" t="s">
        <v>3499</v>
      </c>
      <c r="C28" s="435">
        <v>46.242038139999998</v>
      </c>
      <c r="D28" s="435">
        <v>0</v>
      </c>
      <c r="E28" s="435">
        <v>22.89993462</v>
      </c>
      <c r="F28" s="435">
        <v>799.86123285000042</v>
      </c>
      <c r="G28" s="435">
        <v>478.92344680000014</v>
      </c>
      <c r="H28" s="435">
        <v>0</v>
      </c>
      <c r="I28" s="435">
        <v>267.61076911999999</v>
      </c>
      <c r="J28" s="435">
        <v>85.628827059999992</v>
      </c>
      <c r="K28" s="435">
        <v>519.55598602999987</v>
      </c>
      <c r="L28" s="435">
        <v>0</v>
      </c>
      <c r="M28" s="435">
        <f t="shared" si="1"/>
        <v>2220.7222346200006</v>
      </c>
    </row>
    <row r="29" spans="1:13" x14ac:dyDescent="0.25">
      <c r="B29" s="455" t="s">
        <v>354</v>
      </c>
      <c r="C29" s="421">
        <f t="shared" ref="C29:M29" si="2">SUM(C23:C28)</f>
        <v>120.33102077999996</v>
      </c>
      <c r="D29" s="421">
        <f>SUM(D23:D28)</f>
        <v>2.5017014100000003</v>
      </c>
      <c r="E29" s="421">
        <f t="shared" si="2"/>
        <v>30.052358210000001</v>
      </c>
      <c r="F29" s="421">
        <f t="shared" si="2"/>
        <v>891.99169830000039</v>
      </c>
      <c r="G29" s="421">
        <f t="shared" si="2"/>
        <v>534.80971024000007</v>
      </c>
      <c r="H29" s="421">
        <f t="shared" si="2"/>
        <v>64.160162159999985</v>
      </c>
      <c r="I29" s="421">
        <f t="shared" si="2"/>
        <v>634.58254278999993</v>
      </c>
      <c r="J29" s="421">
        <f t="shared" si="2"/>
        <v>152.57400624000002</v>
      </c>
      <c r="K29" s="421">
        <f t="shared" si="2"/>
        <v>558.6000598899999</v>
      </c>
      <c r="L29" s="421">
        <f t="shared" si="2"/>
        <v>1.53749198</v>
      </c>
      <c r="M29" s="421">
        <f t="shared" si="2"/>
        <v>2991.1407520000002</v>
      </c>
    </row>
    <row r="34" spans="2:13" ht="15.75" x14ac:dyDescent="0.25">
      <c r="B34" s="406" t="s">
        <v>3500</v>
      </c>
    </row>
    <row r="35" spans="2:13" x14ac:dyDescent="0.25">
      <c r="B35" s="441" t="s">
        <v>3501</v>
      </c>
      <c r="C35" s="454"/>
      <c r="D35" s="454"/>
      <c r="E35" s="454"/>
      <c r="F35" s="454"/>
      <c r="G35" s="454"/>
      <c r="H35" s="454"/>
      <c r="I35" s="454"/>
      <c r="J35" s="454"/>
      <c r="K35" s="454"/>
      <c r="L35" s="454"/>
      <c r="M35" s="454"/>
    </row>
    <row r="36" spans="2:13" x14ac:dyDescent="0.25">
      <c r="B36" s="337"/>
      <c r="C36" s="337"/>
      <c r="D36" s="337"/>
      <c r="E36" s="337"/>
      <c r="F36" s="337"/>
      <c r="G36" s="337"/>
      <c r="H36" s="337"/>
      <c r="I36" s="337"/>
      <c r="J36" s="337"/>
      <c r="K36" s="337"/>
      <c r="L36" s="337"/>
      <c r="M36" s="337"/>
    </row>
    <row r="37" spans="2:13" ht="45" x14ac:dyDescent="0.2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25">
      <c r="B38" s="439" t="s">
        <v>3502</v>
      </c>
      <c r="C38" s="464">
        <v>1.5460471423855322E-2</v>
      </c>
      <c r="D38" s="464">
        <v>2.2651680296114307E-2</v>
      </c>
      <c r="E38" s="464">
        <v>0</v>
      </c>
      <c r="F38" s="464">
        <v>0</v>
      </c>
      <c r="G38" s="464">
        <v>0</v>
      </c>
      <c r="H38" s="464">
        <v>0</v>
      </c>
      <c r="I38" s="464">
        <v>0</v>
      </c>
      <c r="J38" s="464">
        <v>0</v>
      </c>
      <c r="K38" s="464">
        <v>0</v>
      </c>
      <c r="L38" s="464">
        <v>0</v>
      </c>
      <c r="M38" s="465">
        <v>3.6337016773746082E-4</v>
      </c>
    </row>
    <row r="39" spans="2:13" x14ac:dyDescent="0.25">
      <c r="B39" s="405"/>
    </row>
    <row r="40" spans="2:13" x14ac:dyDescent="0.25">
      <c r="J40" s="466"/>
    </row>
    <row r="44" spans="2:13" ht="15.75" x14ac:dyDescent="0.25">
      <c r="B44" s="406" t="s">
        <v>3503</v>
      </c>
    </row>
    <row r="45" spans="2:13" x14ac:dyDescent="0.25">
      <c r="B45" s="441" t="s">
        <v>3271</v>
      </c>
      <c r="C45" s="454"/>
      <c r="D45" s="454"/>
      <c r="E45" s="454"/>
      <c r="F45" s="454"/>
      <c r="G45" s="454"/>
      <c r="H45" s="454"/>
      <c r="I45" s="454"/>
      <c r="J45" s="454"/>
      <c r="K45" s="454"/>
      <c r="L45" s="454"/>
      <c r="M45" s="454"/>
    </row>
    <row r="46" spans="2:13" x14ac:dyDescent="0.25">
      <c r="B46" s="337"/>
      <c r="C46" s="337"/>
      <c r="D46" s="337"/>
      <c r="E46" s="337"/>
      <c r="F46" s="337"/>
      <c r="G46" s="337"/>
      <c r="H46" s="337"/>
      <c r="I46" s="337"/>
      <c r="J46" s="337"/>
      <c r="K46" s="337"/>
      <c r="L46" s="337"/>
      <c r="M46" s="337"/>
    </row>
    <row r="47" spans="2:13" ht="45" x14ac:dyDescent="0.2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25">
      <c r="B48" s="439" t="s">
        <v>3502</v>
      </c>
      <c r="C48" s="464">
        <v>1.9559172029219748E-2</v>
      </c>
      <c r="D48" s="464">
        <v>2.4235806921233491E-2</v>
      </c>
      <c r="E48" s="464">
        <v>0</v>
      </c>
      <c r="F48" s="464">
        <v>0</v>
      </c>
      <c r="G48" s="464">
        <v>0</v>
      </c>
      <c r="H48" s="464">
        <v>0</v>
      </c>
      <c r="I48" s="464">
        <v>0</v>
      </c>
      <c r="J48" s="464">
        <v>0</v>
      </c>
      <c r="K48" s="464">
        <v>0</v>
      </c>
      <c r="L48" s="464">
        <v>0</v>
      </c>
      <c r="M48" s="467">
        <v>3.0546079898809597E-4</v>
      </c>
    </row>
    <row r="49" spans="1:13" x14ac:dyDescent="0.25">
      <c r="C49" s="405"/>
      <c r="D49" s="405"/>
      <c r="E49" s="405"/>
      <c r="F49" s="405"/>
      <c r="G49" s="405"/>
      <c r="H49" s="405"/>
      <c r="I49" s="405"/>
      <c r="J49" s="405"/>
      <c r="K49" s="405"/>
      <c r="L49" s="405"/>
      <c r="M49" s="405"/>
    </row>
    <row r="54" spans="1:13" ht="15.75" x14ac:dyDescent="0.25">
      <c r="B54" s="406" t="s">
        <v>3504</v>
      </c>
    </row>
    <row r="55" spans="1:13" x14ac:dyDescent="0.25">
      <c r="B55" s="441" t="s">
        <v>3273</v>
      </c>
      <c r="C55" s="454"/>
      <c r="D55" s="454"/>
      <c r="E55" s="454"/>
      <c r="F55" s="454"/>
      <c r="G55" s="454"/>
      <c r="H55" s="454"/>
      <c r="I55" s="454"/>
      <c r="J55" s="454"/>
      <c r="K55" s="454"/>
      <c r="L55" s="454"/>
      <c r="M55" s="454"/>
    </row>
    <row r="56" spans="1:13" x14ac:dyDescent="0.25">
      <c r="B56" s="337"/>
      <c r="C56" s="337"/>
      <c r="D56" s="337"/>
      <c r="E56" s="337"/>
      <c r="F56" s="337"/>
      <c r="G56" s="337"/>
      <c r="H56" s="337"/>
      <c r="I56" s="337"/>
      <c r="J56" s="337"/>
      <c r="K56" s="337"/>
      <c r="L56" s="337"/>
      <c r="M56" s="337"/>
    </row>
    <row r="57" spans="1:13" ht="45" x14ac:dyDescent="0.2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25">
      <c r="A58" s="343" t="s">
        <v>3168</v>
      </c>
      <c r="B58" s="345" t="s">
        <v>3505</v>
      </c>
      <c r="C58" s="468">
        <v>3.8166730261703181E-3</v>
      </c>
      <c r="D58" s="468">
        <v>0</v>
      </c>
      <c r="E58" s="468">
        <v>0</v>
      </c>
      <c r="F58" s="468">
        <v>0</v>
      </c>
      <c r="G58" s="468">
        <v>0</v>
      </c>
      <c r="H58" s="468">
        <v>0</v>
      </c>
      <c r="I58" s="468">
        <v>0</v>
      </c>
      <c r="J58" s="468">
        <v>0</v>
      </c>
      <c r="K58" s="468">
        <v>0</v>
      </c>
      <c r="L58" s="468">
        <v>0</v>
      </c>
      <c r="M58" s="468">
        <v>2.0685536612900801E-4</v>
      </c>
    </row>
    <row r="59" spans="1:13" x14ac:dyDescent="0.25">
      <c r="A59" s="343" t="s">
        <v>3169</v>
      </c>
      <c r="B59" s="345" t="s">
        <v>3506</v>
      </c>
      <c r="C59" s="468">
        <v>2.0635080681827234E-2</v>
      </c>
      <c r="D59" s="468">
        <v>0</v>
      </c>
      <c r="E59" s="468">
        <v>0</v>
      </c>
      <c r="F59" s="468">
        <v>0</v>
      </c>
      <c r="G59" s="468">
        <v>0</v>
      </c>
      <c r="H59" s="468">
        <v>0</v>
      </c>
      <c r="I59" s="468">
        <v>0</v>
      </c>
      <c r="J59" s="468">
        <v>0</v>
      </c>
      <c r="K59" s="468">
        <v>0</v>
      </c>
      <c r="L59" s="468">
        <v>0</v>
      </c>
      <c r="M59" s="468">
        <v>4.1257326355950984E-4</v>
      </c>
    </row>
    <row r="60" spans="1:13" x14ac:dyDescent="0.25">
      <c r="A60" s="343" t="s">
        <v>3170</v>
      </c>
      <c r="B60" s="345" t="s">
        <v>3507</v>
      </c>
      <c r="C60" s="468">
        <v>1.9662259549015626E-2</v>
      </c>
      <c r="D60" s="468">
        <v>0</v>
      </c>
      <c r="E60" s="468">
        <v>0</v>
      </c>
      <c r="F60" s="468">
        <v>0</v>
      </c>
      <c r="G60" s="468">
        <v>0</v>
      </c>
      <c r="H60" s="468">
        <v>0</v>
      </c>
      <c r="I60" s="468">
        <v>0</v>
      </c>
      <c r="J60" s="468">
        <v>0</v>
      </c>
      <c r="K60" s="468">
        <v>0</v>
      </c>
      <c r="L60" s="468">
        <v>0</v>
      </c>
      <c r="M60" s="468">
        <v>2.7238840766034768E-4</v>
      </c>
    </row>
    <row r="61" spans="1:13" x14ac:dyDescent="0.25">
      <c r="A61" s="343" t="s">
        <v>3171</v>
      </c>
      <c r="B61" s="345" t="s">
        <v>3508</v>
      </c>
      <c r="C61" s="468">
        <v>0</v>
      </c>
      <c r="D61" s="468">
        <v>0</v>
      </c>
      <c r="E61" s="468">
        <v>0</v>
      </c>
      <c r="F61" s="468">
        <v>0</v>
      </c>
      <c r="G61" s="468">
        <v>0</v>
      </c>
      <c r="H61" s="468">
        <v>0</v>
      </c>
      <c r="I61" s="468">
        <v>0</v>
      </c>
      <c r="J61" s="468">
        <v>0</v>
      </c>
      <c r="K61" s="468">
        <v>0</v>
      </c>
      <c r="L61" s="468">
        <v>0</v>
      </c>
      <c r="M61" s="468">
        <v>0</v>
      </c>
    </row>
    <row r="62" spans="1:13" x14ac:dyDescent="0.25">
      <c r="A62" s="343" t="s">
        <v>3172</v>
      </c>
      <c r="B62" s="345" t="s">
        <v>3509</v>
      </c>
      <c r="C62" s="468">
        <v>0</v>
      </c>
      <c r="D62" s="468">
        <v>0</v>
      </c>
      <c r="E62" s="468">
        <v>0</v>
      </c>
      <c r="F62" s="468">
        <v>0</v>
      </c>
      <c r="G62" s="468">
        <v>0</v>
      </c>
      <c r="H62" s="468">
        <v>0</v>
      </c>
      <c r="I62" s="468">
        <v>0</v>
      </c>
      <c r="J62" s="468">
        <v>0</v>
      </c>
      <c r="K62" s="468">
        <v>0</v>
      </c>
      <c r="L62" s="468">
        <v>0</v>
      </c>
      <c r="M62" s="468">
        <v>0</v>
      </c>
    </row>
    <row r="63" spans="1:13" x14ac:dyDescent="0.25">
      <c r="A63" s="343" t="s">
        <v>3173</v>
      </c>
      <c r="B63" s="353" t="s">
        <v>3510</v>
      </c>
      <c r="C63" s="469">
        <v>0</v>
      </c>
      <c r="D63" s="469">
        <v>0</v>
      </c>
      <c r="E63" s="469">
        <v>0</v>
      </c>
      <c r="F63" s="469">
        <v>0</v>
      </c>
      <c r="G63" s="469">
        <v>0</v>
      </c>
      <c r="H63" s="469">
        <v>0</v>
      </c>
      <c r="I63" s="469">
        <v>0</v>
      </c>
      <c r="J63" s="469">
        <v>0</v>
      </c>
      <c r="K63" s="469">
        <v>0</v>
      </c>
      <c r="L63" s="469">
        <v>0</v>
      </c>
      <c r="M63" s="469">
        <v>0</v>
      </c>
    </row>
    <row r="68" spans="1:13" ht="15.75" x14ac:dyDescent="0.25">
      <c r="B68" s="406" t="s">
        <v>3511</v>
      </c>
    </row>
    <row r="69" spans="1:13" x14ac:dyDescent="0.25">
      <c r="B69" s="441" t="s">
        <v>3275</v>
      </c>
      <c r="C69" s="454"/>
      <c r="D69" s="454"/>
      <c r="E69" s="454"/>
      <c r="F69" s="454"/>
      <c r="G69" s="454"/>
      <c r="H69" s="454"/>
      <c r="I69" s="454"/>
      <c r="J69" s="454"/>
      <c r="K69" s="454"/>
      <c r="L69" s="454"/>
      <c r="M69" s="454"/>
    </row>
    <row r="70" spans="1:13" x14ac:dyDescent="0.25">
      <c r="B70" s="337"/>
      <c r="C70" s="337"/>
      <c r="D70" s="337"/>
      <c r="E70" s="337"/>
      <c r="F70" s="337"/>
      <c r="G70" s="337"/>
      <c r="H70" s="337"/>
      <c r="I70" s="337"/>
      <c r="J70" s="337"/>
      <c r="K70" s="337"/>
      <c r="L70" s="337"/>
      <c r="M70" s="337"/>
    </row>
    <row r="71" spans="1:13" ht="45" x14ac:dyDescent="0.2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25">
      <c r="A72" s="343" t="s">
        <v>3512</v>
      </c>
      <c r="B72" s="439" t="s">
        <v>3513</v>
      </c>
      <c r="C72" s="470">
        <v>0.12297997000000001</v>
      </c>
      <c r="D72" s="470">
        <v>0</v>
      </c>
      <c r="E72" s="470">
        <v>0</v>
      </c>
      <c r="F72" s="470">
        <v>0</v>
      </c>
      <c r="G72" s="470">
        <v>1.8341013899999998</v>
      </c>
      <c r="H72" s="470">
        <v>0</v>
      </c>
      <c r="I72" s="470">
        <v>0</v>
      </c>
      <c r="J72" s="470">
        <v>0</v>
      </c>
      <c r="K72" s="470">
        <v>0</v>
      </c>
      <c r="L72" s="470">
        <v>0</v>
      </c>
      <c r="M72" s="471">
        <v>1.9570813599999999</v>
      </c>
    </row>
    <row r="77" spans="1:13" ht="15.75" x14ac:dyDescent="0.25">
      <c r="B77" s="406" t="s">
        <v>3514</v>
      </c>
    </row>
    <row r="78" spans="1:13" x14ac:dyDescent="0.25">
      <c r="B78" s="441" t="s">
        <v>3277</v>
      </c>
      <c r="C78" s="454"/>
      <c r="D78" s="454"/>
      <c r="E78" s="454"/>
      <c r="F78" s="454"/>
      <c r="G78" s="454"/>
      <c r="H78" s="454"/>
      <c r="I78" s="454"/>
      <c r="J78" s="454"/>
      <c r="K78" s="454"/>
      <c r="L78" s="454"/>
      <c r="M78" s="454"/>
    </row>
    <row r="79" spans="1:13" x14ac:dyDescent="0.25">
      <c r="B79" s="337"/>
      <c r="C79" s="337"/>
      <c r="D79" s="337"/>
      <c r="E79" s="337"/>
      <c r="F79" s="337"/>
      <c r="G79" s="337"/>
      <c r="H79" s="337"/>
      <c r="I79" s="337"/>
      <c r="J79" s="337"/>
      <c r="K79" s="337"/>
      <c r="L79" s="337"/>
      <c r="M79" s="337"/>
    </row>
    <row r="80" spans="1:13" ht="45" x14ac:dyDescent="0.2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25">
      <c r="A81" s="343" t="s">
        <v>3515</v>
      </c>
      <c r="B81" s="439" t="s">
        <v>3516</v>
      </c>
      <c r="C81" s="469">
        <v>2.9841491205138495E-3</v>
      </c>
      <c r="D81" s="469">
        <v>0</v>
      </c>
      <c r="E81" s="469">
        <v>0</v>
      </c>
      <c r="F81" s="469">
        <v>0</v>
      </c>
      <c r="G81" s="469">
        <v>3.4294466889483607E-3</v>
      </c>
      <c r="H81" s="469">
        <v>0</v>
      </c>
      <c r="I81" s="469">
        <v>0</v>
      </c>
      <c r="J81" s="469">
        <v>0</v>
      </c>
      <c r="K81" s="469">
        <v>0</v>
      </c>
      <c r="L81" s="469">
        <v>0</v>
      </c>
      <c r="M81" s="472">
        <v>6.5429263356845215E-4</v>
      </c>
    </row>
    <row r="82" spans="1:14" x14ac:dyDescent="0.25">
      <c r="B82" s="405" t="s">
        <v>3517</v>
      </c>
    </row>
    <row r="83" spans="1:14" x14ac:dyDescent="0.25">
      <c r="B83" s="405"/>
    </row>
    <row r="85" spans="1:14" s="474" customFormat="1" ht="15.75" x14ac:dyDescent="0.25">
      <c r="A85" s="343"/>
      <c r="B85" s="473" t="s">
        <v>3518</v>
      </c>
    </row>
    <row r="86" spans="1:14" s="474" customFormat="1" x14ac:dyDescent="0.25">
      <c r="A86" s="343"/>
      <c r="B86" s="475" t="s">
        <v>3519</v>
      </c>
      <c r="C86" s="475"/>
      <c r="D86" s="476"/>
      <c r="E86" s="476"/>
      <c r="F86" s="476"/>
      <c r="G86" s="476"/>
      <c r="H86" s="476"/>
      <c r="I86" s="476"/>
      <c r="J86" s="476"/>
      <c r="K86" s="476"/>
      <c r="L86" s="476"/>
      <c r="M86" s="476"/>
      <c r="N86" s="476"/>
    </row>
    <row r="87" spans="1:14" s="474" customFormat="1" x14ac:dyDescent="0.25">
      <c r="A87" s="343"/>
      <c r="B87" s="477"/>
      <c r="C87" s="477"/>
      <c r="D87" s="477"/>
      <c r="E87" s="477"/>
      <c r="F87" s="477"/>
      <c r="G87" s="477"/>
      <c r="H87" s="477"/>
      <c r="I87" s="477"/>
      <c r="J87" s="477"/>
      <c r="K87" s="477"/>
      <c r="L87" s="477"/>
      <c r="M87" s="477"/>
      <c r="N87" s="477"/>
    </row>
    <row r="88" spans="1:14" s="474" customFormat="1" x14ac:dyDescent="0.2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2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2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2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2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2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2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25">
      <c r="A95" s="343"/>
      <c r="B95" s="484"/>
      <c r="C95" s="485"/>
      <c r="D95" s="485"/>
      <c r="E95" s="485"/>
      <c r="F95" s="485"/>
      <c r="G95" s="485"/>
      <c r="H95" s="485"/>
      <c r="I95" s="485"/>
      <c r="J95" s="485"/>
      <c r="K95" s="485"/>
      <c r="L95" s="485"/>
      <c r="M95" s="485"/>
      <c r="N95" s="485"/>
    </row>
    <row r="96" spans="1:14" s="474" customFormat="1" x14ac:dyDescent="0.25">
      <c r="A96" s="343"/>
      <c r="B96" s="484"/>
      <c r="C96" s="485"/>
      <c r="D96" s="485"/>
      <c r="E96" s="485"/>
      <c r="F96" s="485"/>
      <c r="G96" s="485"/>
      <c r="H96" s="485"/>
      <c r="I96" s="485"/>
      <c r="J96" s="485"/>
      <c r="K96" s="485"/>
      <c r="L96" s="485"/>
      <c r="M96" s="485"/>
      <c r="N96" s="485"/>
    </row>
    <row r="97" spans="1:14" s="474" customFormat="1" ht="15.75" x14ac:dyDescent="0.25">
      <c r="A97" s="343"/>
      <c r="B97" s="473" t="s">
        <v>3535</v>
      </c>
    </row>
    <row r="98" spans="1:14" s="474" customFormat="1" x14ac:dyDescent="0.25">
      <c r="A98" s="343"/>
      <c r="B98" s="475" t="s">
        <v>3536</v>
      </c>
      <c r="C98" s="475"/>
      <c r="D98" s="476"/>
      <c r="E98" s="476"/>
      <c r="F98" s="476"/>
      <c r="G98" s="476"/>
      <c r="H98" s="476"/>
      <c r="I98" s="476"/>
      <c r="J98" s="476"/>
      <c r="K98" s="476"/>
      <c r="L98" s="476"/>
      <c r="M98" s="476"/>
      <c r="N98" s="476"/>
    </row>
    <row r="99" spans="1:14" s="474" customFormat="1" x14ac:dyDescent="0.25">
      <c r="A99" s="343"/>
      <c r="B99" s="477"/>
      <c r="C99" s="477"/>
      <c r="D99" s="477"/>
      <c r="E99" s="477"/>
      <c r="F99" s="477"/>
      <c r="G99" s="477"/>
      <c r="H99" s="477"/>
      <c r="I99" s="477"/>
      <c r="J99" s="477"/>
      <c r="K99" s="477"/>
      <c r="L99" s="477"/>
      <c r="M99" s="477"/>
      <c r="N99" s="477"/>
    </row>
    <row r="100" spans="1:14" s="474" customFormat="1" x14ac:dyDescent="0.2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2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2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2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2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2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2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2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2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2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25">
      <c r="A110" s="343"/>
      <c r="C110" s="491"/>
      <c r="D110" s="491"/>
      <c r="E110" s="491"/>
      <c r="F110" s="491"/>
      <c r="G110" s="491"/>
      <c r="H110" s="491"/>
      <c r="I110" s="491"/>
      <c r="J110" s="491"/>
      <c r="K110" s="491"/>
      <c r="L110" s="491"/>
      <c r="M110" s="491"/>
      <c r="N110" s="491"/>
    </row>
    <row r="111" spans="1:14" s="474" customFormat="1" x14ac:dyDescent="0.25">
      <c r="A111" s="343"/>
    </row>
    <row r="112" spans="1:14" s="474" customFormat="1" x14ac:dyDescent="0.25">
      <c r="A112" s="343"/>
      <c r="B112" s="484"/>
      <c r="C112" s="492"/>
      <c r="D112" s="492"/>
      <c r="E112" s="492"/>
      <c r="F112" s="492"/>
      <c r="G112" s="492"/>
      <c r="H112" s="492"/>
      <c r="I112" s="492"/>
      <c r="J112" s="492"/>
      <c r="K112" s="492"/>
      <c r="L112" s="492"/>
      <c r="M112" s="492"/>
      <c r="N112" s="492"/>
    </row>
    <row r="113" spans="1:14" s="474" customFormat="1" ht="15.75" x14ac:dyDescent="0.25">
      <c r="A113" s="343"/>
      <c r="B113" s="473" t="s">
        <v>3547</v>
      </c>
      <c r="C113" s="492"/>
      <c r="D113" s="492"/>
      <c r="E113" s="492"/>
      <c r="F113" s="492"/>
      <c r="G113" s="492"/>
      <c r="H113" s="492"/>
      <c r="I113" s="492"/>
      <c r="J113" s="492"/>
      <c r="K113" s="492"/>
      <c r="L113" s="492"/>
      <c r="M113" s="492"/>
      <c r="N113" s="492"/>
    </row>
    <row r="114" spans="1:14" s="474" customFormat="1" x14ac:dyDescent="0.25">
      <c r="A114" s="343"/>
      <c r="B114" s="493" t="s">
        <v>3548</v>
      </c>
      <c r="C114" s="493"/>
      <c r="D114" s="494"/>
      <c r="E114" s="494"/>
      <c r="F114" s="494"/>
    </row>
    <row r="115" spans="1:14" s="474" customFormat="1" x14ac:dyDescent="0.25">
      <c r="A115" s="343"/>
      <c r="F115" s="495" t="s">
        <v>3549</v>
      </c>
    </row>
    <row r="116" spans="1:14" s="474" customFormat="1" x14ac:dyDescent="0.25">
      <c r="A116" s="343"/>
      <c r="B116" s="477" t="s">
        <v>3502</v>
      </c>
      <c r="C116" s="496"/>
      <c r="D116" s="496"/>
      <c r="E116" s="496"/>
      <c r="F116" s="496">
        <v>0</v>
      </c>
    </row>
    <row r="117" spans="1:14" s="474" customFormat="1" x14ac:dyDescent="0.25">
      <c r="A117" s="343"/>
      <c r="B117" s="482" t="s">
        <v>354</v>
      </c>
      <c r="C117" s="490"/>
      <c r="D117" s="490"/>
      <c r="E117" s="490"/>
      <c r="F117" s="490">
        <f>SUM(F116:F116)</f>
        <v>0</v>
      </c>
    </row>
    <row r="118" spans="1:14" s="474" customFormat="1" x14ac:dyDescent="0.25">
      <c r="A118" s="343"/>
    </row>
    <row r="119" spans="1:14" s="474" customFormat="1" ht="15.75" x14ac:dyDescent="0.25">
      <c r="A119" s="343"/>
      <c r="B119" s="473" t="s">
        <v>3550</v>
      </c>
    </row>
    <row r="120" spans="1:14" s="474" customFormat="1" x14ac:dyDescent="0.25">
      <c r="A120" s="343"/>
      <c r="B120" s="493" t="s">
        <v>3548</v>
      </c>
      <c r="C120" s="493"/>
      <c r="D120" s="494"/>
      <c r="E120" s="494"/>
      <c r="F120" s="494"/>
    </row>
    <row r="121" spans="1:14" s="474" customFormat="1" x14ac:dyDescent="0.25">
      <c r="A121" s="343"/>
      <c r="F121" s="495" t="s">
        <v>3549</v>
      </c>
    </row>
    <row r="122" spans="1:14" s="474" customFormat="1" x14ac:dyDescent="0.25">
      <c r="A122" s="343"/>
      <c r="B122" s="474" t="s">
        <v>3551</v>
      </c>
      <c r="F122" s="497">
        <v>0</v>
      </c>
    </row>
    <row r="123" spans="1:14" s="474" customFormat="1" x14ac:dyDescent="0.25">
      <c r="A123" s="343"/>
      <c r="B123" s="474" t="s">
        <v>3552</v>
      </c>
      <c r="F123" s="497">
        <v>0</v>
      </c>
    </row>
    <row r="124" spans="1:14" s="474" customFormat="1" x14ac:dyDescent="0.25">
      <c r="A124" s="343"/>
      <c r="B124" s="474" t="s">
        <v>3553</v>
      </c>
      <c r="F124" s="497">
        <v>0</v>
      </c>
    </row>
    <row r="125" spans="1:14" s="474" customFormat="1" x14ac:dyDescent="0.25">
      <c r="A125" s="343"/>
      <c r="B125" s="474" t="s">
        <v>3554</v>
      </c>
      <c r="C125" s="496"/>
      <c r="D125" s="496"/>
      <c r="E125" s="496"/>
      <c r="F125" s="496">
        <v>0</v>
      </c>
    </row>
    <row r="126" spans="1:14" s="474" customFormat="1" x14ac:dyDescent="0.25">
      <c r="A126" s="343"/>
      <c r="B126" s="482" t="s">
        <v>354</v>
      </c>
      <c r="C126" s="490"/>
      <c r="D126" s="490"/>
      <c r="E126" s="490"/>
      <c r="F126" s="490">
        <f>SUM(F122:F125)</f>
        <v>0</v>
      </c>
    </row>
    <row r="127" spans="1:14" s="474" customFormat="1" x14ac:dyDescent="0.25">
      <c r="A127" s="343"/>
    </row>
    <row r="128" spans="1:14" s="474" customFormat="1" ht="15.75" x14ac:dyDescent="0.25">
      <c r="A128" s="343"/>
      <c r="B128" s="473" t="s">
        <v>3555</v>
      </c>
    </row>
    <row r="129" spans="1:14" s="474" customFormat="1" x14ac:dyDescent="0.25">
      <c r="A129" s="343"/>
      <c r="B129" s="493" t="s">
        <v>3275</v>
      </c>
      <c r="C129" s="493"/>
      <c r="D129" s="494"/>
      <c r="E129" s="494"/>
      <c r="F129" s="494"/>
    </row>
    <row r="130" spans="1:14" s="474" customFormat="1" x14ac:dyDescent="0.25">
      <c r="A130" s="343"/>
      <c r="F130" s="495" t="s">
        <v>3549</v>
      </c>
    </row>
    <row r="131" spans="1:14" s="474" customFormat="1" x14ac:dyDescent="0.25">
      <c r="A131" s="343"/>
      <c r="B131" s="477" t="s">
        <v>3502</v>
      </c>
      <c r="C131" s="496"/>
      <c r="D131" s="496"/>
      <c r="E131" s="496"/>
      <c r="F131" s="496">
        <v>0</v>
      </c>
    </row>
    <row r="132" spans="1:14" s="474" customFormat="1" x14ac:dyDescent="0.25">
      <c r="A132" s="343"/>
      <c r="B132" s="482" t="s">
        <v>354</v>
      </c>
      <c r="C132" s="490"/>
      <c r="D132" s="490"/>
      <c r="E132" s="490"/>
      <c r="F132" s="490">
        <f>SUM(F131:F131)</f>
        <v>0</v>
      </c>
    </row>
    <row r="133" spans="1:14" s="474" customFormat="1" x14ac:dyDescent="0.25">
      <c r="A133" s="343"/>
    </row>
    <row r="134" spans="1:14" s="474" customFormat="1" ht="15.75" x14ac:dyDescent="0.25">
      <c r="A134" s="343"/>
      <c r="B134" s="473" t="s">
        <v>3556</v>
      </c>
    </row>
    <row r="135" spans="1:14" s="474" customFormat="1" x14ac:dyDescent="0.25">
      <c r="A135" s="343"/>
      <c r="B135" s="493" t="s">
        <v>3277</v>
      </c>
      <c r="C135" s="493"/>
      <c r="D135" s="494"/>
      <c r="E135" s="494"/>
      <c r="F135" s="494"/>
    </row>
    <row r="136" spans="1:14" s="474" customFormat="1" x14ac:dyDescent="0.25">
      <c r="A136" s="343"/>
      <c r="F136" s="495" t="s">
        <v>3549</v>
      </c>
    </row>
    <row r="137" spans="1:14" s="474" customFormat="1" x14ac:dyDescent="0.25">
      <c r="A137" s="343"/>
      <c r="B137" s="477" t="s">
        <v>3502</v>
      </c>
      <c r="C137" s="496"/>
      <c r="D137" s="496"/>
      <c r="E137" s="496"/>
      <c r="F137" s="496">
        <v>0</v>
      </c>
    </row>
    <row r="138" spans="1:14" s="474" customFormat="1" x14ac:dyDescent="0.25">
      <c r="A138" s="343"/>
      <c r="B138" s="482" t="s">
        <v>354</v>
      </c>
      <c r="C138" s="490"/>
      <c r="D138" s="490"/>
      <c r="E138" s="490"/>
      <c r="F138" s="490">
        <f>SUM(F137:F137)</f>
        <v>0</v>
      </c>
    </row>
    <row r="139" spans="1:14" s="474" customFormat="1" x14ac:dyDescent="0.25">
      <c r="A139" s="343"/>
    </row>
    <row r="140" spans="1:14" s="474" customFormat="1" x14ac:dyDescent="0.25">
      <c r="A140" s="343"/>
    </row>
    <row r="141" spans="1:14" s="474" customFormat="1" ht="15.75" x14ac:dyDescent="0.25">
      <c r="A141" s="343"/>
      <c r="B141" s="473" t="s">
        <v>3557</v>
      </c>
    </row>
    <row r="142" spans="1:14" s="474" customFormat="1" x14ac:dyDescent="0.25">
      <c r="A142" s="343"/>
      <c r="B142" s="475" t="s">
        <v>3558</v>
      </c>
      <c r="C142" s="475"/>
      <c r="D142" s="476"/>
      <c r="E142" s="476"/>
      <c r="F142" s="476"/>
      <c r="G142" s="476"/>
      <c r="H142" s="476"/>
      <c r="I142" s="476"/>
      <c r="J142" s="476"/>
      <c r="K142" s="476"/>
      <c r="L142" s="476"/>
      <c r="M142" s="476"/>
      <c r="N142" s="476"/>
    </row>
    <row r="143" spans="1:14" s="474" customFormat="1" x14ac:dyDescent="0.25">
      <c r="A143" s="343"/>
      <c r="B143" s="477"/>
      <c r="C143" s="477"/>
      <c r="D143" s="477"/>
      <c r="E143" s="477"/>
      <c r="F143" s="477"/>
      <c r="G143" s="477"/>
      <c r="H143" s="477"/>
      <c r="I143" s="477"/>
      <c r="J143" s="477"/>
      <c r="K143" s="477"/>
      <c r="L143" s="477"/>
      <c r="M143" s="477"/>
      <c r="N143" s="477"/>
    </row>
    <row r="144" spans="1:14" s="474" customFormat="1" x14ac:dyDescent="0.2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2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2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2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2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2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2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25">
      <c r="A151" s="343"/>
    </row>
    <row r="152" spans="1:14" s="474" customFormat="1" x14ac:dyDescent="0.25">
      <c r="A152" s="343"/>
    </row>
    <row r="153" spans="1:14" s="474" customFormat="1" x14ac:dyDescent="0.25">
      <c r="A153" s="343"/>
      <c r="N153" s="498" t="s">
        <v>3330</v>
      </c>
    </row>
    <row r="154" spans="1:14" s="474" customFormat="1" x14ac:dyDescent="0.25">
      <c r="A154" s="343"/>
    </row>
    <row r="155" spans="1:14" s="474" customFormat="1" x14ac:dyDescent="0.25">
      <c r="A155" s="343"/>
    </row>
    <row r="156" spans="1:14" s="474" customFormat="1" x14ac:dyDescent="0.25">
      <c r="A156" s="343"/>
    </row>
    <row r="157" spans="1:14" s="474" customFormat="1" x14ac:dyDescent="0.25">
      <c r="A157" s="343"/>
    </row>
    <row r="158" spans="1:14" s="474" customFormat="1" x14ac:dyDescent="0.25">
      <c r="A158" s="343"/>
    </row>
    <row r="159" spans="1:14" s="474" customFormat="1" x14ac:dyDescent="0.2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673"/>
  <sheetViews>
    <sheetView workbookViewId="0">
      <selection activeCell="B17" sqref="B17"/>
    </sheetView>
  </sheetViews>
  <sheetFormatPr defaultRowHeight="15" x14ac:dyDescent="0.25"/>
  <cols>
    <col min="1" max="1" width="41" customWidth="1"/>
    <col min="2" max="2" width="21" customWidth="1"/>
    <col min="3" max="3" width="41" customWidth="1"/>
    <col min="4" max="4" width="13" customWidth="1"/>
  </cols>
  <sheetData>
    <row r="1" spans="1:4" x14ac:dyDescent="0.25">
      <c r="A1" t="s">
        <v>3037</v>
      </c>
      <c r="B1" t="s">
        <v>3038</v>
      </c>
      <c r="C1" t="s">
        <v>3048</v>
      </c>
      <c r="D1" t="s">
        <v>3049</v>
      </c>
    </row>
    <row r="2" spans="1:4" x14ac:dyDescent="0.25">
      <c r="A2" t="s">
        <v>3040</v>
      </c>
      <c r="B2" t="s">
        <v>3050</v>
      </c>
      <c r="C2" t="s">
        <v>3051</v>
      </c>
      <c r="D2">
        <v>31.888849759999992</v>
      </c>
    </row>
    <row r="3" spans="1:4" x14ac:dyDescent="0.25">
      <c r="A3" t="s">
        <v>3040</v>
      </c>
      <c r="B3" t="s">
        <v>3050</v>
      </c>
      <c r="C3" t="s">
        <v>3052</v>
      </c>
      <c r="D3">
        <v>7.5956149100000001</v>
      </c>
    </row>
    <row r="4" spans="1:4" x14ac:dyDescent="0.25">
      <c r="A4" t="s">
        <v>3040</v>
      </c>
      <c r="B4" t="s">
        <v>3050</v>
      </c>
      <c r="C4" t="s">
        <v>3053</v>
      </c>
      <c r="D4">
        <v>16.047688920000002</v>
      </c>
    </row>
    <row r="5" spans="1:4" x14ac:dyDescent="0.25">
      <c r="A5" t="s">
        <v>3040</v>
      </c>
      <c r="B5" t="s">
        <v>3050</v>
      </c>
      <c r="C5" t="s">
        <v>3054</v>
      </c>
      <c r="D5">
        <v>13.97251333</v>
      </c>
    </row>
    <row r="6" spans="1:4" x14ac:dyDescent="0.25">
      <c r="A6" t="s">
        <v>3040</v>
      </c>
      <c r="B6" t="s">
        <v>3050</v>
      </c>
      <c r="C6" t="s">
        <v>3055</v>
      </c>
      <c r="D6">
        <v>28.679763080000004</v>
      </c>
    </row>
    <row r="7" spans="1:4" x14ac:dyDescent="0.25">
      <c r="A7" t="s">
        <v>3040</v>
      </c>
      <c r="B7" t="s">
        <v>3056</v>
      </c>
      <c r="C7" t="s">
        <v>3051</v>
      </c>
      <c r="D7">
        <v>33.457983939999998</v>
      </c>
    </row>
    <row r="8" spans="1:4" x14ac:dyDescent="0.25">
      <c r="A8" t="s">
        <v>3040</v>
      </c>
      <c r="B8" t="s">
        <v>3056</v>
      </c>
      <c r="C8" t="s">
        <v>3052</v>
      </c>
      <c r="D8">
        <v>358.27029218999996</v>
      </c>
    </row>
    <row r="9" spans="1:4" x14ac:dyDescent="0.25">
      <c r="A9" t="s">
        <v>3040</v>
      </c>
      <c r="B9" t="s">
        <v>3056</v>
      </c>
      <c r="C9" t="s">
        <v>3053</v>
      </c>
      <c r="D9">
        <v>21.009442370000002</v>
      </c>
    </row>
    <row r="10" spans="1:4" x14ac:dyDescent="0.25">
      <c r="A10" t="s">
        <v>3040</v>
      </c>
      <c r="B10" t="s">
        <v>3056</v>
      </c>
      <c r="C10" t="s">
        <v>3057</v>
      </c>
      <c r="D10">
        <v>0.42924023</v>
      </c>
    </row>
    <row r="11" spans="1:4" x14ac:dyDescent="0.25">
      <c r="A11" t="s">
        <v>3040</v>
      </c>
      <c r="B11" t="s">
        <v>3056</v>
      </c>
      <c r="C11" t="s">
        <v>3054</v>
      </c>
      <c r="D11">
        <v>99.848792310000022</v>
      </c>
    </row>
    <row r="12" spans="1:4" x14ac:dyDescent="0.25">
      <c r="A12" t="s">
        <v>3040</v>
      </c>
      <c r="B12" t="s">
        <v>3056</v>
      </c>
      <c r="C12" t="s">
        <v>3055</v>
      </c>
      <c r="D12">
        <v>128.47856924000001</v>
      </c>
    </row>
    <row r="13" spans="1:4" x14ac:dyDescent="0.25">
      <c r="A13" t="s">
        <v>3040</v>
      </c>
      <c r="B13" t="s">
        <v>3058</v>
      </c>
      <c r="C13" t="s">
        <v>3051</v>
      </c>
      <c r="D13">
        <v>18.882991580000002</v>
      </c>
    </row>
    <row r="14" spans="1:4" x14ac:dyDescent="0.25">
      <c r="A14" t="s">
        <v>3040</v>
      </c>
      <c r="B14" t="s">
        <v>3058</v>
      </c>
      <c r="C14" t="s">
        <v>3052</v>
      </c>
      <c r="D14">
        <v>25.047786880000015</v>
      </c>
    </row>
    <row r="15" spans="1:4" x14ac:dyDescent="0.25">
      <c r="A15" t="s">
        <v>3040</v>
      </c>
      <c r="B15" t="s">
        <v>3058</v>
      </c>
      <c r="C15" t="s">
        <v>3053</v>
      </c>
      <c r="D15">
        <v>18.629618410000006</v>
      </c>
    </row>
    <row r="16" spans="1:4" x14ac:dyDescent="0.25">
      <c r="A16" t="s">
        <v>3040</v>
      </c>
      <c r="B16" t="s">
        <v>3058</v>
      </c>
      <c r="C16" t="s">
        <v>3054</v>
      </c>
      <c r="D16">
        <v>48.048747090000035</v>
      </c>
    </row>
    <row r="17" spans="1:4" x14ac:dyDescent="0.25">
      <c r="A17" t="s">
        <v>3040</v>
      </c>
      <c r="B17" t="s">
        <v>3058</v>
      </c>
      <c r="C17" t="s">
        <v>3055</v>
      </c>
      <c r="D17">
        <v>21.233161310000007</v>
      </c>
    </row>
    <row r="18" spans="1:4" x14ac:dyDescent="0.25">
      <c r="A18" t="s">
        <v>3040</v>
      </c>
      <c r="B18" t="s">
        <v>3059</v>
      </c>
      <c r="C18" t="s">
        <v>3051</v>
      </c>
      <c r="D18">
        <v>39.686201449999999</v>
      </c>
    </row>
    <row r="19" spans="1:4" x14ac:dyDescent="0.25">
      <c r="A19" t="s">
        <v>3040</v>
      </c>
      <c r="B19" t="s">
        <v>3059</v>
      </c>
      <c r="C19" t="s">
        <v>3052</v>
      </c>
      <c r="D19">
        <v>4.0017987999999995</v>
      </c>
    </row>
    <row r="20" spans="1:4" x14ac:dyDescent="0.25">
      <c r="A20" t="s">
        <v>3040</v>
      </c>
      <c r="B20" t="s">
        <v>3059</v>
      </c>
      <c r="C20" t="s">
        <v>3053</v>
      </c>
      <c r="D20">
        <v>4.6925031299999995</v>
      </c>
    </row>
    <row r="21" spans="1:4" x14ac:dyDescent="0.25">
      <c r="A21" t="s">
        <v>3040</v>
      </c>
      <c r="B21" t="s">
        <v>3059</v>
      </c>
      <c r="C21" t="s">
        <v>3054</v>
      </c>
      <c r="D21">
        <v>51.379933780000009</v>
      </c>
    </row>
    <row r="22" spans="1:4" x14ac:dyDescent="0.25">
      <c r="A22" t="s">
        <v>3040</v>
      </c>
      <c r="B22" t="s">
        <v>3059</v>
      </c>
      <c r="C22" t="s">
        <v>3055</v>
      </c>
      <c r="D22">
        <v>61.631381390000001</v>
      </c>
    </row>
    <row r="23" spans="1:4" x14ac:dyDescent="0.25">
      <c r="A23" t="s">
        <v>3040</v>
      </c>
      <c r="B23" t="s">
        <v>3059</v>
      </c>
      <c r="C23" t="s">
        <v>3057</v>
      </c>
      <c r="D23">
        <v>2922.9500000000003</v>
      </c>
    </row>
    <row r="24" spans="1:4" x14ac:dyDescent="0.25">
      <c r="A24" t="s">
        <v>3040</v>
      </c>
      <c r="B24" t="s">
        <v>3060</v>
      </c>
      <c r="C24" t="s">
        <v>3051</v>
      </c>
      <c r="D24">
        <v>25.485976099999995</v>
      </c>
    </row>
    <row r="25" spans="1:4" x14ac:dyDescent="0.25">
      <c r="A25" t="s">
        <v>3040</v>
      </c>
      <c r="B25" t="s">
        <v>3060</v>
      </c>
      <c r="C25" t="s">
        <v>3052</v>
      </c>
      <c r="D25">
        <v>40.153988689999998</v>
      </c>
    </row>
    <row r="26" spans="1:4" x14ac:dyDescent="0.25">
      <c r="A26" t="s">
        <v>3040</v>
      </c>
      <c r="B26" t="s">
        <v>3060</v>
      </c>
      <c r="C26" t="s">
        <v>3053</v>
      </c>
      <c r="D26">
        <v>4.2614682099999985</v>
      </c>
    </row>
    <row r="27" spans="1:4" x14ac:dyDescent="0.25">
      <c r="A27" t="s">
        <v>3040</v>
      </c>
      <c r="B27" t="s">
        <v>3060</v>
      </c>
      <c r="C27" t="s">
        <v>3054</v>
      </c>
      <c r="D27">
        <v>16.030437909999996</v>
      </c>
    </row>
    <row r="28" spans="1:4" x14ac:dyDescent="0.25">
      <c r="A28" t="s">
        <v>3040</v>
      </c>
      <c r="B28" t="s">
        <v>3060</v>
      </c>
      <c r="C28" t="s">
        <v>3055</v>
      </c>
      <c r="D28">
        <v>35.200955289999982</v>
      </c>
    </row>
    <row r="29" spans="1:4" x14ac:dyDescent="0.25">
      <c r="A29" t="s">
        <v>3040</v>
      </c>
      <c r="B29" t="s">
        <v>3061</v>
      </c>
      <c r="C29" t="s">
        <v>3051</v>
      </c>
      <c r="D29">
        <v>4.2570199799999999</v>
      </c>
    </row>
    <row r="30" spans="1:4" x14ac:dyDescent="0.25">
      <c r="A30" t="s">
        <v>3040</v>
      </c>
      <c r="B30" t="s">
        <v>3061</v>
      </c>
      <c r="C30" t="s">
        <v>3053</v>
      </c>
      <c r="D30">
        <v>2.4424689999999999E-2</v>
      </c>
    </row>
    <row r="31" spans="1:4" x14ac:dyDescent="0.25">
      <c r="A31" t="s">
        <v>3040</v>
      </c>
      <c r="B31" t="s">
        <v>3061</v>
      </c>
      <c r="C31" t="s">
        <v>3055</v>
      </c>
      <c r="D31">
        <v>5.9275130000000002E-2</v>
      </c>
    </row>
    <row r="32" spans="1:4" x14ac:dyDescent="0.25">
      <c r="A32" t="s">
        <v>3040</v>
      </c>
      <c r="B32" t="s">
        <v>3062</v>
      </c>
      <c r="C32" t="s">
        <v>3051</v>
      </c>
      <c r="D32">
        <v>712.15991704000066</v>
      </c>
    </row>
    <row r="33" spans="1:4" x14ac:dyDescent="0.25">
      <c r="A33" t="s">
        <v>3040</v>
      </c>
      <c r="B33" t="s">
        <v>3062</v>
      </c>
      <c r="C33" t="s">
        <v>3052</v>
      </c>
      <c r="D33">
        <v>456.77064726999998</v>
      </c>
    </row>
    <row r="34" spans="1:4" x14ac:dyDescent="0.25">
      <c r="A34" t="s">
        <v>3040</v>
      </c>
      <c r="B34" t="s">
        <v>3062</v>
      </c>
      <c r="C34" t="s">
        <v>3053</v>
      </c>
      <c r="D34">
        <v>381.02026750999914</v>
      </c>
    </row>
    <row r="35" spans="1:4" x14ac:dyDescent="0.25">
      <c r="A35" t="s">
        <v>3040</v>
      </c>
      <c r="B35" t="s">
        <v>3062</v>
      </c>
      <c r="C35" t="s">
        <v>3057</v>
      </c>
      <c r="D35">
        <v>3.0197793800000001</v>
      </c>
    </row>
    <row r="36" spans="1:4" x14ac:dyDescent="0.25">
      <c r="A36" t="s">
        <v>3040</v>
      </c>
      <c r="B36" t="s">
        <v>3062</v>
      </c>
      <c r="C36" t="s">
        <v>3054</v>
      </c>
      <c r="D36">
        <v>765.19115560999921</v>
      </c>
    </row>
    <row r="37" spans="1:4" x14ac:dyDescent="0.25">
      <c r="A37" t="s">
        <v>3040</v>
      </c>
      <c r="B37" t="s">
        <v>3062</v>
      </c>
      <c r="C37" t="s">
        <v>3055</v>
      </c>
      <c r="D37">
        <v>886.76066907999848</v>
      </c>
    </row>
    <row r="38" spans="1:4" x14ac:dyDescent="0.25">
      <c r="A38" t="s">
        <v>3040</v>
      </c>
      <c r="B38" t="s">
        <v>3062</v>
      </c>
      <c r="C38" t="s">
        <v>3057</v>
      </c>
      <c r="D38">
        <v>21.333383570000002</v>
      </c>
    </row>
    <row r="39" spans="1:4" x14ac:dyDescent="0.25">
      <c r="A39" t="s">
        <v>3040</v>
      </c>
      <c r="B39" t="s">
        <v>3063</v>
      </c>
      <c r="C39" t="s">
        <v>3051</v>
      </c>
      <c r="D39">
        <v>40.577563430000026</v>
      </c>
    </row>
    <row r="40" spans="1:4" x14ac:dyDescent="0.25">
      <c r="A40" t="s">
        <v>3040</v>
      </c>
      <c r="B40" t="s">
        <v>3063</v>
      </c>
      <c r="C40" t="s">
        <v>3052</v>
      </c>
      <c r="D40">
        <v>45.75828696</v>
      </c>
    </row>
    <row r="41" spans="1:4" x14ac:dyDescent="0.25">
      <c r="A41" t="s">
        <v>3040</v>
      </c>
      <c r="B41" t="s">
        <v>3063</v>
      </c>
      <c r="C41" t="s">
        <v>3053</v>
      </c>
      <c r="D41">
        <v>13.03584934</v>
      </c>
    </row>
    <row r="42" spans="1:4" x14ac:dyDescent="0.25">
      <c r="A42" t="s">
        <v>3040</v>
      </c>
      <c r="B42" t="s">
        <v>3063</v>
      </c>
      <c r="C42" t="s">
        <v>3054</v>
      </c>
      <c r="D42">
        <v>22.924206589999997</v>
      </c>
    </row>
    <row r="43" spans="1:4" x14ac:dyDescent="0.25">
      <c r="A43" t="s">
        <v>3040</v>
      </c>
      <c r="B43" t="s">
        <v>3063</v>
      </c>
      <c r="C43" t="s">
        <v>3055</v>
      </c>
      <c r="D43">
        <v>54.055480299999978</v>
      </c>
    </row>
    <row r="44" spans="1:4" x14ac:dyDescent="0.25">
      <c r="A44" t="s">
        <v>3040</v>
      </c>
      <c r="B44" t="s">
        <v>3064</v>
      </c>
      <c r="C44" t="s">
        <v>3051</v>
      </c>
      <c r="D44">
        <v>20.590663320000004</v>
      </c>
    </row>
    <row r="45" spans="1:4" x14ac:dyDescent="0.25">
      <c r="A45" t="s">
        <v>3040</v>
      </c>
      <c r="B45" t="s">
        <v>3064</v>
      </c>
      <c r="C45" t="s">
        <v>3052</v>
      </c>
      <c r="D45">
        <v>5.0804928</v>
      </c>
    </row>
    <row r="46" spans="1:4" x14ac:dyDescent="0.25">
      <c r="A46" t="s">
        <v>3040</v>
      </c>
      <c r="B46" t="s">
        <v>3064</v>
      </c>
      <c r="C46" t="s">
        <v>3053</v>
      </c>
      <c r="D46">
        <v>7.5869154899999982</v>
      </c>
    </row>
    <row r="47" spans="1:4" x14ac:dyDescent="0.25">
      <c r="A47" t="s">
        <v>3040</v>
      </c>
      <c r="B47" t="s">
        <v>3064</v>
      </c>
      <c r="C47" t="s">
        <v>3054</v>
      </c>
      <c r="D47">
        <v>10.008499510000002</v>
      </c>
    </row>
    <row r="48" spans="1:4" x14ac:dyDescent="0.25">
      <c r="A48" t="s">
        <v>3040</v>
      </c>
      <c r="B48" t="s">
        <v>3064</v>
      </c>
      <c r="C48" t="s">
        <v>3055</v>
      </c>
      <c r="D48">
        <v>48.348051669999975</v>
      </c>
    </row>
    <row r="49" spans="1:4" x14ac:dyDescent="0.25">
      <c r="A49" t="s">
        <v>3040</v>
      </c>
      <c r="B49" t="s">
        <v>3065</v>
      </c>
      <c r="C49" t="s">
        <v>3051</v>
      </c>
      <c r="D49">
        <v>30.416954969999999</v>
      </c>
    </row>
    <row r="50" spans="1:4" x14ac:dyDescent="0.25">
      <c r="A50" t="s">
        <v>3040</v>
      </c>
      <c r="B50" t="s">
        <v>3065</v>
      </c>
      <c r="C50" t="s">
        <v>3052</v>
      </c>
      <c r="D50">
        <v>19.500646769999992</v>
      </c>
    </row>
    <row r="51" spans="1:4" x14ac:dyDescent="0.25">
      <c r="A51" t="s">
        <v>3040</v>
      </c>
      <c r="B51" t="s">
        <v>3065</v>
      </c>
      <c r="C51" t="s">
        <v>3053</v>
      </c>
      <c r="D51">
        <v>21.370349240000003</v>
      </c>
    </row>
    <row r="52" spans="1:4" x14ac:dyDescent="0.25">
      <c r="A52" t="s">
        <v>3040</v>
      </c>
      <c r="B52" t="s">
        <v>3065</v>
      </c>
      <c r="C52" t="s">
        <v>3054</v>
      </c>
      <c r="D52">
        <v>10.348714209999997</v>
      </c>
    </row>
    <row r="53" spans="1:4" x14ac:dyDescent="0.25">
      <c r="A53" t="s">
        <v>3040</v>
      </c>
      <c r="B53" t="s">
        <v>3065</v>
      </c>
      <c r="C53" t="s">
        <v>3055</v>
      </c>
      <c r="D53">
        <v>29.137346560000008</v>
      </c>
    </row>
    <row r="54" spans="1:4" x14ac:dyDescent="0.25">
      <c r="A54" t="s">
        <v>3041</v>
      </c>
      <c r="B54" t="s">
        <v>3050</v>
      </c>
      <c r="C54" t="s">
        <v>3051</v>
      </c>
      <c r="D54">
        <v>1176.8186694800004</v>
      </c>
    </row>
    <row r="55" spans="1:4" x14ac:dyDescent="0.25">
      <c r="A55" t="s">
        <v>3041</v>
      </c>
      <c r="B55" t="s">
        <v>3050</v>
      </c>
      <c r="C55" t="s">
        <v>3052</v>
      </c>
      <c r="D55">
        <v>109.35020974</v>
      </c>
    </row>
    <row r="56" spans="1:4" x14ac:dyDescent="0.25">
      <c r="A56" t="s">
        <v>3041</v>
      </c>
      <c r="B56" t="s">
        <v>3050</v>
      </c>
      <c r="C56" t="s">
        <v>3053</v>
      </c>
      <c r="D56">
        <v>1074.6377219399999</v>
      </c>
    </row>
    <row r="57" spans="1:4" x14ac:dyDescent="0.25">
      <c r="A57" t="s">
        <v>3041</v>
      </c>
      <c r="B57" t="s">
        <v>3050</v>
      </c>
      <c r="C57" t="s">
        <v>3054</v>
      </c>
      <c r="D57">
        <v>1051.4004853200001</v>
      </c>
    </row>
    <row r="58" spans="1:4" x14ac:dyDescent="0.25">
      <c r="A58" t="s">
        <v>3041</v>
      </c>
      <c r="B58" t="s">
        <v>3050</v>
      </c>
      <c r="C58" t="s">
        <v>3055</v>
      </c>
      <c r="D58">
        <v>1524.2071513200021</v>
      </c>
    </row>
    <row r="59" spans="1:4" x14ac:dyDescent="0.25">
      <c r="A59" t="s">
        <v>3041</v>
      </c>
      <c r="B59" t="s">
        <v>3056</v>
      </c>
      <c r="C59" t="s">
        <v>3051</v>
      </c>
      <c r="D59">
        <v>2100.2063779399982</v>
      </c>
    </row>
    <row r="60" spans="1:4" x14ac:dyDescent="0.25">
      <c r="A60" t="s">
        <v>3041</v>
      </c>
      <c r="B60" t="s">
        <v>3056</v>
      </c>
      <c r="C60" t="s">
        <v>3052</v>
      </c>
      <c r="D60">
        <v>13569.284321190004</v>
      </c>
    </row>
    <row r="61" spans="1:4" x14ac:dyDescent="0.25">
      <c r="A61" t="s">
        <v>3041</v>
      </c>
      <c r="B61" t="s">
        <v>3056</v>
      </c>
      <c r="C61" t="s">
        <v>3053</v>
      </c>
      <c r="D61">
        <v>1365.4367311999999</v>
      </c>
    </row>
    <row r="62" spans="1:4" x14ac:dyDescent="0.25">
      <c r="A62" t="s">
        <v>3041</v>
      </c>
      <c r="B62" t="s">
        <v>3056</v>
      </c>
      <c r="C62" t="s">
        <v>3057</v>
      </c>
      <c r="D62">
        <v>24.985503689999998</v>
      </c>
    </row>
    <row r="63" spans="1:4" x14ac:dyDescent="0.25">
      <c r="A63" t="s">
        <v>3041</v>
      </c>
      <c r="B63" t="s">
        <v>3056</v>
      </c>
      <c r="C63" t="s">
        <v>3054</v>
      </c>
      <c r="D63">
        <v>1034.0543620499993</v>
      </c>
    </row>
    <row r="64" spans="1:4" x14ac:dyDescent="0.25">
      <c r="A64" t="s">
        <v>3041</v>
      </c>
      <c r="B64" t="s">
        <v>3056</v>
      </c>
      <c r="C64" t="s">
        <v>3055</v>
      </c>
      <c r="D64">
        <v>2021.2136904800002</v>
      </c>
    </row>
    <row r="65" spans="1:4" x14ac:dyDescent="0.25">
      <c r="A65" t="s">
        <v>3041</v>
      </c>
      <c r="B65" t="s">
        <v>3058</v>
      </c>
      <c r="C65" t="s">
        <v>3051</v>
      </c>
      <c r="D65">
        <v>4697.3316781099893</v>
      </c>
    </row>
    <row r="66" spans="1:4" x14ac:dyDescent="0.25">
      <c r="A66" t="s">
        <v>3041</v>
      </c>
      <c r="B66" t="s">
        <v>3058</v>
      </c>
      <c r="C66" t="s">
        <v>3052</v>
      </c>
      <c r="D66">
        <v>3580.6562180600081</v>
      </c>
    </row>
    <row r="67" spans="1:4" x14ac:dyDescent="0.25">
      <c r="A67" t="s">
        <v>3041</v>
      </c>
      <c r="B67" t="s">
        <v>3058</v>
      </c>
      <c r="C67" t="s">
        <v>3053</v>
      </c>
      <c r="D67">
        <v>3724.3454691499992</v>
      </c>
    </row>
    <row r="68" spans="1:4" x14ac:dyDescent="0.25">
      <c r="A68" t="s">
        <v>3041</v>
      </c>
      <c r="B68" t="s">
        <v>3058</v>
      </c>
      <c r="C68" t="s">
        <v>3054</v>
      </c>
      <c r="D68">
        <v>5166.4684667900028</v>
      </c>
    </row>
    <row r="69" spans="1:4" x14ac:dyDescent="0.25">
      <c r="A69" t="s">
        <v>3041</v>
      </c>
      <c r="B69" t="s">
        <v>3058</v>
      </c>
      <c r="C69" t="s">
        <v>3055</v>
      </c>
      <c r="D69">
        <v>4185.1358444399821</v>
      </c>
    </row>
    <row r="70" spans="1:4" x14ac:dyDescent="0.25">
      <c r="A70" t="s">
        <v>3041</v>
      </c>
      <c r="B70" t="s">
        <v>3059</v>
      </c>
      <c r="C70" t="s">
        <v>3051</v>
      </c>
      <c r="D70">
        <v>1102.9110031299999</v>
      </c>
    </row>
    <row r="71" spans="1:4" x14ac:dyDescent="0.25">
      <c r="A71" t="s">
        <v>3041</v>
      </c>
      <c r="B71" t="s">
        <v>3059</v>
      </c>
      <c r="C71" t="s">
        <v>3052</v>
      </c>
      <c r="D71">
        <v>426.76470571999999</v>
      </c>
    </row>
    <row r="72" spans="1:4" x14ac:dyDescent="0.25">
      <c r="A72" t="s">
        <v>3041</v>
      </c>
      <c r="B72" t="s">
        <v>3059</v>
      </c>
      <c r="C72" t="s">
        <v>3053</v>
      </c>
      <c r="D72">
        <v>412.53489041999995</v>
      </c>
    </row>
    <row r="73" spans="1:4" x14ac:dyDescent="0.25">
      <c r="A73" t="s">
        <v>3041</v>
      </c>
      <c r="B73" t="s">
        <v>3059</v>
      </c>
      <c r="C73" t="s">
        <v>3057</v>
      </c>
      <c r="D73">
        <v>173.32039062999999</v>
      </c>
    </row>
    <row r="74" spans="1:4" x14ac:dyDescent="0.25">
      <c r="A74" t="s">
        <v>3041</v>
      </c>
      <c r="B74" t="s">
        <v>3059</v>
      </c>
      <c r="C74" t="s">
        <v>3054</v>
      </c>
      <c r="D74">
        <v>229.91510553999998</v>
      </c>
    </row>
    <row r="75" spans="1:4" x14ac:dyDescent="0.25">
      <c r="A75" t="s">
        <v>3041</v>
      </c>
      <c r="B75" t="s">
        <v>3059</v>
      </c>
      <c r="C75" t="s">
        <v>3055</v>
      </c>
      <c r="D75">
        <v>642.36620615000004</v>
      </c>
    </row>
    <row r="76" spans="1:4" x14ac:dyDescent="0.25">
      <c r="A76" t="s">
        <v>3041</v>
      </c>
      <c r="B76" t="s">
        <v>3060</v>
      </c>
      <c r="C76" t="s">
        <v>3051</v>
      </c>
      <c r="D76">
        <v>4522.0187380499992</v>
      </c>
    </row>
    <row r="77" spans="1:4" x14ac:dyDescent="0.25">
      <c r="A77" t="s">
        <v>3041</v>
      </c>
      <c r="B77" t="s">
        <v>3060</v>
      </c>
      <c r="C77" t="s">
        <v>3052</v>
      </c>
      <c r="D77">
        <v>7980.4566618299959</v>
      </c>
    </row>
    <row r="78" spans="1:4" x14ac:dyDescent="0.25">
      <c r="A78" t="s">
        <v>3041</v>
      </c>
      <c r="B78" t="s">
        <v>3060</v>
      </c>
      <c r="C78" t="s">
        <v>3053</v>
      </c>
      <c r="D78">
        <v>2107.6601075300014</v>
      </c>
    </row>
    <row r="79" spans="1:4" x14ac:dyDescent="0.25">
      <c r="A79" t="s">
        <v>3041</v>
      </c>
      <c r="B79" t="s">
        <v>3060</v>
      </c>
      <c r="C79" t="s">
        <v>3057</v>
      </c>
      <c r="D79">
        <v>255.83276438999999</v>
      </c>
    </row>
    <row r="80" spans="1:4" x14ac:dyDescent="0.25">
      <c r="A80" t="s">
        <v>3041</v>
      </c>
      <c r="B80" t="s">
        <v>3060</v>
      </c>
      <c r="C80" t="s">
        <v>3054</v>
      </c>
      <c r="D80">
        <v>2540.8803929500014</v>
      </c>
    </row>
    <row r="81" spans="1:4" x14ac:dyDescent="0.25">
      <c r="A81" t="s">
        <v>3041</v>
      </c>
      <c r="B81" t="s">
        <v>3060</v>
      </c>
      <c r="C81" t="s">
        <v>3055</v>
      </c>
      <c r="D81">
        <v>3075.1129525899992</v>
      </c>
    </row>
    <row r="82" spans="1:4" x14ac:dyDescent="0.25">
      <c r="A82" t="s">
        <v>3041</v>
      </c>
      <c r="B82" t="s">
        <v>3061</v>
      </c>
      <c r="C82" t="s">
        <v>3051</v>
      </c>
      <c r="D82">
        <v>2337.372036570001</v>
      </c>
    </row>
    <row r="83" spans="1:4" x14ac:dyDescent="0.25">
      <c r="A83" t="s">
        <v>3041</v>
      </c>
      <c r="B83" t="s">
        <v>3061</v>
      </c>
      <c r="C83" t="s">
        <v>3052</v>
      </c>
      <c r="D83">
        <v>963.26634503999992</v>
      </c>
    </row>
    <row r="84" spans="1:4" x14ac:dyDescent="0.25">
      <c r="A84" t="s">
        <v>3041</v>
      </c>
      <c r="B84" t="s">
        <v>3061</v>
      </c>
      <c r="C84" t="s">
        <v>3053</v>
      </c>
      <c r="D84">
        <v>1036.5470820199998</v>
      </c>
    </row>
    <row r="85" spans="1:4" x14ac:dyDescent="0.25">
      <c r="A85" t="s">
        <v>3041</v>
      </c>
      <c r="B85" t="s">
        <v>3061</v>
      </c>
      <c r="C85" t="s">
        <v>3057</v>
      </c>
      <c r="D85">
        <v>38.704107690000001</v>
      </c>
    </row>
    <row r="86" spans="1:4" x14ac:dyDescent="0.25">
      <c r="A86" t="s">
        <v>3041</v>
      </c>
      <c r="B86" t="s">
        <v>3061</v>
      </c>
      <c r="C86" t="s">
        <v>3054</v>
      </c>
      <c r="D86">
        <v>681.07743744000004</v>
      </c>
    </row>
    <row r="87" spans="1:4" x14ac:dyDescent="0.25">
      <c r="A87" t="s">
        <v>3041</v>
      </c>
      <c r="B87" t="s">
        <v>3061</v>
      </c>
      <c r="C87" t="s">
        <v>3055</v>
      </c>
      <c r="D87">
        <v>1049.0363115099992</v>
      </c>
    </row>
    <row r="88" spans="1:4" x14ac:dyDescent="0.25">
      <c r="A88" t="s">
        <v>3041</v>
      </c>
      <c r="B88" t="s">
        <v>3062</v>
      </c>
      <c r="C88" t="s">
        <v>3051</v>
      </c>
      <c r="D88">
        <v>100749.07774943931</v>
      </c>
    </row>
    <row r="89" spans="1:4" x14ac:dyDescent="0.25">
      <c r="A89" t="s">
        <v>3041</v>
      </c>
      <c r="B89" t="s">
        <v>3062</v>
      </c>
      <c r="C89" t="s">
        <v>3052</v>
      </c>
      <c r="D89">
        <v>116669.43356890925</v>
      </c>
    </row>
    <row r="90" spans="1:4" x14ac:dyDescent="0.25">
      <c r="A90" t="s">
        <v>3041</v>
      </c>
      <c r="B90" t="s">
        <v>3062</v>
      </c>
      <c r="C90" t="s">
        <v>3053</v>
      </c>
      <c r="D90">
        <v>47612.717965339529</v>
      </c>
    </row>
    <row r="91" spans="1:4" x14ac:dyDescent="0.25">
      <c r="A91" t="s">
        <v>3041</v>
      </c>
      <c r="B91" t="s">
        <v>3062</v>
      </c>
      <c r="C91" t="s">
        <v>3057</v>
      </c>
      <c r="D91">
        <v>1641.0697854399973</v>
      </c>
    </row>
    <row r="92" spans="1:4" x14ac:dyDescent="0.25">
      <c r="A92" t="s">
        <v>3041</v>
      </c>
      <c r="B92" t="s">
        <v>3062</v>
      </c>
      <c r="C92" t="s">
        <v>3054</v>
      </c>
      <c r="D92">
        <v>61857.105741649779</v>
      </c>
    </row>
    <row r="93" spans="1:4" x14ac:dyDescent="0.25">
      <c r="A93" t="s">
        <v>3041</v>
      </c>
      <c r="B93" t="s">
        <v>3062</v>
      </c>
      <c r="C93" t="s">
        <v>3055</v>
      </c>
      <c r="D93">
        <v>86495.586280600415</v>
      </c>
    </row>
    <row r="94" spans="1:4" x14ac:dyDescent="0.25">
      <c r="A94" t="s">
        <v>3041</v>
      </c>
      <c r="B94" t="s">
        <v>3062</v>
      </c>
      <c r="C94" t="s">
        <v>3057</v>
      </c>
      <c r="D94">
        <v>5.4762156400000004</v>
      </c>
    </row>
    <row r="95" spans="1:4" x14ac:dyDescent="0.25">
      <c r="A95" t="s">
        <v>3041</v>
      </c>
      <c r="B95" t="s">
        <v>3063</v>
      </c>
      <c r="C95" t="s">
        <v>3051</v>
      </c>
      <c r="D95">
        <v>6390.0453034999773</v>
      </c>
    </row>
    <row r="96" spans="1:4" x14ac:dyDescent="0.25">
      <c r="A96" t="s">
        <v>3041</v>
      </c>
      <c r="B96" t="s">
        <v>3063</v>
      </c>
      <c r="C96" t="s">
        <v>3052</v>
      </c>
      <c r="D96">
        <v>9879.359665289996</v>
      </c>
    </row>
    <row r="97" spans="1:4" x14ac:dyDescent="0.25">
      <c r="A97" t="s">
        <v>3041</v>
      </c>
      <c r="B97" t="s">
        <v>3063</v>
      </c>
      <c r="C97" t="s">
        <v>3053</v>
      </c>
      <c r="D97">
        <v>2482.8724600700007</v>
      </c>
    </row>
    <row r="98" spans="1:4" x14ac:dyDescent="0.25">
      <c r="A98" t="s">
        <v>3041</v>
      </c>
      <c r="B98" t="s">
        <v>3063</v>
      </c>
      <c r="C98" t="s">
        <v>3057</v>
      </c>
      <c r="D98">
        <v>46.161178410000005</v>
      </c>
    </row>
    <row r="99" spans="1:4" x14ac:dyDescent="0.25">
      <c r="A99" t="s">
        <v>3041</v>
      </c>
      <c r="B99" t="s">
        <v>3063</v>
      </c>
      <c r="C99" t="s">
        <v>3054</v>
      </c>
      <c r="D99">
        <v>2554.0327327899968</v>
      </c>
    </row>
    <row r="100" spans="1:4" x14ac:dyDescent="0.25">
      <c r="A100" t="s">
        <v>3041</v>
      </c>
      <c r="B100" t="s">
        <v>3063</v>
      </c>
      <c r="C100" t="s">
        <v>3055</v>
      </c>
      <c r="D100">
        <v>4870.2150758300086</v>
      </c>
    </row>
    <row r="101" spans="1:4" x14ac:dyDescent="0.25">
      <c r="A101" t="s">
        <v>3041</v>
      </c>
      <c r="B101" t="s">
        <v>3064</v>
      </c>
      <c r="C101" t="s">
        <v>3051</v>
      </c>
      <c r="D101">
        <v>1531.6327379699994</v>
      </c>
    </row>
    <row r="102" spans="1:4" x14ac:dyDescent="0.25">
      <c r="A102" t="s">
        <v>3041</v>
      </c>
      <c r="B102" t="s">
        <v>3064</v>
      </c>
      <c r="C102" t="s">
        <v>3052</v>
      </c>
      <c r="D102">
        <v>1341.9634326099997</v>
      </c>
    </row>
    <row r="103" spans="1:4" x14ac:dyDescent="0.25">
      <c r="A103" t="s">
        <v>3041</v>
      </c>
      <c r="B103" t="s">
        <v>3064</v>
      </c>
      <c r="C103" t="s">
        <v>3053</v>
      </c>
      <c r="D103">
        <v>546.44498568999984</v>
      </c>
    </row>
    <row r="104" spans="1:4" x14ac:dyDescent="0.25">
      <c r="A104" t="s">
        <v>3041</v>
      </c>
      <c r="B104" t="s">
        <v>3064</v>
      </c>
      <c r="C104" t="s">
        <v>3054</v>
      </c>
      <c r="D104">
        <v>285.75302291000003</v>
      </c>
    </row>
    <row r="105" spans="1:4" x14ac:dyDescent="0.25">
      <c r="A105" t="s">
        <v>3041</v>
      </c>
      <c r="B105" t="s">
        <v>3064</v>
      </c>
      <c r="C105" t="s">
        <v>3055</v>
      </c>
      <c r="D105">
        <v>1310.2429167299997</v>
      </c>
    </row>
    <row r="106" spans="1:4" x14ac:dyDescent="0.25">
      <c r="A106" t="s">
        <v>3041</v>
      </c>
      <c r="B106" t="s">
        <v>3065</v>
      </c>
      <c r="C106" t="s">
        <v>3051</v>
      </c>
      <c r="D106">
        <v>4607.121452850005</v>
      </c>
    </row>
    <row r="107" spans="1:4" x14ac:dyDescent="0.25">
      <c r="A107" t="s">
        <v>3041</v>
      </c>
      <c r="B107" t="s">
        <v>3065</v>
      </c>
      <c r="C107" t="s">
        <v>3052</v>
      </c>
      <c r="D107">
        <v>10019.725803589998</v>
      </c>
    </row>
    <row r="108" spans="1:4" x14ac:dyDescent="0.25">
      <c r="A108" t="s">
        <v>3041</v>
      </c>
      <c r="B108" t="s">
        <v>3065</v>
      </c>
      <c r="C108" t="s">
        <v>3053</v>
      </c>
      <c r="D108">
        <v>1413.5380764099998</v>
      </c>
    </row>
    <row r="109" spans="1:4" x14ac:dyDescent="0.25">
      <c r="A109" t="s">
        <v>3041</v>
      </c>
      <c r="B109" t="s">
        <v>3065</v>
      </c>
      <c r="C109" t="s">
        <v>3054</v>
      </c>
      <c r="D109">
        <v>2361.7365208199999</v>
      </c>
    </row>
    <row r="110" spans="1:4" x14ac:dyDescent="0.25">
      <c r="A110" t="s">
        <v>3041</v>
      </c>
      <c r="B110" t="s">
        <v>3065</v>
      </c>
      <c r="C110" t="s">
        <v>3055</v>
      </c>
      <c r="D110">
        <v>3677.0541831400037</v>
      </c>
    </row>
    <row r="111" spans="1:4" x14ac:dyDescent="0.25">
      <c r="A111" t="s">
        <v>3042</v>
      </c>
      <c r="B111" t="s">
        <v>3050</v>
      </c>
      <c r="C111" t="s">
        <v>3051</v>
      </c>
      <c r="D111">
        <v>5448.9352208500004</v>
      </c>
    </row>
    <row r="112" spans="1:4" x14ac:dyDescent="0.25">
      <c r="A112" t="s">
        <v>3042</v>
      </c>
      <c r="B112" t="s">
        <v>3050</v>
      </c>
      <c r="C112" t="s">
        <v>3052</v>
      </c>
      <c r="D112">
        <v>246.77267893999988</v>
      </c>
    </row>
    <row r="113" spans="1:4" x14ac:dyDescent="0.25">
      <c r="A113" t="s">
        <v>3042</v>
      </c>
      <c r="B113" t="s">
        <v>3050</v>
      </c>
      <c r="C113" t="s">
        <v>3053</v>
      </c>
      <c r="D113">
        <v>4596.5461906499922</v>
      </c>
    </row>
    <row r="114" spans="1:4" x14ac:dyDescent="0.25">
      <c r="A114" t="s">
        <v>3042</v>
      </c>
      <c r="B114" t="s">
        <v>3050</v>
      </c>
      <c r="C114" t="s">
        <v>3054</v>
      </c>
      <c r="D114">
        <v>1403.2321356399998</v>
      </c>
    </row>
    <row r="115" spans="1:4" x14ac:dyDescent="0.25">
      <c r="A115" t="s">
        <v>3042</v>
      </c>
      <c r="B115" t="s">
        <v>3050</v>
      </c>
      <c r="C115" t="s">
        <v>3055</v>
      </c>
      <c r="D115">
        <v>4940.8705614699893</v>
      </c>
    </row>
    <row r="116" spans="1:4" x14ac:dyDescent="0.25">
      <c r="A116" t="s">
        <v>3042</v>
      </c>
      <c r="B116" t="s">
        <v>3056</v>
      </c>
      <c r="C116" t="s">
        <v>3051</v>
      </c>
      <c r="D116">
        <v>956.8636735800003</v>
      </c>
    </row>
    <row r="117" spans="1:4" x14ac:dyDescent="0.25">
      <c r="A117" t="s">
        <v>3042</v>
      </c>
      <c r="B117" t="s">
        <v>3056</v>
      </c>
      <c r="C117" t="s">
        <v>3052</v>
      </c>
      <c r="D117">
        <v>796.15233921000026</v>
      </c>
    </row>
    <row r="118" spans="1:4" x14ac:dyDescent="0.25">
      <c r="A118" t="s">
        <v>3042</v>
      </c>
      <c r="B118" t="s">
        <v>3056</v>
      </c>
      <c r="C118" t="s">
        <v>3053</v>
      </c>
      <c r="D118">
        <v>129.94772022999999</v>
      </c>
    </row>
    <row r="119" spans="1:4" x14ac:dyDescent="0.25">
      <c r="A119" t="s">
        <v>3042</v>
      </c>
      <c r="B119" t="s">
        <v>3056</v>
      </c>
      <c r="C119" t="s">
        <v>3054</v>
      </c>
      <c r="D119">
        <v>346.01129058999999</v>
      </c>
    </row>
    <row r="120" spans="1:4" x14ac:dyDescent="0.25">
      <c r="A120" t="s">
        <v>3042</v>
      </c>
      <c r="B120" t="s">
        <v>3056</v>
      </c>
      <c r="C120" t="s">
        <v>3055</v>
      </c>
      <c r="D120">
        <v>414.08798210999993</v>
      </c>
    </row>
    <row r="121" spans="1:4" x14ac:dyDescent="0.25">
      <c r="A121" t="s">
        <v>3042</v>
      </c>
      <c r="B121" t="s">
        <v>3058</v>
      </c>
      <c r="C121" t="s">
        <v>3051</v>
      </c>
      <c r="D121">
        <v>0.90986148</v>
      </c>
    </row>
    <row r="122" spans="1:4" x14ac:dyDescent="0.25">
      <c r="A122" t="s">
        <v>3042</v>
      </c>
      <c r="B122" t="s">
        <v>3058</v>
      </c>
      <c r="C122" t="s">
        <v>3052</v>
      </c>
      <c r="D122">
        <v>0.35878810000000005</v>
      </c>
    </row>
    <row r="123" spans="1:4" x14ac:dyDescent="0.25">
      <c r="A123" t="s">
        <v>3042</v>
      </c>
      <c r="B123" t="s">
        <v>3058</v>
      </c>
      <c r="C123" t="s">
        <v>3053</v>
      </c>
      <c r="D123">
        <v>2.74445E-2</v>
      </c>
    </row>
    <row r="124" spans="1:4" x14ac:dyDescent="0.25">
      <c r="A124" t="s">
        <v>3042</v>
      </c>
      <c r="B124" t="s">
        <v>3058</v>
      </c>
      <c r="C124" t="s">
        <v>3055</v>
      </c>
      <c r="D124">
        <v>2.4050236200000001</v>
      </c>
    </row>
    <row r="125" spans="1:4" x14ac:dyDescent="0.25">
      <c r="A125" t="s">
        <v>3042</v>
      </c>
      <c r="B125" t="s">
        <v>3059</v>
      </c>
      <c r="C125" t="s">
        <v>3051</v>
      </c>
      <c r="D125">
        <v>1940.9073825500013</v>
      </c>
    </row>
    <row r="126" spans="1:4" x14ac:dyDescent="0.25">
      <c r="A126" t="s">
        <v>3042</v>
      </c>
      <c r="B126" t="s">
        <v>3059</v>
      </c>
      <c r="C126" t="s">
        <v>3052</v>
      </c>
      <c r="D126">
        <v>1248.8450633800001</v>
      </c>
    </row>
    <row r="127" spans="1:4" x14ac:dyDescent="0.25">
      <c r="A127" t="s">
        <v>3042</v>
      </c>
      <c r="B127" t="s">
        <v>3059</v>
      </c>
      <c r="C127" t="s">
        <v>3053</v>
      </c>
      <c r="D127">
        <v>947.12516553000012</v>
      </c>
    </row>
    <row r="128" spans="1:4" x14ac:dyDescent="0.25">
      <c r="A128" t="s">
        <v>3042</v>
      </c>
      <c r="B128" t="s">
        <v>3059</v>
      </c>
      <c r="C128" t="s">
        <v>3054</v>
      </c>
      <c r="D128">
        <v>421.4668238299999</v>
      </c>
    </row>
    <row r="129" spans="1:4" x14ac:dyDescent="0.25">
      <c r="A129" t="s">
        <v>3042</v>
      </c>
      <c r="B129" t="s">
        <v>3059</v>
      </c>
      <c r="C129" t="s">
        <v>3055</v>
      </c>
      <c r="D129">
        <v>1180.574839509999</v>
      </c>
    </row>
    <row r="130" spans="1:4" x14ac:dyDescent="0.25">
      <c r="A130" t="s">
        <v>3042</v>
      </c>
      <c r="B130" t="s">
        <v>3059</v>
      </c>
      <c r="C130" t="s">
        <v>3057</v>
      </c>
      <c r="D130">
        <v>1300.8057371300001</v>
      </c>
    </row>
    <row r="131" spans="1:4" x14ac:dyDescent="0.25">
      <c r="A131" t="s">
        <v>3042</v>
      </c>
      <c r="B131" t="s">
        <v>3060</v>
      </c>
      <c r="C131" t="s">
        <v>3051</v>
      </c>
      <c r="D131">
        <v>2963.9175243000041</v>
      </c>
    </row>
    <row r="132" spans="1:4" x14ac:dyDescent="0.25">
      <c r="A132" t="s">
        <v>3042</v>
      </c>
      <c r="B132" t="s">
        <v>3060</v>
      </c>
      <c r="C132" t="s">
        <v>3052</v>
      </c>
      <c r="D132">
        <v>7298.6426073099956</v>
      </c>
    </row>
    <row r="133" spans="1:4" x14ac:dyDescent="0.25">
      <c r="A133" t="s">
        <v>3042</v>
      </c>
      <c r="B133" t="s">
        <v>3060</v>
      </c>
      <c r="C133" t="s">
        <v>3053</v>
      </c>
      <c r="D133">
        <v>1732.8730674600022</v>
      </c>
    </row>
    <row r="134" spans="1:4" x14ac:dyDescent="0.25">
      <c r="A134" t="s">
        <v>3042</v>
      </c>
      <c r="B134" t="s">
        <v>3060</v>
      </c>
      <c r="C134" t="s">
        <v>3057</v>
      </c>
      <c r="D134">
        <v>99.140633609999995</v>
      </c>
    </row>
    <row r="135" spans="1:4" x14ac:dyDescent="0.25">
      <c r="A135" t="s">
        <v>3042</v>
      </c>
      <c r="B135" t="s">
        <v>3060</v>
      </c>
      <c r="C135" t="s">
        <v>3054</v>
      </c>
      <c r="D135">
        <v>1410.4931371700015</v>
      </c>
    </row>
    <row r="136" spans="1:4" x14ac:dyDescent="0.25">
      <c r="A136" t="s">
        <v>3042</v>
      </c>
      <c r="B136" t="s">
        <v>3060</v>
      </c>
      <c r="C136" t="s">
        <v>3055</v>
      </c>
      <c r="D136">
        <v>2403.4793831700003</v>
      </c>
    </row>
    <row r="137" spans="1:4" x14ac:dyDescent="0.25">
      <c r="A137" t="s">
        <v>3042</v>
      </c>
      <c r="B137" t="s">
        <v>3061</v>
      </c>
      <c r="C137" t="s">
        <v>3051</v>
      </c>
      <c r="D137">
        <v>146.84383028999997</v>
      </c>
    </row>
    <row r="138" spans="1:4" x14ac:dyDescent="0.25">
      <c r="A138" t="s">
        <v>3042</v>
      </c>
      <c r="B138" t="s">
        <v>3061</v>
      </c>
      <c r="C138" t="s">
        <v>3052</v>
      </c>
      <c r="D138">
        <v>276.24091513000008</v>
      </c>
    </row>
    <row r="139" spans="1:4" x14ac:dyDescent="0.25">
      <c r="A139" t="s">
        <v>3042</v>
      </c>
      <c r="B139" t="s">
        <v>3061</v>
      </c>
      <c r="C139" t="s">
        <v>3053</v>
      </c>
      <c r="D139">
        <v>39.569537220000001</v>
      </c>
    </row>
    <row r="140" spans="1:4" x14ac:dyDescent="0.25">
      <c r="A140" t="s">
        <v>3042</v>
      </c>
      <c r="B140" t="s">
        <v>3061</v>
      </c>
      <c r="C140" t="s">
        <v>3054</v>
      </c>
      <c r="D140">
        <v>175.81539770000006</v>
      </c>
    </row>
    <row r="141" spans="1:4" x14ac:dyDescent="0.25">
      <c r="A141" t="s">
        <v>3042</v>
      </c>
      <c r="B141" t="s">
        <v>3061</v>
      </c>
      <c r="C141" t="s">
        <v>3055</v>
      </c>
      <c r="D141">
        <v>108.55998039999997</v>
      </c>
    </row>
    <row r="142" spans="1:4" x14ac:dyDescent="0.25">
      <c r="A142" t="s">
        <v>3042</v>
      </c>
      <c r="B142" t="s">
        <v>3062</v>
      </c>
      <c r="C142" t="s">
        <v>3051</v>
      </c>
      <c r="D142">
        <v>228.9345724800001</v>
      </c>
    </row>
    <row r="143" spans="1:4" x14ac:dyDescent="0.25">
      <c r="A143" t="s">
        <v>3042</v>
      </c>
      <c r="B143" t="s">
        <v>3062</v>
      </c>
      <c r="C143" t="s">
        <v>3052</v>
      </c>
      <c r="D143">
        <v>80.132590059999998</v>
      </c>
    </row>
    <row r="144" spans="1:4" x14ac:dyDescent="0.25">
      <c r="A144" t="s">
        <v>3042</v>
      </c>
      <c r="B144" t="s">
        <v>3062</v>
      </c>
      <c r="C144" t="s">
        <v>3053</v>
      </c>
      <c r="D144">
        <v>90.163429150000013</v>
      </c>
    </row>
    <row r="145" spans="1:4" x14ac:dyDescent="0.25">
      <c r="A145" t="s">
        <v>3042</v>
      </c>
      <c r="B145" t="s">
        <v>3062</v>
      </c>
      <c r="C145" t="s">
        <v>3054</v>
      </c>
      <c r="D145">
        <v>56.441968229999979</v>
      </c>
    </row>
    <row r="146" spans="1:4" x14ac:dyDescent="0.25">
      <c r="A146" t="s">
        <v>3042</v>
      </c>
      <c r="B146" t="s">
        <v>3062</v>
      </c>
      <c r="C146" t="s">
        <v>3055</v>
      </c>
      <c r="D146">
        <v>93.002201249999928</v>
      </c>
    </row>
    <row r="147" spans="1:4" x14ac:dyDescent="0.25">
      <c r="A147" t="s">
        <v>3042</v>
      </c>
      <c r="B147" t="s">
        <v>3063</v>
      </c>
      <c r="C147" t="s">
        <v>3051</v>
      </c>
      <c r="D147">
        <v>3287.255101300012</v>
      </c>
    </row>
    <row r="148" spans="1:4" x14ac:dyDescent="0.25">
      <c r="A148" t="s">
        <v>3042</v>
      </c>
      <c r="B148" t="s">
        <v>3063</v>
      </c>
      <c r="C148" t="s">
        <v>3052</v>
      </c>
      <c r="D148">
        <v>4560.6956417200081</v>
      </c>
    </row>
    <row r="149" spans="1:4" x14ac:dyDescent="0.25">
      <c r="A149" t="s">
        <v>3042</v>
      </c>
      <c r="B149" t="s">
        <v>3063</v>
      </c>
      <c r="C149" t="s">
        <v>3053</v>
      </c>
      <c r="D149">
        <v>1359.3470493400002</v>
      </c>
    </row>
    <row r="150" spans="1:4" x14ac:dyDescent="0.25">
      <c r="A150" t="s">
        <v>3042</v>
      </c>
      <c r="B150" t="s">
        <v>3063</v>
      </c>
      <c r="C150" t="s">
        <v>3057</v>
      </c>
      <c r="D150">
        <v>0.43319028000000004</v>
      </c>
    </row>
    <row r="151" spans="1:4" x14ac:dyDescent="0.25">
      <c r="A151" t="s">
        <v>3042</v>
      </c>
      <c r="B151" t="s">
        <v>3063</v>
      </c>
      <c r="C151" t="s">
        <v>3054</v>
      </c>
      <c r="D151">
        <v>1152.4228165300012</v>
      </c>
    </row>
    <row r="152" spans="1:4" x14ac:dyDescent="0.25">
      <c r="A152" t="s">
        <v>3042</v>
      </c>
      <c r="B152" t="s">
        <v>3063</v>
      </c>
      <c r="C152" t="s">
        <v>3055</v>
      </c>
      <c r="D152">
        <v>2510.1783795000024</v>
      </c>
    </row>
    <row r="153" spans="1:4" x14ac:dyDescent="0.25">
      <c r="A153" t="s">
        <v>3042</v>
      </c>
      <c r="B153" t="s">
        <v>3063</v>
      </c>
      <c r="C153" t="s">
        <v>3057</v>
      </c>
      <c r="D153">
        <v>13.40579919</v>
      </c>
    </row>
    <row r="154" spans="1:4" x14ac:dyDescent="0.25">
      <c r="A154" t="s">
        <v>3042</v>
      </c>
      <c r="B154" t="s">
        <v>3064</v>
      </c>
      <c r="C154" t="s">
        <v>3051</v>
      </c>
      <c r="D154">
        <v>641.53108927999972</v>
      </c>
    </row>
    <row r="155" spans="1:4" x14ac:dyDescent="0.25">
      <c r="A155" t="s">
        <v>3042</v>
      </c>
      <c r="B155" t="s">
        <v>3064</v>
      </c>
      <c r="C155" t="s">
        <v>3052</v>
      </c>
      <c r="D155">
        <v>1245.6375916799998</v>
      </c>
    </row>
    <row r="156" spans="1:4" x14ac:dyDescent="0.25">
      <c r="A156" t="s">
        <v>3042</v>
      </c>
      <c r="B156" t="s">
        <v>3064</v>
      </c>
      <c r="C156" t="s">
        <v>3053</v>
      </c>
      <c r="D156">
        <v>147.31564473000003</v>
      </c>
    </row>
    <row r="157" spans="1:4" x14ac:dyDescent="0.25">
      <c r="A157" t="s">
        <v>3042</v>
      </c>
      <c r="B157" t="s">
        <v>3064</v>
      </c>
      <c r="C157" t="s">
        <v>3054</v>
      </c>
      <c r="D157">
        <v>320.50255243999999</v>
      </c>
    </row>
    <row r="158" spans="1:4" x14ac:dyDescent="0.25">
      <c r="A158" t="s">
        <v>3042</v>
      </c>
      <c r="B158" t="s">
        <v>3064</v>
      </c>
      <c r="C158" t="s">
        <v>3055</v>
      </c>
      <c r="D158">
        <v>442.04402751999982</v>
      </c>
    </row>
    <row r="159" spans="1:4" x14ac:dyDescent="0.25">
      <c r="A159" t="s">
        <v>3042</v>
      </c>
      <c r="B159" t="s">
        <v>3065</v>
      </c>
      <c r="C159" t="s">
        <v>3051</v>
      </c>
      <c r="D159">
        <v>18.086889300000003</v>
      </c>
    </row>
    <row r="160" spans="1:4" x14ac:dyDescent="0.25">
      <c r="A160" t="s">
        <v>3042</v>
      </c>
      <c r="B160" t="s">
        <v>3065</v>
      </c>
      <c r="C160" t="s">
        <v>3052</v>
      </c>
      <c r="D160">
        <v>10.26800905</v>
      </c>
    </row>
    <row r="161" spans="1:4" x14ac:dyDescent="0.25">
      <c r="A161" t="s">
        <v>3042</v>
      </c>
      <c r="B161" t="s">
        <v>3065</v>
      </c>
      <c r="C161" t="s">
        <v>3053</v>
      </c>
      <c r="D161">
        <v>37.97229122000001</v>
      </c>
    </row>
    <row r="162" spans="1:4" x14ac:dyDescent="0.25">
      <c r="A162" t="s">
        <v>3043</v>
      </c>
      <c r="B162" t="s">
        <v>3050</v>
      </c>
      <c r="C162" t="s">
        <v>3051</v>
      </c>
      <c r="D162">
        <v>16010.050389459926</v>
      </c>
    </row>
    <row r="163" spans="1:4" x14ac:dyDescent="0.25">
      <c r="A163" t="s">
        <v>3043</v>
      </c>
      <c r="B163" t="s">
        <v>3050</v>
      </c>
      <c r="C163" t="s">
        <v>3052</v>
      </c>
      <c r="D163">
        <v>913.46305093000058</v>
      </c>
    </row>
    <row r="164" spans="1:4" x14ac:dyDescent="0.25">
      <c r="A164" t="s">
        <v>3043</v>
      </c>
      <c r="B164" t="s">
        <v>3050</v>
      </c>
      <c r="C164" t="s">
        <v>3053</v>
      </c>
      <c r="D164">
        <v>13801.855645299967</v>
      </c>
    </row>
    <row r="165" spans="1:4" x14ac:dyDescent="0.25">
      <c r="A165" t="s">
        <v>3043</v>
      </c>
      <c r="B165" t="s">
        <v>3050</v>
      </c>
      <c r="C165" t="s">
        <v>3054</v>
      </c>
      <c r="D165">
        <v>9524.3034390400135</v>
      </c>
    </row>
    <row r="166" spans="1:4" x14ac:dyDescent="0.25">
      <c r="A166" t="s">
        <v>3043</v>
      </c>
      <c r="B166" t="s">
        <v>3050</v>
      </c>
      <c r="C166" t="s">
        <v>3055</v>
      </c>
      <c r="D166">
        <v>13450.928339669985</v>
      </c>
    </row>
    <row r="167" spans="1:4" x14ac:dyDescent="0.25">
      <c r="A167" t="s">
        <v>3043</v>
      </c>
      <c r="B167" t="s">
        <v>3050</v>
      </c>
      <c r="C167" t="s">
        <v>3057</v>
      </c>
      <c r="D167">
        <v>31.747138110000002</v>
      </c>
    </row>
    <row r="168" spans="1:4" x14ac:dyDescent="0.25">
      <c r="A168" t="s">
        <v>3043</v>
      </c>
      <c r="B168" t="s">
        <v>3056</v>
      </c>
      <c r="C168" t="s">
        <v>3051</v>
      </c>
      <c r="D168">
        <v>1526.2825479499998</v>
      </c>
    </row>
    <row r="169" spans="1:4" x14ac:dyDescent="0.25">
      <c r="A169" t="s">
        <v>3043</v>
      </c>
      <c r="B169" t="s">
        <v>3056</v>
      </c>
      <c r="C169" t="s">
        <v>3052</v>
      </c>
      <c r="D169">
        <v>4397.5710663599975</v>
      </c>
    </row>
    <row r="170" spans="1:4" x14ac:dyDescent="0.25">
      <c r="A170" t="s">
        <v>3043</v>
      </c>
      <c r="B170" t="s">
        <v>3056</v>
      </c>
      <c r="C170" t="s">
        <v>3053</v>
      </c>
      <c r="D170">
        <v>1603.7353235200021</v>
      </c>
    </row>
    <row r="171" spans="1:4" x14ac:dyDescent="0.25">
      <c r="A171" t="s">
        <v>3043</v>
      </c>
      <c r="B171" t="s">
        <v>3056</v>
      </c>
      <c r="C171" t="s">
        <v>3054</v>
      </c>
      <c r="D171">
        <v>1143.2988885200007</v>
      </c>
    </row>
    <row r="172" spans="1:4" x14ac:dyDescent="0.25">
      <c r="A172" t="s">
        <v>3043</v>
      </c>
      <c r="B172" t="s">
        <v>3056</v>
      </c>
      <c r="C172" t="s">
        <v>3055</v>
      </c>
      <c r="D172">
        <v>1318.0946956599996</v>
      </c>
    </row>
    <row r="173" spans="1:4" x14ac:dyDescent="0.25">
      <c r="A173" t="s">
        <v>3043</v>
      </c>
      <c r="B173" t="s">
        <v>3058</v>
      </c>
      <c r="C173" t="s">
        <v>3051</v>
      </c>
      <c r="D173">
        <v>7399.3838692799927</v>
      </c>
    </row>
    <row r="174" spans="1:4" x14ac:dyDescent="0.25">
      <c r="A174" t="s">
        <v>3043</v>
      </c>
      <c r="B174" t="s">
        <v>3058</v>
      </c>
      <c r="C174" t="s">
        <v>3052</v>
      </c>
      <c r="D174">
        <v>6427.3507973100086</v>
      </c>
    </row>
    <row r="175" spans="1:4" x14ac:dyDescent="0.25">
      <c r="A175" t="s">
        <v>3043</v>
      </c>
      <c r="B175" t="s">
        <v>3058</v>
      </c>
      <c r="C175" t="s">
        <v>3053</v>
      </c>
      <c r="D175">
        <v>6335.9642161699903</v>
      </c>
    </row>
    <row r="176" spans="1:4" x14ac:dyDescent="0.25">
      <c r="A176" t="s">
        <v>3043</v>
      </c>
      <c r="B176" t="s">
        <v>3058</v>
      </c>
      <c r="C176" t="s">
        <v>3054</v>
      </c>
      <c r="D176">
        <v>6289.3583590999651</v>
      </c>
    </row>
    <row r="177" spans="1:4" x14ac:dyDescent="0.25">
      <c r="A177" t="s">
        <v>3043</v>
      </c>
      <c r="B177" t="s">
        <v>3058</v>
      </c>
      <c r="C177" t="s">
        <v>3055</v>
      </c>
      <c r="D177">
        <v>6723.4726496900157</v>
      </c>
    </row>
    <row r="178" spans="1:4" x14ac:dyDescent="0.25">
      <c r="A178" t="s">
        <v>3043</v>
      </c>
      <c r="B178" t="s">
        <v>3058</v>
      </c>
      <c r="C178" t="s">
        <v>3057</v>
      </c>
      <c r="D178">
        <v>17.193336860000002</v>
      </c>
    </row>
    <row r="179" spans="1:4" x14ac:dyDescent="0.25">
      <c r="A179" t="s">
        <v>3043</v>
      </c>
      <c r="B179" t="s">
        <v>3059</v>
      </c>
      <c r="C179" t="s">
        <v>3051</v>
      </c>
      <c r="D179">
        <v>6466.8062631900057</v>
      </c>
    </row>
    <row r="180" spans="1:4" x14ac:dyDescent="0.25">
      <c r="A180" t="s">
        <v>3043</v>
      </c>
      <c r="B180" t="s">
        <v>3059</v>
      </c>
      <c r="C180" t="s">
        <v>3052</v>
      </c>
      <c r="D180">
        <v>3037.5533209299997</v>
      </c>
    </row>
    <row r="181" spans="1:4" x14ac:dyDescent="0.25">
      <c r="A181" t="s">
        <v>3043</v>
      </c>
      <c r="B181" t="s">
        <v>3059</v>
      </c>
      <c r="C181" t="s">
        <v>3053</v>
      </c>
      <c r="D181">
        <v>1031.85926694</v>
      </c>
    </row>
    <row r="182" spans="1:4" x14ac:dyDescent="0.25">
      <c r="A182" t="s">
        <v>3043</v>
      </c>
      <c r="B182" t="s">
        <v>3059</v>
      </c>
      <c r="C182" t="s">
        <v>3054</v>
      </c>
      <c r="D182">
        <v>874.78942535000033</v>
      </c>
    </row>
    <row r="183" spans="1:4" x14ac:dyDescent="0.25">
      <c r="A183" t="s">
        <v>3043</v>
      </c>
      <c r="B183" t="s">
        <v>3059</v>
      </c>
      <c r="C183" t="s">
        <v>3055</v>
      </c>
      <c r="D183">
        <v>4015.5874850399987</v>
      </c>
    </row>
    <row r="184" spans="1:4" x14ac:dyDescent="0.25">
      <c r="A184" t="s">
        <v>3043</v>
      </c>
      <c r="B184" t="s">
        <v>3059</v>
      </c>
      <c r="C184" t="s">
        <v>3057</v>
      </c>
      <c r="D184">
        <v>3995.1187227</v>
      </c>
    </row>
    <row r="185" spans="1:4" x14ac:dyDescent="0.25">
      <c r="A185" t="s">
        <v>3043</v>
      </c>
      <c r="B185" t="s">
        <v>3060</v>
      </c>
      <c r="C185" t="s">
        <v>3051</v>
      </c>
      <c r="D185">
        <v>13038.512715239975</v>
      </c>
    </row>
    <row r="186" spans="1:4" x14ac:dyDescent="0.25">
      <c r="A186" t="s">
        <v>3043</v>
      </c>
      <c r="B186" t="s">
        <v>3060</v>
      </c>
      <c r="C186" t="s">
        <v>3052</v>
      </c>
      <c r="D186">
        <v>38708.096735459956</v>
      </c>
    </row>
    <row r="187" spans="1:4" x14ac:dyDescent="0.25">
      <c r="A187" t="s">
        <v>3043</v>
      </c>
      <c r="B187" t="s">
        <v>3060</v>
      </c>
      <c r="C187" t="s">
        <v>3053</v>
      </c>
      <c r="D187">
        <v>7829.2189819000005</v>
      </c>
    </row>
    <row r="188" spans="1:4" x14ac:dyDescent="0.25">
      <c r="A188" t="s">
        <v>3043</v>
      </c>
      <c r="B188" t="s">
        <v>3060</v>
      </c>
      <c r="C188" t="s">
        <v>3054</v>
      </c>
      <c r="D188">
        <v>7753.3356182699827</v>
      </c>
    </row>
    <row r="189" spans="1:4" x14ac:dyDescent="0.25">
      <c r="A189" t="s">
        <v>3043</v>
      </c>
      <c r="B189" t="s">
        <v>3060</v>
      </c>
      <c r="C189" t="s">
        <v>3055</v>
      </c>
      <c r="D189">
        <v>8759.0353659300181</v>
      </c>
    </row>
    <row r="190" spans="1:4" x14ac:dyDescent="0.25">
      <c r="A190" t="s">
        <v>3043</v>
      </c>
      <c r="B190" t="s">
        <v>3060</v>
      </c>
      <c r="C190" t="s">
        <v>3057</v>
      </c>
      <c r="D190">
        <v>27876.90649682</v>
      </c>
    </row>
    <row r="191" spans="1:4" x14ac:dyDescent="0.25">
      <c r="A191" t="s">
        <v>3043</v>
      </c>
      <c r="B191" t="s">
        <v>3061</v>
      </c>
      <c r="C191" t="s">
        <v>3051</v>
      </c>
      <c r="D191">
        <v>1563.0342043800003</v>
      </c>
    </row>
    <row r="192" spans="1:4" x14ac:dyDescent="0.25">
      <c r="A192" t="s">
        <v>3043</v>
      </c>
      <c r="B192" t="s">
        <v>3061</v>
      </c>
      <c r="C192" t="s">
        <v>3052</v>
      </c>
      <c r="D192">
        <v>2129.70043377</v>
      </c>
    </row>
    <row r="193" spans="1:4" x14ac:dyDescent="0.25">
      <c r="A193" t="s">
        <v>3043</v>
      </c>
      <c r="B193" t="s">
        <v>3061</v>
      </c>
      <c r="C193" t="s">
        <v>3053</v>
      </c>
      <c r="D193">
        <v>501.32643751000029</v>
      </c>
    </row>
    <row r="194" spans="1:4" x14ac:dyDescent="0.25">
      <c r="A194" t="s">
        <v>3043</v>
      </c>
      <c r="B194" t="s">
        <v>3061</v>
      </c>
      <c r="C194" t="s">
        <v>3054</v>
      </c>
      <c r="D194">
        <v>1617.8621358899989</v>
      </c>
    </row>
    <row r="195" spans="1:4" x14ac:dyDescent="0.25">
      <c r="A195" t="s">
        <v>3043</v>
      </c>
      <c r="B195" t="s">
        <v>3061</v>
      </c>
      <c r="C195" t="s">
        <v>3055</v>
      </c>
      <c r="D195">
        <v>1911.1613629999995</v>
      </c>
    </row>
    <row r="196" spans="1:4" x14ac:dyDescent="0.25">
      <c r="A196" t="s">
        <v>3043</v>
      </c>
      <c r="B196" t="s">
        <v>3061</v>
      </c>
      <c r="C196" t="s">
        <v>3057</v>
      </c>
      <c r="D196">
        <v>314.52057731000002</v>
      </c>
    </row>
    <row r="197" spans="1:4" x14ac:dyDescent="0.25">
      <c r="A197" t="s">
        <v>3043</v>
      </c>
      <c r="B197" t="s">
        <v>3062</v>
      </c>
      <c r="C197" t="s">
        <v>3051</v>
      </c>
      <c r="D197">
        <v>121170.80376038194</v>
      </c>
    </row>
    <row r="198" spans="1:4" x14ac:dyDescent="0.25">
      <c r="A198" t="s">
        <v>3043</v>
      </c>
      <c r="B198" t="s">
        <v>3062</v>
      </c>
      <c r="C198" t="s">
        <v>3052</v>
      </c>
      <c r="D198">
        <v>183672.52969427322</v>
      </c>
    </row>
    <row r="199" spans="1:4" x14ac:dyDescent="0.25">
      <c r="A199" t="s">
        <v>3043</v>
      </c>
      <c r="B199" t="s">
        <v>3062</v>
      </c>
      <c r="C199" t="s">
        <v>3053</v>
      </c>
      <c r="D199">
        <v>56335.684080258936</v>
      </c>
    </row>
    <row r="200" spans="1:4" x14ac:dyDescent="0.25">
      <c r="A200" t="s">
        <v>3043</v>
      </c>
      <c r="B200" t="s">
        <v>3062</v>
      </c>
      <c r="C200" t="s">
        <v>3057</v>
      </c>
      <c r="D200">
        <v>9.3641588500000008</v>
      </c>
    </row>
    <row r="201" spans="1:4" x14ac:dyDescent="0.25">
      <c r="A201" t="s">
        <v>3043</v>
      </c>
      <c r="B201" t="s">
        <v>3062</v>
      </c>
      <c r="C201" t="s">
        <v>3054</v>
      </c>
      <c r="D201">
        <v>56777.848558850179</v>
      </c>
    </row>
    <row r="202" spans="1:4" x14ac:dyDescent="0.25">
      <c r="A202" t="s">
        <v>3043</v>
      </c>
      <c r="B202" t="s">
        <v>3062</v>
      </c>
      <c r="C202" t="s">
        <v>3055</v>
      </c>
      <c r="D202">
        <v>89863.50083092034</v>
      </c>
    </row>
    <row r="203" spans="1:4" x14ac:dyDescent="0.25">
      <c r="A203" t="s">
        <v>3043</v>
      </c>
      <c r="B203" t="s">
        <v>3062</v>
      </c>
      <c r="C203" t="s">
        <v>3057</v>
      </c>
      <c r="D203">
        <v>6736.6062657699858</v>
      </c>
    </row>
    <row r="204" spans="1:4" x14ac:dyDescent="0.25">
      <c r="A204" t="s">
        <v>3043</v>
      </c>
      <c r="B204" t="s">
        <v>3063</v>
      </c>
      <c r="C204" t="s">
        <v>3051</v>
      </c>
      <c r="D204">
        <v>26708.895196289952</v>
      </c>
    </row>
    <row r="205" spans="1:4" x14ac:dyDescent="0.25">
      <c r="A205" t="s">
        <v>3043</v>
      </c>
      <c r="B205" t="s">
        <v>3063</v>
      </c>
      <c r="C205" t="s">
        <v>3052</v>
      </c>
      <c r="D205">
        <v>50041.373620969913</v>
      </c>
    </row>
    <row r="206" spans="1:4" x14ac:dyDescent="0.25">
      <c r="A206" t="s">
        <v>3043</v>
      </c>
      <c r="B206" t="s">
        <v>3063</v>
      </c>
      <c r="C206" t="s">
        <v>3053</v>
      </c>
      <c r="D206">
        <v>8323.6263806399784</v>
      </c>
    </row>
    <row r="207" spans="1:4" x14ac:dyDescent="0.25">
      <c r="A207" t="s">
        <v>3043</v>
      </c>
      <c r="B207" t="s">
        <v>3063</v>
      </c>
      <c r="C207" t="s">
        <v>3057</v>
      </c>
      <c r="D207">
        <v>129.84678726000001</v>
      </c>
    </row>
    <row r="208" spans="1:4" x14ac:dyDescent="0.25">
      <c r="A208" t="s">
        <v>3043</v>
      </c>
      <c r="B208" t="s">
        <v>3063</v>
      </c>
      <c r="C208" t="s">
        <v>3054</v>
      </c>
      <c r="D208">
        <v>8406.9921801900055</v>
      </c>
    </row>
    <row r="209" spans="1:4" x14ac:dyDescent="0.25">
      <c r="A209" t="s">
        <v>3043</v>
      </c>
      <c r="B209" t="s">
        <v>3063</v>
      </c>
      <c r="C209" t="s">
        <v>3055</v>
      </c>
      <c r="D209">
        <v>15168.819165029927</v>
      </c>
    </row>
    <row r="210" spans="1:4" x14ac:dyDescent="0.25">
      <c r="A210" t="s">
        <v>3043</v>
      </c>
      <c r="B210" t="s">
        <v>3063</v>
      </c>
      <c r="C210" t="s">
        <v>3057</v>
      </c>
      <c r="D210">
        <v>26866.513448419981</v>
      </c>
    </row>
    <row r="211" spans="1:4" x14ac:dyDescent="0.25">
      <c r="A211" t="s">
        <v>3043</v>
      </c>
      <c r="B211" t="s">
        <v>3064</v>
      </c>
      <c r="C211" t="s">
        <v>3051</v>
      </c>
      <c r="D211">
        <v>935.66466772999991</v>
      </c>
    </row>
    <row r="212" spans="1:4" x14ac:dyDescent="0.25">
      <c r="A212" t="s">
        <v>3043</v>
      </c>
      <c r="B212" t="s">
        <v>3064</v>
      </c>
      <c r="C212" t="s">
        <v>3052</v>
      </c>
      <c r="D212">
        <v>2976.4302892000005</v>
      </c>
    </row>
    <row r="213" spans="1:4" x14ac:dyDescent="0.25">
      <c r="A213" t="s">
        <v>3043</v>
      </c>
      <c r="B213" t="s">
        <v>3064</v>
      </c>
      <c r="C213" t="s">
        <v>3053</v>
      </c>
      <c r="D213">
        <v>200.60381997000005</v>
      </c>
    </row>
    <row r="214" spans="1:4" x14ac:dyDescent="0.25">
      <c r="A214" t="s">
        <v>3043</v>
      </c>
      <c r="B214" t="s">
        <v>3064</v>
      </c>
      <c r="C214" t="s">
        <v>3057</v>
      </c>
      <c r="D214">
        <v>121.10244754999999</v>
      </c>
    </row>
    <row r="215" spans="1:4" x14ac:dyDescent="0.25">
      <c r="A215" t="s">
        <v>3043</v>
      </c>
      <c r="B215" t="s">
        <v>3064</v>
      </c>
      <c r="C215" t="s">
        <v>3054</v>
      </c>
      <c r="D215">
        <v>277.01150369999993</v>
      </c>
    </row>
    <row r="216" spans="1:4" x14ac:dyDescent="0.25">
      <c r="A216" t="s">
        <v>3043</v>
      </c>
      <c r="B216" t="s">
        <v>3064</v>
      </c>
      <c r="C216" t="s">
        <v>3055</v>
      </c>
      <c r="D216">
        <v>477.74640328999982</v>
      </c>
    </row>
    <row r="217" spans="1:4" x14ac:dyDescent="0.25">
      <c r="A217" t="s">
        <v>3043</v>
      </c>
      <c r="B217" t="s">
        <v>3065</v>
      </c>
      <c r="C217" t="s">
        <v>3051</v>
      </c>
      <c r="D217">
        <v>869.88670396999987</v>
      </c>
    </row>
    <row r="218" spans="1:4" x14ac:dyDescent="0.25">
      <c r="A218" t="s">
        <v>3043</v>
      </c>
      <c r="B218" t="s">
        <v>3065</v>
      </c>
      <c r="C218" t="s">
        <v>3052</v>
      </c>
      <c r="D218">
        <v>307.90927985999991</v>
      </c>
    </row>
    <row r="219" spans="1:4" x14ac:dyDescent="0.25">
      <c r="A219" t="s">
        <v>3043</v>
      </c>
      <c r="B219" t="s">
        <v>3065</v>
      </c>
      <c r="C219" t="s">
        <v>3053</v>
      </c>
      <c r="D219">
        <v>383.89716681999988</v>
      </c>
    </row>
    <row r="220" spans="1:4" x14ac:dyDescent="0.25">
      <c r="A220" t="s">
        <v>3043</v>
      </c>
      <c r="B220" t="s">
        <v>3065</v>
      </c>
      <c r="C220" t="s">
        <v>3054</v>
      </c>
      <c r="D220">
        <v>261.35911192000003</v>
      </c>
    </row>
    <row r="221" spans="1:4" x14ac:dyDescent="0.25">
      <c r="A221" t="s">
        <v>3043</v>
      </c>
      <c r="B221" t="s">
        <v>3065</v>
      </c>
      <c r="C221" t="s">
        <v>3055</v>
      </c>
      <c r="D221">
        <v>453.38388462</v>
      </c>
    </row>
    <row r="222" spans="1:4" x14ac:dyDescent="0.25">
      <c r="A222" t="s">
        <v>3044</v>
      </c>
      <c r="B222" t="s">
        <v>3050</v>
      </c>
      <c r="C222" t="s">
        <v>3051</v>
      </c>
      <c r="D222">
        <v>42.211612600000009</v>
      </c>
    </row>
    <row r="223" spans="1:4" x14ac:dyDescent="0.25">
      <c r="A223" t="s">
        <v>3044</v>
      </c>
      <c r="B223" t="s">
        <v>3050</v>
      </c>
      <c r="C223" t="s">
        <v>3052</v>
      </c>
      <c r="D223">
        <v>3.7577100000000003</v>
      </c>
    </row>
    <row r="224" spans="1:4" x14ac:dyDescent="0.25">
      <c r="A224" t="s">
        <v>3044</v>
      </c>
      <c r="B224" t="s">
        <v>3050</v>
      </c>
      <c r="C224" t="s">
        <v>3053</v>
      </c>
      <c r="D224">
        <v>55.484836690000009</v>
      </c>
    </row>
    <row r="225" spans="1:4" x14ac:dyDescent="0.25">
      <c r="A225" t="s">
        <v>3044</v>
      </c>
      <c r="B225" t="s">
        <v>3050</v>
      </c>
      <c r="C225" t="s">
        <v>3054</v>
      </c>
      <c r="D225">
        <v>8.8246250200000009</v>
      </c>
    </row>
    <row r="226" spans="1:4" x14ac:dyDescent="0.25">
      <c r="A226" t="s">
        <v>3044</v>
      </c>
      <c r="B226" t="s">
        <v>3050</v>
      </c>
      <c r="C226" t="s">
        <v>3055</v>
      </c>
      <c r="D226">
        <v>42.295221930000011</v>
      </c>
    </row>
    <row r="227" spans="1:4" x14ac:dyDescent="0.25">
      <c r="A227" t="s">
        <v>3044</v>
      </c>
      <c r="B227" t="s">
        <v>3056</v>
      </c>
      <c r="C227" t="s">
        <v>3051</v>
      </c>
      <c r="D227">
        <v>222.80091567999997</v>
      </c>
    </row>
    <row r="228" spans="1:4" x14ac:dyDescent="0.25">
      <c r="A228" t="s">
        <v>3044</v>
      </c>
      <c r="B228" t="s">
        <v>3056</v>
      </c>
      <c r="C228" t="s">
        <v>3052</v>
      </c>
      <c r="D228">
        <v>100.98102781000001</v>
      </c>
    </row>
    <row r="229" spans="1:4" x14ac:dyDescent="0.25">
      <c r="A229" t="s">
        <v>3044</v>
      </c>
      <c r="B229" t="s">
        <v>3056</v>
      </c>
      <c r="C229" t="s">
        <v>3053</v>
      </c>
      <c r="D229">
        <v>123.14964699999999</v>
      </c>
    </row>
    <row r="230" spans="1:4" x14ac:dyDescent="0.25">
      <c r="A230" t="s">
        <v>3044</v>
      </c>
      <c r="B230" t="s">
        <v>3056</v>
      </c>
      <c r="C230" t="s">
        <v>3054</v>
      </c>
      <c r="D230">
        <v>276.90991577000011</v>
      </c>
    </row>
    <row r="231" spans="1:4" x14ac:dyDescent="0.25">
      <c r="A231" t="s">
        <v>3044</v>
      </c>
      <c r="B231" t="s">
        <v>3056</v>
      </c>
      <c r="C231" t="s">
        <v>3055</v>
      </c>
      <c r="D231">
        <v>168.15019203999995</v>
      </c>
    </row>
    <row r="232" spans="1:4" x14ac:dyDescent="0.25">
      <c r="A232" t="s">
        <v>3044</v>
      </c>
      <c r="B232" t="s">
        <v>3058</v>
      </c>
      <c r="C232" t="s">
        <v>3051</v>
      </c>
      <c r="D232">
        <v>0.32327256000000004</v>
      </c>
    </row>
    <row r="233" spans="1:4" x14ac:dyDescent="0.25">
      <c r="A233" t="s">
        <v>3044</v>
      </c>
      <c r="B233" t="s">
        <v>3058</v>
      </c>
      <c r="C233" t="s">
        <v>3052</v>
      </c>
      <c r="D233">
        <v>0.24770842000000001</v>
      </c>
    </row>
    <row r="234" spans="1:4" x14ac:dyDescent="0.25">
      <c r="A234" t="s">
        <v>3044</v>
      </c>
      <c r="B234" t="s">
        <v>3058</v>
      </c>
      <c r="C234" t="s">
        <v>3053</v>
      </c>
      <c r="D234">
        <v>0.57824943000000006</v>
      </c>
    </row>
    <row r="235" spans="1:4" x14ac:dyDescent="0.25">
      <c r="A235" t="s">
        <v>3044</v>
      </c>
      <c r="B235" t="s">
        <v>3058</v>
      </c>
      <c r="C235" t="s">
        <v>3054</v>
      </c>
      <c r="D235">
        <v>0.82548339999999998</v>
      </c>
    </row>
    <row r="236" spans="1:4" x14ac:dyDescent="0.25">
      <c r="A236" t="s">
        <v>3044</v>
      </c>
      <c r="B236" t="s">
        <v>3058</v>
      </c>
      <c r="C236" t="s">
        <v>3055</v>
      </c>
      <c r="D236">
        <v>0.5269876</v>
      </c>
    </row>
    <row r="237" spans="1:4" x14ac:dyDescent="0.25">
      <c r="A237" t="s">
        <v>3044</v>
      </c>
      <c r="B237" t="s">
        <v>3059</v>
      </c>
      <c r="C237" t="s">
        <v>3051</v>
      </c>
      <c r="D237">
        <v>57.691788229999986</v>
      </c>
    </row>
    <row r="238" spans="1:4" x14ac:dyDescent="0.25">
      <c r="A238" t="s">
        <v>3044</v>
      </c>
      <c r="B238" t="s">
        <v>3059</v>
      </c>
      <c r="C238" t="s">
        <v>3052</v>
      </c>
      <c r="D238">
        <v>1.7825521600000001</v>
      </c>
    </row>
    <row r="239" spans="1:4" x14ac:dyDescent="0.25">
      <c r="A239" t="s">
        <v>3044</v>
      </c>
      <c r="B239" t="s">
        <v>3059</v>
      </c>
      <c r="C239" t="s">
        <v>3053</v>
      </c>
      <c r="D239">
        <v>3.2777600900000001</v>
      </c>
    </row>
    <row r="240" spans="1:4" x14ac:dyDescent="0.25">
      <c r="A240" t="s">
        <v>3044</v>
      </c>
      <c r="B240" t="s">
        <v>3059</v>
      </c>
      <c r="C240" t="s">
        <v>3055</v>
      </c>
      <c r="D240">
        <v>1.4080616800000001</v>
      </c>
    </row>
    <row r="241" spans="1:4" x14ac:dyDescent="0.25">
      <c r="A241" t="s">
        <v>3044</v>
      </c>
      <c r="B241" t="s">
        <v>3060</v>
      </c>
      <c r="C241" t="s">
        <v>3051</v>
      </c>
      <c r="D241">
        <v>185.59265654000004</v>
      </c>
    </row>
    <row r="242" spans="1:4" x14ac:dyDescent="0.25">
      <c r="A242" t="s">
        <v>3044</v>
      </c>
      <c r="B242" t="s">
        <v>3060</v>
      </c>
      <c r="C242" t="s">
        <v>3052</v>
      </c>
      <c r="D242">
        <v>329.46687804000004</v>
      </c>
    </row>
    <row r="243" spans="1:4" x14ac:dyDescent="0.25">
      <c r="A243" t="s">
        <v>3044</v>
      </c>
      <c r="B243" t="s">
        <v>3060</v>
      </c>
      <c r="C243" t="s">
        <v>3053</v>
      </c>
      <c r="D243">
        <v>47.916171209999995</v>
      </c>
    </row>
    <row r="244" spans="1:4" x14ac:dyDescent="0.25">
      <c r="A244" t="s">
        <v>3044</v>
      </c>
      <c r="B244" t="s">
        <v>3060</v>
      </c>
      <c r="C244" t="s">
        <v>3054</v>
      </c>
      <c r="D244">
        <v>41.897740640000002</v>
      </c>
    </row>
    <row r="245" spans="1:4" x14ac:dyDescent="0.25">
      <c r="A245" t="s">
        <v>3044</v>
      </c>
      <c r="B245" t="s">
        <v>3060</v>
      </c>
      <c r="C245" t="s">
        <v>3055</v>
      </c>
      <c r="D245">
        <v>29.709096360000004</v>
      </c>
    </row>
    <row r="246" spans="1:4" x14ac:dyDescent="0.25">
      <c r="A246" t="s">
        <v>3044</v>
      </c>
      <c r="B246" t="s">
        <v>3061</v>
      </c>
      <c r="C246" t="s">
        <v>3052</v>
      </c>
      <c r="D246">
        <v>1.53749198</v>
      </c>
    </row>
    <row r="247" spans="1:4" x14ac:dyDescent="0.25">
      <c r="A247" t="s">
        <v>3044</v>
      </c>
      <c r="B247" t="s">
        <v>3062</v>
      </c>
      <c r="C247" t="s">
        <v>3051</v>
      </c>
      <c r="D247">
        <v>44.955447819999975</v>
      </c>
    </row>
    <row r="248" spans="1:4" x14ac:dyDescent="0.25">
      <c r="A248" t="s">
        <v>3044</v>
      </c>
      <c r="B248" t="s">
        <v>3062</v>
      </c>
      <c r="C248" t="s">
        <v>3052</v>
      </c>
      <c r="D248">
        <v>11.554098159999999</v>
      </c>
    </row>
    <row r="249" spans="1:4" x14ac:dyDescent="0.25">
      <c r="A249" t="s">
        <v>3044</v>
      </c>
      <c r="B249" t="s">
        <v>3062</v>
      </c>
      <c r="C249" t="s">
        <v>3053</v>
      </c>
      <c r="D249">
        <v>16.588086129999997</v>
      </c>
    </row>
    <row r="250" spans="1:4" x14ac:dyDescent="0.25">
      <c r="A250" t="s">
        <v>3044</v>
      </c>
      <c r="B250" t="s">
        <v>3062</v>
      </c>
      <c r="C250" t="s">
        <v>3054</v>
      </c>
      <c r="D250">
        <v>20.596899490000006</v>
      </c>
    </row>
    <row r="251" spans="1:4" x14ac:dyDescent="0.25">
      <c r="A251" t="s">
        <v>3044</v>
      </c>
      <c r="B251" t="s">
        <v>3062</v>
      </c>
      <c r="C251" t="s">
        <v>3055</v>
      </c>
      <c r="D251">
        <v>26.636489180000005</v>
      </c>
    </row>
    <row r="252" spans="1:4" x14ac:dyDescent="0.25">
      <c r="A252" t="s">
        <v>3044</v>
      </c>
      <c r="B252" t="s">
        <v>3063</v>
      </c>
      <c r="C252" t="s">
        <v>3051</v>
      </c>
      <c r="D252">
        <v>190.58374330000001</v>
      </c>
    </row>
    <row r="253" spans="1:4" x14ac:dyDescent="0.25">
      <c r="A253" t="s">
        <v>3044</v>
      </c>
      <c r="B253" t="s">
        <v>3063</v>
      </c>
      <c r="C253" t="s">
        <v>3052</v>
      </c>
      <c r="D253">
        <v>173.83452287999998</v>
      </c>
    </row>
    <row r="254" spans="1:4" x14ac:dyDescent="0.25">
      <c r="A254" t="s">
        <v>3044</v>
      </c>
      <c r="B254" t="s">
        <v>3063</v>
      </c>
      <c r="C254" t="s">
        <v>3053</v>
      </c>
      <c r="D254">
        <v>27.092678710000001</v>
      </c>
    </row>
    <row r="255" spans="1:4" x14ac:dyDescent="0.25">
      <c r="A255" t="s">
        <v>3044</v>
      </c>
      <c r="B255" t="s">
        <v>3063</v>
      </c>
      <c r="C255" t="s">
        <v>3054</v>
      </c>
      <c r="D255">
        <v>22.797479089999996</v>
      </c>
    </row>
    <row r="256" spans="1:4" x14ac:dyDescent="0.25">
      <c r="A256" t="s">
        <v>3044</v>
      </c>
      <c r="B256" t="s">
        <v>3063</v>
      </c>
      <c r="C256" t="s">
        <v>3055</v>
      </c>
      <c r="D256">
        <v>120.50128626000001</v>
      </c>
    </row>
    <row r="257" spans="1:4" x14ac:dyDescent="0.25">
      <c r="A257" t="s">
        <v>3044</v>
      </c>
      <c r="B257" t="s">
        <v>3064</v>
      </c>
      <c r="C257" t="s">
        <v>3051</v>
      </c>
      <c r="D257">
        <v>226.2243584</v>
      </c>
    </row>
    <row r="258" spans="1:4" x14ac:dyDescent="0.25">
      <c r="A258" t="s">
        <v>3044</v>
      </c>
      <c r="B258" t="s">
        <v>3064</v>
      </c>
      <c r="C258" t="s">
        <v>3052</v>
      </c>
      <c r="D258">
        <v>65.947565990000001</v>
      </c>
    </row>
    <row r="259" spans="1:4" x14ac:dyDescent="0.25">
      <c r="A259" t="s">
        <v>3044</v>
      </c>
      <c r="B259" t="s">
        <v>3064</v>
      </c>
      <c r="C259" t="s">
        <v>3053</v>
      </c>
      <c r="D259">
        <v>218.74937818000004</v>
      </c>
    </row>
    <row r="260" spans="1:4" x14ac:dyDescent="0.25">
      <c r="A260" t="s">
        <v>3044</v>
      </c>
      <c r="B260" t="s">
        <v>3064</v>
      </c>
      <c r="C260" t="s">
        <v>3054</v>
      </c>
      <c r="D260">
        <v>24.918977099999999</v>
      </c>
    </row>
    <row r="261" spans="1:4" x14ac:dyDescent="0.25">
      <c r="A261" t="s">
        <v>3044</v>
      </c>
      <c r="B261" t="s">
        <v>3064</v>
      </c>
      <c r="C261" t="s">
        <v>3055</v>
      </c>
      <c r="D261">
        <v>22.759780220000003</v>
      </c>
    </row>
    <row r="262" spans="1:4" x14ac:dyDescent="0.25">
      <c r="A262" t="s">
        <v>3044</v>
      </c>
      <c r="B262" t="s">
        <v>3065</v>
      </c>
      <c r="C262" t="s">
        <v>3051</v>
      </c>
      <c r="D262">
        <v>5.5147459899999998</v>
      </c>
    </row>
    <row r="263" spans="1:4" x14ac:dyDescent="0.25">
      <c r="A263" t="s">
        <v>3044</v>
      </c>
      <c r="B263" t="s">
        <v>3065</v>
      </c>
      <c r="C263" t="s">
        <v>3052</v>
      </c>
      <c r="D263">
        <v>3.4793710899999999</v>
      </c>
    </row>
    <row r="264" spans="1:4" x14ac:dyDescent="0.25">
      <c r="A264" t="s">
        <v>3044</v>
      </c>
      <c r="B264" t="s">
        <v>3065</v>
      </c>
      <c r="C264" t="s">
        <v>3053</v>
      </c>
      <c r="D264">
        <v>16.468000400000001</v>
      </c>
    </row>
    <row r="265" spans="1:4" x14ac:dyDescent="0.25">
      <c r="A265" t="s">
        <v>3044</v>
      </c>
      <c r="B265" t="s">
        <v>3065</v>
      </c>
      <c r="C265" t="s">
        <v>3054</v>
      </c>
      <c r="D265">
        <v>0.33912160999999996</v>
      </c>
    </row>
    <row r="266" spans="1:4" x14ac:dyDescent="0.25">
      <c r="A266" t="s">
        <v>3044</v>
      </c>
      <c r="B266" t="s">
        <v>3065</v>
      </c>
      <c r="C266" t="s">
        <v>3055</v>
      </c>
      <c r="D266">
        <v>4.2511191199999994</v>
      </c>
    </row>
    <row r="267" spans="1:4" x14ac:dyDescent="0.25">
      <c r="A267" t="s">
        <v>3045</v>
      </c>
      <c r="B267" t="s">
        <v>3050</v>
      </c>
      <c r="C267" t="s">
        <v>3051</v>
      </c>
      <c r="D267">
        <v>0.31954351000000003</v>
      </c>
    </row>
    <row r="268" spans="1:4" x14ac:dyDescent="0.25">
      <c r="A268" t="s">
        <v>3045</v>
      </c>
      <c r="B268" t="s">
        <v>3050</v>
      </c>
      <c r="C268" t="s">
        <v>3052</v>
      </c>
      <c r="D268">
        <v>1.9829099999999999E-2</v>
      </c>
    </row>
    <row r="269" spans="1:4" x14ac:dyDescent="0.25">
      <c r="A269" t="s">
        <v>3045</v>
      </c>
      <c r="B269" t="s">
        <v>3050</v>
      </c>
      <c r="C269" t="s">
        <v>3053</v>
      </c>
      <c r="D269">
        <v>8.3289940000000007E-2</v>
      </c>
    </row>
    <row r="270" spans="1:4" x14ac:dyDescent="0.25">
      <c r="A270" t="s">
        <v>3045</v>
      </c>
      <c r="B270" t="s">
        <v>3050</v>
      </c>
      <c r="C270" t="s">
        <v>3054</v>
      </c>
      <c r="D270">
        <v>0.50245856</v>
      </c>
    </row>
    <row r="271" spans="1:4" x14ac:dyDescent="0.25">
      <c r="A271" t="s">
        <v>3045</v>
      </c>
      <c r="B271" t="s">
        <v>3050</v>
      </c>
      <c r="C271" t="s">
        <v>3055</v>
      </c>
      <c r="D271">
        <v>0.56628254000000011</v>
      </c>
    </row>
    <row r="272" spans="1:4" x14ac:dyDescent="0.25">
      <c r="A272" t="s">
        <v>3045</v>
      </c>
      <c r="B272" t="s">
        <v>3056</v>
      </c>
      <c r="C272" t="s">
        <v>3051</v>
      </c>
      <c r="D272">
        <v>323.13036487000005</v>
      </c>
    </row>
    <row r="273" spans="1:4" x14ac:dyDescent="0.25">
      <c r="A273" t="s">
        <v>3045</v>
      </c>
      <c r="B273" t="s">
        <v>3056</v>
      </c>
      <c r="C273" t="s">
        <v>3052</v>
      </c>
      <c r="D273">
        <v>592.66047570999979</v>
      </c>
    </row>
    <row r="274" spans="1:4" x14ac:dyDescent="0.25">
      <c r="A274" t="s">
        <v>3045</v>
      </c>
      <c r="B274" t="s">
        <v>3056</v>
      </c>
      <c r="C274" t="s">
        <v>3053</v>
      </c>
      <c r="D274">
        <v>29.640806040000001</v>
      </c>
    </row>
    <row r="275" spans="1:4" x14ac:dyDescent="0.25">
      <c r="A275" t="s">
        <v>3045</v>
      </c>
      <c r="B275" t="s">
        <v>3056</v>
      </c>
      <c r="C275" t="s">
        <v>3054</v>
      </c>
      <c r="D275">
        <v>131.98795538000002</v>
      </c>
    </row>
    <row r="276" spans="1:4" x14ac:dyDescent="0.25">
      <c r="A276" t="s">
        <v>3045</v>
      </c>
      <c r="B276" t="s">
        <v>3056</v>
      </c>
      <c r="C276" t="s">
        <v>3055</v>
      </c>
      <c r="D276">
        <v>510.32722429999973</v>
      </c>
    </row>
    <row r="277" spans="1:4" x14ac:dyDescent="0.25">
      <c r="A277" t="s">
        <v>3045</v>
      </c>
      <c r="B277" t="s">
        <v>3058</v>
      </c>
      <c r="C277" t="s">
        <v>3051</v>
      </c>
      <c r="D277">
        <v>8.6969980100000015</v>
      </c>
    </row>
    <row r="278" spans="1:4" x14ac:dyDescent="0.25">
      <c r="A278" t="s">
        <v>3045</v>
      </c>
      <c r="B278" t="s">
        <v>3058</v>
      </c>
      <c r="C278" t="s">
        <v>3052</v>
      </c>
      <c r="D278">
        <v>10.403621169999997</v>
      </c>
    </row>
    <row r="279" spans="1:4" x14ac:dyDescent="0.25">
      <c r="A279" t="s">
        <v>3045</v>
      </c>
      <c r="B279" t="s">
        <v>3058</v>
      </c>
      <c r="C279" t="s">
        <v>3053</v>
      </c>
      <c r="D279">
        <v>8.6733357500000015</v>
      </c>
    </row>
    <row r="280" spans="1:4" x14ac:dyDescent="0.25">
      <c r="A280" t="s">
        <v>3045</v>
      </c>
      <c r="B280" t="s">
        <v>3058</v>
      </c>
      <c r="C280" t="s">
        <v>3054</v>
      </c>
      <c r="D280">
        <v>17.49214396</v>
      </c>
    </row>
    <row r="281" spans="1:4" x14ac:dyDescent="0.25">
      <c r="A281" t="s">
        <v>3045</v>
      </c>
      <c r="B281" t="s">
        <v>3058</v>
      </c>
      <c r="C281" t="s">
        <v>3055</v>
      </c>
      <c r="D281">
        <v>6.4380831399999998</v>
      </c>
    </row>
    <row r="282" spans="1:4" x14ac:dyDescent="0.25">
      <c r="A282" t="s">
        <v>3045</v>
      </c>
      <c r="B282" t="s">
        <v>3059</v>
      </c>
      <c r="C282" t="s">
        <v>3051</v>
      </c>
      <c r="D282">
        <v>0.10008826</v>
      </c>
    </row>
    <row r="283" spans="1:4" x14ac:dyDescent="0.25">
      <c r="A283" t="s">
        <v>3045</v>
      </c>
      <c r="B283" t="s">
        <v>3059</v>
      </c>
      <c r="C283" t="s">
        <v>3053</v>
      </c>
      <c r="D283">
        <v>10.081830250000001</v>
      </c>
    </row>
    <row r="284" spans="1:4" x14ac:dyDescent="0.25">
      <c r="A284" t="s">
        <v>3045</v>
      </c>
      <c r="B284" t="s">
        <v>3059</v>
      </c>
      <c r="C284" t="s">
        <v>3055</v>
      </c>
      <c r="D284">
        <v>4.1318738599999998</v>
      </c>
    </row>
    <row r="285" spans="1:4" x14ac:dyDescent="0.25">
      <c r="A285" t="s">
        <v>3045</v>
      </c>
      <c r="B285" t="s">
        <v>3060</v>
      </c>
      <c r="C285" t="s">
        <v>3051</v>
      </c>
      <c r="D285">
        <v>22.314680160000002</v>
      </c>
    </row>
    <row r="286" spans="1:4" x14ac:dyDescent="0.25">
      <c r="A286" t="s">
        <v>3045</v>
      </c>
      <c r="B286" t="s">
        <v>3060</v>
      </c>
      <c r="C286" t="s">
        <v>3052</v>
      </c>
      <c r="D286">
        <v>198.06578911999995</v>
      </c>
    </row>
    <row r="287" spans="1:4" x14ac:dyDescent="0.25">
      <c r="A287" t="s">
        <v>3045</v>
      </c>
      <c r="B287" t="s">
        <v>3060</v>
      </c>
      <c r="C287" t="s">
        <v>3053</v>
      </c>
      <c r="D287">
        <v>17.557659900000001</v>
      </c>
    </row>
    <row r="288" spans="1:4" x14ac:dyDescent="0.25">
      <c r="A288" t="s">
        <v>3045</v>
      </c>
      <c r="B288" t="s">
        <v>3060</v>
      </c>
      <c r="C288" t="s">
        <v>3054</v>
      </c>
      <c r="D288">
        <v>1.74560107</v>
      </c>
    </row>
    <row r="289" spans="1:4" x14ac:dyDescent="0.25">
      <c r="A289" t="s">
        <v>3045</v>
      </c>
      <c r="B289" t="s">
        <v>3062</v>
      </c>
      <c r="C289" t="s">
        <v>3051</v>
      </c>
      <c r="D289">
        <v>381.85942594000016</v>
      </c>
    </row>
    <row r="290" spans="1:4" x14ac:dyDescent="0.25">
      <c r="A290" t="s">
        <v>3045</v>
      </c>
      <c r="B290" t="s">
        <v>3062</v>
      </c>
      <c r="C290" t="s">
        <v>3052</v>
      </c>
      <c r="D290">
        <v>132.34473692000009</v>
      </c>
    </row>
    <row r="291" spans="1:4" x14ac:dyDescent="0.25">
      <c r="A291" t="s">
        <v>3045</v>
      </c>
      <c r="B291" t="s">
        <v>3062</v>
      </c>
      <c r="C291" t="s">
        <v>3053</v>
      </c>
      <c r="D291">
        <v>277.35840527999972</v>
      </c>
    </row>
    <row r="292" spans="1:4" x14ac:dyDescent="0.25">
      <c r="A292" t="s">
        <v>3045</v>
      </c>
      <c r="B292" t="s">
        <v>3062</v>
      </c>
      <c r="C292" t="s">
        <v>3054</v>
      </c>
      <c r="D292">
        <v>301.93385983999997</v>
      </c>
    </row>
    <row r="293" spans="1:4" x14ac:dyDescent="0.25">
      <c r="A293" t="s">
        <v>3045</v>
      </c>
      <c r="B293" t="s">
        <v>3062</v>
      </c>
      <c r="C293" t="s">
        <v>3055</v>
      </c>
      <c r="D293">
        <v>425.12973702000033</v>
      </c>
    </row>
    <row r="294" spans="1:4" x14ac:dyDescent="0.25">
      <c r="A294" t="s">
        <v>3045</v>
      </c>
      <c r="B294" t="s">
        <v>3063</v>
      </c>
      <c r="C294" t="s">
        <v>3051</v>
      </c>
      <c r="D294">
        <v>14.77915451</v>
      </c>
    </row>
    <row r="295" spans="1:4" x14ac:dyDescent="0.25">
      <c r="A295" t="s">
        <v>3045</v>
      </c>
      <c r="B295" t="s">
        <v>3063</v>
      </c>
      <c r="C295" t="s">
        <v>3052</v>
      </c>
      <c r="D295">
        <v>43.677856980000001</v>
      </c>
    </row>
    <row r="296" spans="1:4" x14ac:dyDescent="0.25">
      <c r="A296" t="s">
        <v>3045</v>
      </c>
      <c r="B296" t="s">
        <v>3063</v>
      </c>
      <c r="C296" t="s">
        <v>3053</v>
      </c>
      <c r="D296">
        <v>10.737953850000002</v>
      </c>
    </row>
    <row r="297" spans="1:4" x14ac:dyDescent="0.25">
      <c r="A297" t="s">
        <v>3045</v>
      </c>
      <c r="B297" t="s">
        <v>3063</v>
      </c>
      <c r="C297" t="s">
        <v>3054</v>
      </c>
      <c r="D297">
        <v>0.28819116</v>
      </c>
    </row>
    <row r="298" spans="1:4" x14ac:dyDescent="0.25">
      <c r="A298" t="s">
        <v>3045</v>
      </c>
      <c r="B298" t="s">
        <v>3063</v>
      </c>
      <c r="C298" t="s">
        <v>3055</v>
      </c>
      <c r="D298">
        <v>3.6285361399999996</v>
      </c>
    </row>
    <row r="299" spans="1:4" x14ac:dyDescent="0.25">
      <c r="A299" t="s">
        <v>3045</v>
      </c>
      <c r="B299" t="s">
        <v>3064</v>
      </c>
      <c r="C299" t="s">
        <v>3051</v>
      </c>
      <c r="D299">
        <v>621.62801622999984</v>
      </c>
    </row>
    <row r="300" spans="1:4" x14ac:dyDescent="0.25">
      <c r="A300" t="s">
        <v>3045</v>
      </c>
      <c r="B300" t="s">
        <v>3064</v>
      </c>
      <c r="C300" t="s">
        <v>3052</v>
      </c>
      <c r="D300">
        <v>350.66437583999988</v>
      </c>
    </row>
    <row r="301" spans="1:4" x14ac:dyDescent="0.25">
      <c r="A301" t="s">
        <v>3045</v>
      </c>
      <c r="B301" t="s">
        <v>3064</v>
      </c>
      <c r="C301" t="s">
        <v>3053</v>
      </c>
      <c r="D301">
        <v>252.60861704000007</v>
      </c>
    </row>
    <row r="302" spans="1:4" x14ac:dyDescent="0.25">
      <c r="A302" t="s">
        <v>3045</v>
      </c>
      <c r="B302" t="s">
        <v>3064</v>
      </c>
      <c r="C302" t="s">
        <v>3054</v>
      </c>
      <c r="D302">
        <v>444.27778096999992</v>
      </c>
    </row>
    <row r="303" spans="1:4" x14ac:dyDescent="0.25">
      <c r="A303" t="s">
        <v>3045</v>
      </c>
      <c r="B303" t="s">
        <v>3064</v>
      </c>
      <c r="C303" t="s">
        <v>3055</v>
      </c>
      <c r="D303">
        <v>644.15589201</v>
      </c>
    </row>
    <row r="304" spans="1:4" x14ac:dyDescent="0.25">
      <c r="A304" t="s">
        <v>3045</v>
      </c>
      <c r="B304" t="s">
        <v>3065</v>
      </c>
      <c r="C304" t="s">
        <v>3051</v>
      </c>
      <c r="D304">
        <v>16082.351592500037</v>
      </c>
    </row>
    <row r="305" spans="1:4" x14ac:dyDescent="0.25">
      <c r="A305" t="s">
        <v>3045</v>
      </c>
      <c r="B305" t="s">
        <v>3065</v>
      </c>
      <c r="C305" t="s">
        <v>3052</v>
      </c>
      <c r="D305">
        <v>19839.201206470014</v>
      </c>
    </row>
    <row r="306" spans="1:4" x14ac:dyDescent="0.25">
      <c r="A306" t="s">
        <v>3045</v>
      </c>
      <c r="B306" t="s">
        <v>3065</v>
      </c>
      <c r="C306" t="s">
        <v>3053</v>
      </c>
      <c r="D306">
        <v>8627.7229742400068</v>
      </c>
    </row>
    <row r="307" spans="1:4" x14ac:dyDescent="0.25">
      <c r="A307" t="s">
        <v>3045</v>
      </c>
      <c r="B307" t="s">
        <v>3065</v>
      </c>
      <c r="C307" t="s">
        <v>3054</v>
      </c>
      <c r="D307">
        <v>5853.6645947599845</v>
      </c>
    </row>
    <row r="308" spans="1:4" x14ac:dyDescent="0.25">
      <c r="A308" t="s">
        <v>3045</v>
      </c>
      <c r="B308" t="s">
        <v>3065</v>
      </c>
      <c r="C308" t="s">
        <v>3055</v>
      </c>
      <c r="D308">
        <v>12665.17451439998</v>
      </c>
    </row>
    <row r="309" spans="1:4" x14ac:dyDescent="0.25">
      <c r="A309" t="s">
        <v>3040</v>
      </c>
      <c r="B309" t="s">
        <v>3066</v>
      </c>
      <c r="C309" t="s">
        <v>3067</v>
      </c>
      <c r="D309">
        <v>0.42924023</v>
      </c>
    </row>
    <row r="310" spans="1:4" x14ac:dyDescent="0.25">
      <c r="A310" t="s">
        <v>3040</v>
      </c>
      <c r="B310" t="s">
        <v>3068</v>
      </c>
      <c r="C310" t="s">
        <v>3069</v>
      </c>
      <c r="D310">
        <v>945</v>
      </c>
    </row>
    <row r="311" spans="1:4" x14ac:dyDescent="0.25">
      <c r="A311" t="s">
        <v>3040</v>
      </c>
      <c r="B311" t="s">
        <v>3068</v>
      </c>
      <c r="C311" t="s">
        <v>3070</v>
      </c>
      <c r="D311">
        <v>1977.95</v>
      </c>
    </row>
    <row r="312" spans="1:4" x14ac:dyDescent="0.25">
      <c r="A312" t="s">
        <v>3040</v>
      </c>
      <c r="B312" t="s">
        <v>3071</v>
      </c>
      <c r="C312" t="s">
        <v>3072</v>
      </c>
      <c r="D312">
        <v>2.89054162</v>
      </c>
    </row>
    <row r="313" spans="1:4" x14ac:dyDescent="0.25">
      <c r="A313" t="s">
        <v>3040</v>
      </c>
      <c r="B313" t="s">
        <v>3071</v>
      </c>
      <c r="C313" t="s">
        <v>3067</v>
      </c>
      <c r="D313">
        <v>3.0197793800000001</v>
      </c>
    </row>
    <row r="314" spans="1:4" x14ac:dyDescent="0.25">
      <c r="A314" t="s">
        <v>3040</v>
      </c>
      <c r="B314" t="s">
        <v>3071</v>
      </c>
      <c r="C314" t="s">
        <v>3073</v>
      </c>
      <c r="D314">
        <v>18.091811589999999</v>
      </c>
    </row>
    <row r="315" spans="1:4" x14ac:dyDescent="0.25">
      <c r="A315" t="s">
        <v>3040</v>
      </c>
      <c r="B315" t="s">
        <v>3071</v>
      </c>
      <c r="C315" t="s">
        <v>3074</v>
      </c>
      <c r="D315">
        <v>0.35103035999999999</v>
      </c>
    </row>
    <row r="316" spans="1:4" x14ac:dyDescent="0.25">
      <c r="A316" t="s">
        <v>3041</v>
      </c>
      <c r="B316" t="s">
        <v>3066</v>
      </c>
      <c r="C316" t="s">
        <v>3067</v>
      </c>
      <c r="D316">
        <v>24.985503689999998</v>
      </c>
    </row>
    <row r="317" spans="1:4" x14ac:dyDescent="0.25">
      <c r="A317" t="s">
        <v>3041</v>
      </c>
      <c r="B317" t="s">
        <v>3068</v>
      </c>
      <c r="C317" t="s">
        <v>3067</v>
      </c>
      <c r="D317">
        <v>173.32039062999999</v>
      </c>
    </row>
    <row r="318" spans="1:4" x14ac:dyDescent="0.25">
      <c r="A318" t="s">
        <v>3041</v>
      </c>
      <c r="B318" t="s">
        <v>3076</v>
      </c>
      <c r="C318" t="s">
        <v>3067</v>
      </c>
      <c r="D318">
        <v>255.83276438999999</v>
      </c>
    </row>
    <row r="319" spans="1:4" x14ac:dyDescent="0.25">
      <c r="A319" t="s">
        <v>3041</v>
      </c>
      <c r="B319" t="s">
        <v>3077</v>
      </c>
      <c r="C319" t="s">
        <v>3067</v>
      </c>
      <c r="D319">
        <v>38.704107690000001</v>
      </c>
    </row>
    <row r="320" spans="1:4" x14ac:dyDescent="0.25">
      <c r="A320" t="s">
        <v>3041</v>
      </c>
      <c r="B320" t="s">
        <v>3071</v>
      </c>
      <c r="C320" t="s">
        <v>3072</v>
      </c>
      <c r="D320">
        <v>0.14782636999999998</v>
      </c>
    </row>
    <row r="321" spans="1:4" x14ac:dyDescent="0.25">
      <c r="A321" t="s">
        <v>3041</v>
      </c>
      <c r="B321" t="s">
        <v>3071</v>
      </c>
      <c r="C321" t="s">
        <v>3067</v>
      </c>
      <c r="D321">
        <v>1641.0697854399973</v>
      </c>
    </row>
    <row r="322" spans="1:4" x14ac:dyDescent="0.25">
      <c r="A322" t="s">
        <v>3041</v>
      </c>
      <c r="B322" t="s">
        <v>3071</v>
      </c>
      <c r="C322" t="s">
        <v>3073</v>
      </c>
      <c r="D322">
        <v>5.3283892700000006</v>
      </c>
    </row>
    <row r="323" spans="1:4" x14ac:dyDescent="0.25">
      <c r="A323" t="s">
        <v>3041</v>
      </c>
      <c r="B323" t="s">
        <v>3075</v>
      </c>
      <c r="C323" t="s">
        <v>3067</v>
      </c>
      <c r="D323">
        <v>46.161178410000005</v>
      </c>
    </row>
    <row r="324" spans="1:4" x14ac:dyDescent="0.25">
      <c r="A324" t="s">
        <v>3042</v>
      </c>
      <c r="B324" t="s">
        <v>3068</v>
      </c>
      <c r="C324" t="s">
        <v>3069</v>
      </c>
      <c r="D324">
        <v>493.92756323999998</v>
      </c>
    </row>
    <row r="325" spans="1:4" x14ac:dyDescent="0.25">
      <c r="A325" t="s">
        <v>3042</v>
      </c>
      <c r="B325" t="s">
        <v>3068</v>
      </c>
      <c r="C325" t="s">
        <v>3070</v>
      </c>
      <c r="D325">
        <v>46.576183280000002</v>
      </c>
    </row>
    <row r="326" spans="1:4" x14ac:dyDescent="0.25">
      <c r="A326" t="s">
        <v>3042</v>
      </c>
      <c r="B326" t="s">
        <v>3068</v>
      </c>
      <c r="C326" t="s">
        <v>3074</v>
      </c>
      <c r="D326">
        <v>760.30199061000008</v>
      </c>
    </row>
    <row r="327" spans="1:4" x14ac:dyDescent="0.25">
      <c r="A327" t="s">
        <v>3042</v>
      </c>
      <c r="B327" t="s">
        <v>3076</v>
      </c>
      <c r="C327" t="s">
        <v>3067</v>
      </c>
      <c r="D327">
        <v>99.140633609999995</v>
      </c>
    </row>
    <row r="328" spans="1:4" x14ac:dyDescent="0.25">
      <c r="A328" t="s">
        <v>3042</v>
      </c>
      <c r="B328" t="s">
        <v>3075</v>
      </c>
      <c r="C328" t="s">
        <v>3067</v>
      </c>
      <c r="D328">
        <v>0.43319028000000004</v>
      </c>
    </row>
    <row r="329" spans="1:4" x14ac:dyDescent="0.25">
      <c r="A329" t="s">
        <v>3042</v>
      </c>
      <c r="B329" t="s">
        <v>3075</v>
      </c>
      <c r="C329" t="s">
        <v>3074</v>
      </c>
      <c r="D329">
        <v>13.40579919</v>
      </c>
    </row>
    <row r="330" spans="1:4" x14ac:dyDescent="0.25">
      <c r="A330" t="s">
        <v>3043</v>
      </c>
      <c r="B330" t="s">
        <v>3078</v>
      </c>
      <c r="C330" t="s">
        <v>3069</v>
      </c>
      <c r="D330">
        <v>31.747138110000002</v>
      </c>
    </row>
    <row r="331" spans="1:4" x14ac:dyDescent="0.25">
      <c r="A331" t="s">
        <v>3043</v>
      </c>
      <c r="B331" t="s">
        <v>3079</v>
      </c>
      <c r="C331" t="s">
        <v>3073</v>
      </c>
      <c r="D331">
        <v>17.193336860000002</v>
      </c>
    </row>
    <row r="332" spans="1:4" x14ac:dyDescent="0.25">
      <c r="A332" t="s">
        <v>3043</v>
      </c>
      <c r="B332" t="s">
        <v>3068</v>
      </c>
      <c r="C332" t="s">
        <v>868</v>
      </c>
      <c r="D332">
        <v>379.12242691</v>
      </c>
    </row>
    <row r="333" spans="1:4" x14ac:dyDescent="0.25">
      <c r="A333" t="s">
        <v>3043</v>
      </c>
      <c r="B333" t="s">
        <v>3068</v>
      </c>
      <c r="C333" t="s">
        <v>3069</v>
      </c>
      <c r="D333">
        <v>207.25922184000001</v>
      </c>
    </row>
    <row r="334" spans="1:4" x14ac:dyDescent="0.25">
      <c r="A334" t="s">
        <v>3043</v>
      </c>
      <c r="B334" t="s">
        <v>3068</v>
      </c>
      <c r="C334" t="s">
        <v>3070</v>
      </c>
      <c r="D334">
        <v>1691.1045702999998</v>
      </c>
    </row>
    <row r="335" spans="1:4" x14ac:dyDescent="0.25">
      <c r="A335" t="s">
        <v>3043</v>
      </c>
      <c r="B335" t="s">
        <v>3068</v>
      </c>
      <c r="C335" t="s">
        <v>3074</v>
      </c>
      <c r="D335">
        <v>1717.6325036499998</v>
      </c>
    </row>
    <row r="336" spans="1:4" x14ac:dyDescent="0.25">
      <c r="A336" t="s">
        <v>3043</v>
      </c>
      <c r="B336" t="s">
        <v>3076</v>
      </c>
      <c r="C336" t="s">
        <v>868</v>
      </c>
      <c r="D336">
        <v>2905.8905401000006</v>
      </c>
    </row>
    <row r="337" spans="1:4" x14ac:dyDescent="0.25">
      <c r="A337" t="s">
        <v>3043</v>
      </c>
      <c r="B337" t="s">
        <v>3076</v>
      </c>
      <c r="C337" t="s">
        <v>3069</v>
      </c>
      <c r="D337">
        <v>2942.9382937600003</v>
      </c>
    </row>
    <row r="338" spans="1:4" x14ac:dyDescent="0.25">
      <c r="A338" t="s">
        <v>3043</v>
      </c>
      <c r="B338" t="s">
        <v>3076</v>
      </c>
      <c r="C338" t="s">
        <v>3070</v>
      </c>
      <c r="D338">
        <v>21521.057167430008</v>
      </c>
    </row>
    <row r="339" spans="1:4" x14ac:dyDescent="0.25">
      <c r="A339" t="s">
        <v>3043</v>
      </c>
      <c r="B339" t="s">
        <v>3076</v>
      </c>
      <c r="C339" t="s">
        <v>3074</v>
      </c>
      <c r="D339">
        <v>507.02049552999995</v>
      </c>
    </row>
    <row r="340" spans="1:4" x14ac:dyDescent="0.25">
      <c r="A340" t="s">
        <v>3043</v>
      </c>
      <c r="B340" t="s">
        <v>3077</v>
      </c>
      <c r="C340" t="s">
        <v>3070</v>
      </c>
      <c r="D340">
        <v>218.69031923999998</v>
      </c>
    </row>
    <row r="341" spans="1:4" x14ac:dyDescent="0.25">
      <c r="A341" t="s">
        <v>3043</v>
      </c>
      <c r="B341" t="s">
        <v>3077</v>
      </c>
      <c r="C341" t="s">
        <v>3074</v>
      </c>
      <c r="D341">
        <v>95.830258069999999</v>
      </c>
    </row>
    <row r="342" spans="1:4" x14ac:dyDescent="0.25">
      <c r="A342" t="s">
        <v>3043</v>
      </c>
      <c r="B342" t="s">
        <v>3071</v>
      </c>
      <c r="C342" t="s">
        <v>3072</v>
      </c>
      <c r="D342">
        <v>2728.2582836099987</v>
      </c>
    </row>
    <row r="343" spans="1:4" x14ac:dyDescent="0.25">
      <c r="A343" t="s">
        <v>3043</v>
      </c>
      <c r="B343" t="s">
        <v>3071</v>
      </c>
      <c r="C343" t="s">
        <v>3067</v>
      </c>
      <c r="D343">
        <v>9.3641588500000008</v>
      </c>
    </row>
    <row r="344" spans="1:4" x14ac:dyDescent="0.25">
      <c r="A344" t="s">
        <v>3043</v>
      </c>
      <c r="B344" t="s">
        <v>3071</v>
      </c>
      <c r="C344" t="s">
        <v>3073</v>
      </c>
      <c r="D344">
        <v>3991.0174852300015</v>
      </c>
    </row>
    <row r="345" spans="1:4" x14ac:dyDescent="0.25">
      <c r="A345" t="s">
        <v>3043</v>
      </c>
      <c r="B345" t="s">
        <v>3071</v>
      </c>
      <c r="C345" t="s">
        <v>3074</v>
      </c>
      <c r="D345">
        <v>17.330496929999999</v>
      </c>
    </row>
    <row r="346" spans="1:4" x14ac:dyDescent="0.25">
      <c r="A346" t="s">
        <v>3043</v>
      </c>
      <c r="B346" t="s">
        <v>3075</v>
      </c>
      <c r="C346" t="s">
        <v>868</v>
      </c>
      <c r="D346">
        <v>1038.0628084600003</v>
      </c>
    </row>
    <row r="347" spans="1:4" x14ac:dyDescent="0.25">
      <c r="A347" t="s">
        <v>3043</v>
      </c>
      <c r="B347" t="s">
        <v>3075</v>
      </c>
      <c r="C347" t="s">
        <v>3067</v>
      </c>
      <c r="D347">
        <v>129.84678726000001</v>
      </c>
    </row>
    <row r="348" spans="1:4" x14ac:dyDescent="0.25">
      <c r="A348" t="s">
        <v>3043</v>
      </c>
      <c r="B348" t="s">
        <v>3075</v>
      </c>
      <c r="C348" t="s">
        <v>3070</v>
      </c>
      <c r="D348">
        <v>12519.576016159999</v>
      </c>
    </row>
    <row r="349" spans="1:4" x14ac:dyDescent="0.25">
      <c r="A349" t="s">
        <v>3043</v>
      </c>
      <c r="B349" t="s">
        <v>3075</v>
      </c>
      <c r="C349" t="s">
        <v>3074</v>
      </c>
      <c r="D349">
        <v>13308.874623799995</v>
      </c>
    </row>
    <row r="350" spans="1:4" x14ac:dyDescent="0.25">
      <c r="A350" t="s">
        <v>3043</v>
      </c>
      <c r="B350" t="s">
        <v>3080</v>
      </c>
      <c r="C350" t="s">
        <v>3067</v>
      </c>
      <c r="D350">
        <v>121.10244754999999</v>
      </c>
    </row>
    <row r="351" spans="1:4" x14ac:dyDescent="0.25">
      <c r="A351" t="s">
        <v>3040</v>
      </c>
      <c r="B351" t="s">
        <v>3081</v>
      </c>
      <c r="C351" t="s">
        <v>3082</v>
      </c>
      <c r="D351">
        <v>1</v>
      </c>
    </row>
    <row r="352" spans="1:4" x14ac:dyDescent="0.25">
      <c r="A352" t="s">
        <v>3041</v>
      </c>
      <c r="B352" t="s">
        <v>3081</v>
      </c>
      <c r="C352" t="s">
        <v>3082</v>
      </c>
      <c r="D352">
        <v>1</v>
      </c>
    </row>
    <row r="353" spans="1:4" x14ac:dyDescent="0.25">
      <c r="A353" t="s">
        <v>3042</v>
      </c>
      <c r="B353" t="s">
        <v>3081</v>
      </c>
      <c r="C353" t="s">
        <v>3082</v>
      </c>
      <c r="D353">
        <v>0.79427135805964733</v>
      </c>
    </row>
    <row r="354" spans="1:4" x14ac:dyDescent="0.25">
      <c r="A354" t="s">
        <v>3042</v>
      </c>
      <c r="B354" t="s">
        <v>3083</v>
      </c>
      <c r="C354" t="s">
        <v>3084</v>
      </c>
      <c r="D354">
        <v>0.20572864194035315</v>
      </c>
    </row>
    <row r="355" spans="1:4" x14ac:dyDescent="0.25">
      <c r="A355" t="s">
        <v>3043</v>
      </c>
      <c r="B355" t="s">
        <v>3081</v>
      </c>
      <c r="C355" t="s">
        <v>3082</v>
      </c>
      <c r="D355">
        <v>0.55659099866129358</v>
      </c>
    </row>
    <row r="356" spans="1:4" x14ac:dyDescent="0.25">
      <c r="A356" t="s">
        <v>3043</v>
      </c>
      <c r="B356" t="s">
        <v>3083</v>
      </c>
      <c r="C356" t="s">
        <v>3084</v>
      </c>
      <c r="D356">
        <v>0.44340900133872091</v>
      </c>
    </row>
    <row r="357" spans="1:4" x14ac:dyDescent="0.25">
      <c r="A357" t="s">
        <v>3044</v>
      </c>
      <c r="B357" t="s">
        <v>3081</v>
      </c>
      <c r="C357" t="s">
        <v>3082</v>
      </c>
      <c r="D357">
        <v>1</v>
      </c>
    </row>
    <row r="358" spans="1:4" x14ac:dyDescent="0.25">
      <c r="A358" t="s">
        <v>3045</v>
      </c>
      <c r="B358" t="s">
        <v>3081</v>
      </c>
      <c r="C358" t="s">
        <v>3082</v>
      </c>
      <c r="D358">
        <v>0.2786903477364942</v>
      </c>
    </row>
    <row r="359" spans="1:4" x14ac:dyDescent="0.25">
      <c r="A359" t="s">
        <v>3045</v>
      </c>
      <c r="B359" t="s">
        <v>3083</v>
      </c>
      <c r="C359" t="s">
        <v>3084</v>
      </c>
      <c r="D359">
        <v>0.72130965226350297</v>
      </c>
    </row>
    <row r="360" spans="1:4" x14ac:dyDescent="0.25">
      <c r="A360" t="s">
        <v>3040</v>
      </c>
      <c r="B360" t="s">
        <v>3085</v>
      </c>
      <c r="C360" t="s">
        <v>3086</v>
      </c>
      <c r="D360">
        <v>4.8023397300000008</v>
      </c>
    </row>
    <row r="361" spans="1:4" x14ac:dyDescent="0.25">
      <c r="A361" t="s">
        <v>3040</v>
      </c>
      <c r="B361" t="s">
        <v>3087</v>
      </c>
      <c r="C361" t="s">
        <v>3086</v>
      </c>
      <c r="D361">
        <v>7681.529920990035</v>
      </c>
    </row>
    <row r="362" spans="1:4" x14ac:dyDescent="0.25">
      <c r="A362" t="s">
        <v>3041</v>
      </c>
      <c r="B362" t="s">
        <v>3088</v>
      </c>
      <c r="C362" t="s">
        <v>3086</v>
      </c>
      <c r="D362">
        <v>2.5019375099999999</v>
      </c>
    </row>
    <row r="363" spans="1:4" x14ac:dyDescent="0.25">
      <c r="A363" t="s">
        <v>3041</v>
      </c>
      <c r="B363" t="s">
        <v>3089</v>
      </c>
      <c r="C363" t="s">
        <v>3086</v>
      </c>
      <c r="D363">
        <v>2.1738763200000002</v>
      </c>
    </row>
    <row r="364" spans="1:4" x14ac:dyDescent="0.25">
      <c r="A364" t="s">
        <v>3041</v>
      </c>
      <c r="B364" t="s">
        <v>3090</v>
      </c>
      <c r="C364" t="s">
        <v>3086</v>
      </c>
      <c r="D364">
        <v>360.72530721999976</v>
      </c>
    </row>
    <row r="365" spans="1:4" x14ac:dyDescent="0.25">
      <c r="A365" t="s">
        <v>3041</v>
      </c>
      <c r="B365" t="s">
        <v>3085</v>
      </c>
      <c r="C365" t="s">
        <v>3086</v>
      </c>
      <c r="D365">
        <v>22002.594238469683</v>
      </c>
    </row>
    <row r="366" spans="1:4" x14ac:dyDescent="0.25">
      <c r="A366" t="s">
        <v>3041</v>
      </c>
      <c r="B366" t="s">
        <v>3087</v>
      </c>
      <c r="C366" t="s">
        <v>3086</v>
      </c>
      <c r="D366">
        <v>521961.68163619906</v>
      </c>
    </row>
    <row r="367" spans="1:4" x14ac:dyDescent="0.25">
      <c r="A367" t="s">
        <v>3042</v>
      </c>
      <c r="B367" t="s">
        <v>3090</v>
      </c>
      <c r="C367" t="s">
        <v>3086</v>
      </c>
      <c r="D367">
        <v>146.17272367999999</v>
      </c>
    </row>
    <row r="368" spans="1:4" x14ac:dyDescent="0.25">
      <c r="A368" t="s">
        <v>3042</v>
      </c>
      <c r="B368" t="s">
        <v>3085</v>
      </c>
      <c r="C368" t="s">
        <v>3086</v>
      </c>
      <c r="D368">
        <v>7312.0104617399911</v>
      </c>
    </row>
    <row r="369" spans="1:4" x14ac:dyDescent="0.25">
      <c r="A369" t="s">
        <v>3042</v>
      </c>
      <c r="B369" t="s">
        <v>3087</v>
      </c>
      <c r="C369" t="s">
        <v>3086</v>
      </c>
      <c r="D369">
        <v>51816.009585489708</v>
      </c>
    </row>
    <row r="370" spans="1:4" x14ac:dyDescent="0.25">
      <c r="A370" t="s">
        <v>3043</v>
      </c>
      <c r="B370" t="s">
        <v>3091</v>
      </c>
      <c r="C370" t="s">
        <v>3086</v>
      </c>
      <c r="D370">
        <v>49.07755117</v>
      </c>
    </row>
    <row r="371" spans="1:4" x14ac:dyDescent="0.25">
      <c r="A371" t="s">
        <v>3043</v>
      </c>
      <c r="B371" t="s">
        <v>3092</v>
      </c>
      <c r="C371" t="s">
        <v>3086</v>
      </c>
      <c r="D371">
        <v>427.41843302999996</v>
      </c>
    </row>
    <row r="372" spans="1:4" x14ac:dyDescent="0.25">
      <c r="A372" t="s">
        <v>3043</v>
      </c>
      <c r="B372" t="s">
        <v>3088</v>
      </c>
      <c r="C372" t="s">
        <v>3086</v>
      </c>
      <c r="D372">
        <v>831.18211872000006</v>
      </c>
    </row>
    <row r="373" spans="1:4" x14ac:dyDescent="0.25">
      <c r="A373" t="s">
        <v>3043</v>
      </c>
      <c r="B373" t="s">
        <v>3089</v>
      </c>
      <c r="C373" t="s">
        <v>3086</v>
      </c>
      <c r="D373">
        <v>105.64764439999999</v>
      </c>
    </row>
    <row r="374" spans="1:4" x14ac:dyDescent="0.25">
      <c r="A374" t="s">
        <v>3043</v>
      </c>
      <c r="B374" t="s">
        <v>3090</v>
      </c>
      <c r="C374" t="s">
        <v>3086</v>
      </c>
      <c r="D374">
        <v>14507.966867709982</v>
      </c>
    </row>
    <row r="375" spans="1:4" x14ac:dyDescent="0.25">
      <c r="A375" t="s">
        <v>3043</v>
      </c>
      <c r="B375" t="s">
        <v>3085</v>
      </c>
      <c r="C375" t="s">
        <v>3086</v>
      </c>
      <c r="D375">
        <v>63453.889394490194</v>
      </c>
    </row>
    <row r="376" spans="1:4" x14ac:dyDescent="0.25">
      <c r="A376" t="s">
        <v>3043</v>
      </c>
      <c r="B376" t="s">
        <v>3087</v>
      </c>
      <c r="C376" t="s">
        <v>3086</v>
      </c>
      <c r="D376">
        <v>806440.69669975608</v>
      </c>
    </row>
    <row r="377" spans="1:4" x14ac:dyDescent="0.25">
      <c r="A377" t="s">
        <v>3044</v>
      </c>
      <c r="B377" t="s">
        <v>3085</v>
      </c>
      <c r="C377" t="s">
        <v>3086</v>
      </c>
      <c r="D377">
        <v>74.156252600000002</v>
      </c>
    </row>
    <row r="378" spans="1:4" x14ac:dyDescent="0.25">
      <c r="A378" t="s">
        <v>3044</v>
      </c>
      <c r="B378" t="s">
        <v>3087</v>
      </c>
      <c r="C378" t="s">
        <v>3086</v>
      </c>
      <c r="D378">
        <v>2916.9844993999959</v>
      </c>
    </row>
    <row r="379" spans="1:4" x14ac:dyDescent="0.25">
      <c r="A379" t="s">
        <v>3045</v>
      </c>
      <c r="B379" t="s">
        <v>3090</v>
      </c>
      <c r="C379" t="s">
        <v>3086</v>
      </c>
      <c r="D379">
        <v>40.157490809999999</v>
      </c>
    </row>
    <row r="380" spans="1:4" x14ac:dyDescent="0.25">
      <c r="A380" t="s">
        <v>3045</v>
      </c>
      <c r="B380" t="s">
        <v>3085</v>
      </c>
      <c r="C380" t="s">
        <v>3086</v>
      </c>
      <c r="D380">
        <v>1292.9671970999989</v>
      </c>
    </row>
    <row r="381" spans="1:4" x14ac:dyDescent="0.25">
      <c r="A381" t="s">
        <v>3045</v>
      </c>
      <c r="B381" t="s">
        <v>3087</v>
      </c>
      <c r="C381" t="s">
        <v>3086</v>
      </c>
      <c r="D381">
        <v>67535.002668790199</v>
      </c>
    </row>
    <row r="382" spans="1:4" x14ac:dyDescent="0.25">
      <c r="A382" t="s">
        <v>3040</v>
      </c>
      <c r="B382" t="s">
        <v>3093</v>
      </c>
      <c r="C382" t="s">
        <v>1403</v>
      </c>
      <c r="D382">
        <v>98.184429999999963</v>
      </c>
    </row>
    <row r="383" spans="1:4" x14ac:dyDescent="0.25">
      <c r="A383" t="s">
        <v>3040</v>
      </c>
      <c r="B383" t="s">
        <v>3094</v>
      </c>
      <c r="C383" t="s">
        <v>1403</v>
      </c>
      <c r="D383">
        <v>152</v>
      </c>
    </row>
    <row r="384" spans="1:4" x14ac:dyDescent="0.25">
      <c r="A384" t="s">
        <v>3040</v>
      </c>
      <c r="B384" t="s">
        <v>3093</v>
      </c>
      <c r="C384" t="s">
        <v>3095</v>
      </c>
      <c r="D384">
        <v>641.49432028000001</v>
      </c>
    </row>
    <row r="385" spans="1:4" x14ac:dyDescent="0.25">
      <c r="A385" t="s">
        <v>3040</v>
      </c>
      <c r="B385" t="s">
        <v>3094</v>
      </c>
      <c r="C385" t="s">
        <v>3095</v>
      </c>
      <c r="D385">
        <v>91</v>
      </c>
    </row>
    <row r="386" spans="1:4" x14ac:dyDescent="0.25">
      <c r="A386" t="s">
        <v>3040</v>
      </c>
      <c r="B386" t="s">
        <v>3093</v>
      </c>
      <c r="C386" t="s">
        <v>3096</v>
      </c>
      <c r="D386">
        <v>131.84230527</v>
      </c>
    </row>
    <row r="387" spans="1:4" x14ac:dyDescent="0.25">
      <c r="A387" t="s">
        <v>3040</v>
      </c>
      <c r="B387" t="s">
        <v>3094</v>
      </c>
      <c r="C387" t="s">
        <v>3096</v>
      </c>
      <c r="D387">
        <v>512</v>
      </c>
    </row>
    <row r="388" spans="1:4" x14ac:dyDescent="0.25">
      <c r="A388" t="s">
        <v>3040</v>
      </c>
      <c r="B388" t="s">
        <v>3093</v>
      </c>
      <c r="C388" t="s">
        <v>3097</v>
      </c>
      <c r="D388">
        <v>3084.3418185500004</v>
      </c>
    </row>
    <row r="389" spans="1:4" x14ac:dyDescent="0.25">
      <c r="A389" t="s">
        <v>3040</v>
      </c>
      <c r="B389" t="s">
        <v>3094</v>
      </c>
      <c r="C389" t="s">
        <v>3097</v>
      </c>
      <c r="D389">
        <v>41</v>
      </c>
    </row>
    <row r="390" spans="1:4" x14ac:dyDescent="0.25">
      <c r="A390" t="s">
        <v>3040</v>
      </c>
      <c r="B390" t="s">
        <v>3093</v>
      </c>
      <c r="C390" t="s">
        <v>3098</v>
      </c>
      <c r="D390">
        <v>121.13282619999987</v>
      </c>
    </row>
    <row r="391" spans="1:4" x14ac:dyDescent="0.25">
      <c r="A391" t="s">
        <v>3040</v>
      </c>
      <c r="B391" t="s">
        <v>3094</v>
      </c>
      <c r="C391" t="s">
        <v>3098</v>
      </c>
      <c r="D391">
        <v>183</v>
      </c>
    </row>
    <row r="392" spans="1:4" x14ac:dyDescent="0.25">
      <c r="A392" t="s">
        <v>3040</v>
      </c>
      <c r="B392" t="s">
        <v>3093</v>
      </c>
      <c r="C392" t="s">
        <v>352</v>
      </c>
      <c r="D392">
        <v>4.3407197999999996</v>
      </c>
    </row>
    <row r="393" spans="1:4" x14ac:dyDescent="0.25">
      <c r="A393" t="s">
        <v>3040</v>
      </c>
      <c r="B393" t="s">
        <v>3094</v>
      </c>
      <c r="C393" t="s">
        <v>352</v>
      </c>
      <c r="D393">
        <v>6</v>
      </c>
    </row>
    <row r="394" spans="1:4" x14ac:dyDescent="0.25">
      <c r="A394" t="s">
        <v>3040</v>
      </c>
      <c r="B394" t="s">
        <v>3093</v>
      </c>
      <c r="C394" t="s">
        <v>3099</v>
      </c>
      <c r="D394">
        <v>3226.2558194600065</v>
      </c>
    </row>
    <row r="395" spans="1:4" x14ac:dyDescent="0.25">
      <c r="A395" t="s">
        <v>3040</v>
      </c>
      <c r="B395" t="s">
        <v>3094</v>
      </c>
      <c r="C395" t="s">
        <v>3099</v>
      </c>
      <c r="D395">
        <v>9270</v>
      </c>
    </row>
    <row r="396" spans="1:4" x14ac:dyDescent="0.25">
      <c r="A396" t="s">
        <v>3040</v>
      </c>
      <c r="B396" t="s">
        <v>3093</v>
      </c>
      <c r="C396" t="s">
        <v>3100</v>
      </c>
      <c r="D396">
        <v>176.35138662000008</v>
      </c>
    </row>
    <row r="397" spans="1:4" x14ac:dyDescent="0.25">
      <c r="A397" t="s">
        <v>3040</v>
      </c>
      <c r="B397" t="s">
        <v>3094</v>
      </c>
      <c r="C397" t="s">
        <v>3100</v>
      </c>
      <c r="D397">
        <v>278</v>
      </c>
    </row>
    <row r="398" spans="1:4" x14ac:dyDescent="0.25">
      <c r="A398" t="s">
        <v>3040</v>
      </c>
      <c r="B398" t="s">
        <v>3093</v>
      </c>
      <c r="C398" t="s">
        <v>3101</v>
      </c>
      <c r="D398">
        <v>91.614622790000027</v>
      </c>
    </row>
    <row r="399" spans="1:4" x14ac:dyDescent="0.25">
      <c r="A399" t="s">
        <v>3040</v>
      </c>
      <c r="B399" t="s">
        <v>3094</v>
      </c>
      <c r="C399" t="s">
        <v>3101</v>
      </c>
      <c r="D399">
        <v>91</v>
      </c>
    </row>
    <row r="400" spans="1:4" x14ac:dyDescent="0.25">
      <c r="A400" t="s">
        <v>3040</v>
      </c>
      <c r="B400" t="s">
        <v>3093</v>
      </c>
      <c r="C400" t="s">
        <v>3102</v>
      </c>
      <c r="D400">
        <v>110.77401175</v>
      </c>
    </row>
    <row r="401" spans="1:4" x14ac:dyDescent="0.25">
      <c r="A401" t="s">
        <v>3040</v>
      </c>
      <c r="B401" t="s">
        <v>3094</v>
      </c>
      <c r="C401" t="s">
        <v>3102</v>
      </c>
      <c r="D401">
        <v>294</v>
      </c>
    </row>
    <row r="402" spans="1:4" x14ac:dyDescent="0.25">
      <c r="A402" t="s">
        <v>3041</v>
      </c>
      <c r="B402" t="s">
        <v>3093</v>
      </c>
      <c r="C402" t="s">
        <v>1403</v>
      </c>
      <c r="D402">
        <v>4936.4142378000006</v>
      </c>
    </row>
    <row r="403" spans="1:4" x14ac:dyDescent="0.25">
      <c r="A403" t="s">
        <v>3041</v>
      </c>
      <c r="B403" t="s">
        <v>3094</v>
      </c>
      <c r="C403" t="s">
        <v>1403</v>
      </c>
      <c r="D403">
        <v>1122</v>
      </c>
    </row>
    <row r="404" spans="1:4" x14ac:dyDescent="0.25">
      <c r="A404" t="s">
        <v>3041</v>
      </c>
      <c r="B404" t="s">
        <v>3093</v>
      </c>
      <c r="C404" t="s">
        <v>3095</v>
      </c>
      <c r="D404">
        <v>20115.180986549898</v>
      </c>
    </row>
    <row r="405" spans="1:4" x14ac:dyDescent="0.25">
      <c r="A405" t="s">
        <v>3041</v>
      </c>
      <c r="B405" t="s">
        <v>3094</v>
      </c>
      <c r="C405" t="s">
        <v>3095</v>
      </c>
      <c r="D405">
        <v>3174</v>
      </c>
    </row>
    <row r="406" spans="1:4" x14ac:dyDescent="0.25">
      <c r="A406" t="s">
        <v>3041</v>
      </c>
      <c r="B406" t="s">
        <v>3093</v>
      </c>
      <c r="C406" t="s">
        <v>3096</v>
      </c>
      <c r="D406">
        <v>21353.937676549995</v>
      </c>
    </row>
    <row r="407" spans="1:4" x14ac:dyDescent="0.25">
      <c r="A407" t="s">
        <v>3041</v>
      </c>
      <c r="B407" t="s">
        <v>3094</v>
      </c>
      <c r="C407" t="s">
        <v>3096</v>
      </c>
      <c r="D407">
        <v>26160</v>
      </c>
    </row>
    <row r="408" spans="1:4" x14ac:dyDescent="0.25">
      <c r="A408" t="s">
        <v>3041</v>
      </c>
      <c r="B408" t="s">
        <v>3093</v>
      </c>
      <c r="C408" t="s">
        <v>3097</v>
      </c>
      <c r="D408">
        <v>2987.8123015900005</v>
      </c>
    </row>
    <row r="409" spans="1:4" x14ac:dyDescent="0.25">
      <c r="A409" t="s">
        <v>3041</v>
      </c>
      <c r="B409" t="s">
        <v>3094</v>
      </c>
      <c r="C409" t="s">
        <v>3097</v>
      </c>
      <c r="D409">
        <v>638</v>
      </c>
    </row>
    <row r="410" spans="1:4" x14ac:dyDescent="0.25">
      <c r="A410" t="s">
        <v>3041</v>
      </c>
      <c r="B410" t="s">
        <v>3093</v>
      </c>
      <c r="C410" t="s">
        <v>3098</v>
      </c>
      <c r="D410">
        <v>20481.961617340003</v>
      </c>
    </row>
    <row r="411" spans="1:4" x14ac:dyDescent="0.25">
      <c r="A411" t="s">
        <v>3041</v>
      </c>
      <c r="B411" t="s">
        <v>3094</v>
      </c>
      <c r="C411" t="s">
        <v>3098</v>
      </c>
      <c r="D411">
        <v>3139</v>
      </c>
    </row>
    <row r="412" spans="1:4" x14ac:dyDescent="0.25">
      <c r="A412" t="s">
        <v>3041</v>
      </c>
      <c r="B412" t="s">
        <v>3093</v>
      </c>
      <c r="C412" t="s">
        <v>352</v>
      </c>
      <c r="D412">
        <v>6106.0033202699988</v>
      </c>
    </row>
    <row r="413" spans="1:4" x14ac:dyDescent="0.25">
      <c r="A413" t="s">
        <v>3041</v>
      </c>
      <c r="B413" t="s">
        <v>3094</v>
      </c>
      <c r="C413" t="s">
        <v>352</v>
      </c>
      <c r="D413">
        <v>323</v>
      </c>
    </row>
    <row r="414" spans="1:4" x14ac:dyDescent="0.25">
      <c r="A414" t="s">
        <v>3041</v>
      </c>
      <c r="B414" t="s">
        <v>3093</v>
      </c>
      <c r="C414" t="s">
        <v>3099</v>
      </c>
      <c r="D414">
        <v>415030.46730701369</v>
      </c>
    </row>
    <row r="415" spans="1:4" x14ac:dyDescent="0.25">
      <c r="A415" t="s">
        <v>3041</v>
      </c>
      <c r="B415" t="s">
        <v>3094</v>
      </c>
      <c r="C415" t="s">
        <v>3099</v>
      </c>
      <c r="D415">
        <v>323736</v>
      </c>
    </row>
    <row r="416" spans="1:4" x14ac:dyDescent="0.25">
      <c r="A416" t="s">
        <v>3041</v>
      </c>
      <c r="B416" t="s">
        <v>3093</v>
      </c>
      <c r="C416" t="s">
        <v>3100</v>
      </c>
      <c r="D416">
        <v>26222.686415889973</v>
      </c>
    </row>
    <row r="417" spans="1:4" x14ac:dyDescent="0.25">
      <c r="A417" t="s">
        <v>3041</v>
      </c>
      <c r="B417" t="s">
        <v>3094</v>
      </c>
      <c r="C417" t="s">
        <v>3100</v>
      </c>
      <c r="D417">
        <v>5462</v>
      </c>
    </row>
    <row r="418" spans="1:4" x14ac:dyDescent="0.25">
      <c r="A418" t="s">
        <v>3041</v>
      </c>
      <c r="B418" t="s">
        <v>3093</v>
      </c>
      <c r="C418" t="s">
        <v>3101</v>
      </c>
      <c r="D418">
        <v>5016.0370959100073</v>
      </c>
    </row>
    <row r="419" spans="1:4" x14ac:dyDescent="0.25">
      <c r="A419" t="s">
        <v>3041</v>
      </c>
      <c r="B419" t="s">
        <v>3094</v>
      </c>
      <c r="C419" t="s">
        <v>3101</v>
      </c>
      <c r="D419">
        <v>578</v>
      </c>
    </row>
    <row r="420" spans="1:4" x14ac:dyDescent="0.25">
      <c r="A420" t="s">
        <v>3041</v>
      </c>
      <c r="B420" t="s">
        <v>3093</v>
      </c>
      <c r="C420" t="s">
        <v>3102</v>
      </c>
      <c r="D420">
        <v>22079.176036809971</v>
      </c>
    </row>
    <row r="421" spans="1:4" x14ac:dyDescent="0.25">
      <c r="A421" t="s">
        <v>3041</v>
      </c>
      <c r="B421" t="s">
        <v>3094</v>
      </c>
      <c r="C421" t="s">
        <v>3102</v>
      </c>
      <c r="D421">
        <v>4053</v>
      </c>
    </row>
    <row r="422" spans="1:4" x14ac:dyDescent="0.25">
      <c r="A422" t="s">
        <v>3042</v>
      </c>
      <c r="B422" t="s">
        <v>3093</v>
      </c>
      <c r="C422" t="s">
        <v>1403</v>
      </c>
      <c r="D422">
        <v>16636.356787550016</v>
      </c>
    </row>
    <row r="423" spans="1:4" x14ac:dyDescent="0.25">
      <c r="A423" t="s">
        <v>3042</v>
      </c>
      <c r="B423" t="s">
        <v>3094</v>
      </c>
      <c r="C423" t="s">
        <v>1403</v>
      </c>
      <c r="D423">
        <v>5046</v>
      </c>
    </row>
    <row r="424" spans="1:4" x14ac:dyDescent="0.25">
      <c r="A424" t="s">
        <v>3042</v>
      </c>
      <c r="B424" t="s">
        <v>3093</v>
      </c>
      <c r="C424" t="s">
        <v>3095</v>
      </c>
      <c r="D424">
        <v>2643.0630057199974</v>
      </c>
    </row>
    <row r="425" spans="1:4" x14ac:dyDescent="0.25">
      <c r="A425" t="s">
        <v>3042</v>
      </c>
      <c r="B425" t="s">
        <v>3094</v>
      </c>
      <c r="C425" t="s">
        <v>3095</v>
      </c>
      <c r="D425">
        <v>368</v>
      </c>
    </row>
    <row r="426" spans="1:4" x14ac:dyDescent="0.25">
      <c r="A426" t="s">
        <v>3042</v>
      </c>
      <c r="B426" t="s">
        <v>3093</v>
      </c>
      <c r="C426" t="s">
        <v>3096</v>
      </c>
      <c r="D426">
        <v>3.7011177000000002</v>
      </c>
    </row>
    <row r="427" spans="1:4" x14ac:dyDescent="0.25">
      <c r="A427" t="s">
        <v>3042</v>
      </c>
      <c r="B427" t="s">
        <v>3094</v>
      </c>
      <c r="C427" t="s">
        <v>3096</v>
      </c>
      <c r="D427">
        <v>10</v>
      </c>
    </row>
    <row r="428" spans="1:4" x14ac:dyDescent="0.25">
      <c r="A428" t="s">
        <v>3042</v>
      </c>
      <c r="B428" t="s">
        <v>3093</v>
      </c>
      <c r="C428" t="s">
        <v>3097</v>
      </c>
      <c r="D428">
        <v>7039.7250119300033</v>
      </c>
    </row>
    <row r="429" spans="1:4" x14ac:dyDescent="0.25">
      <c r="A429" t="s">
        <v>3042</v>
      </c>
      <c r="B429" t="s">
        <v>3094</v>
      </c>
      <c r="C429" t="s">
        <v>3097</v>
      </c>
      <c r="D429">
        <v>533</v>
      </c>
    </row>
    <row r="430" spans="1:4" x14ac:dyDescent="0.25">
      <c r="A430" t="s">
        <v>3042</v>
      </c>
      <c r="B430" t="s">
        <v>3093</v>
      </c>
      <c r="C430" t="s">
        <v>3098</v>
      </c>
      <c r="D430">
        <v>15908.546353020007</v>
      </c>
    </row>
    <row r="431" spans="1:4" x14ac:dyDescent="0.25">
      <c r="A431" t="s">
        <v>3042</v>
      </c>
      <c r="B431" t="s">
        <v>3094</v>
      </c>
      <c r="C431" t="s">
        <v>3098</v>
      </c>
      <c r="D431">
        <v>2846</v>
      </c>
    </row>
    <row r="432" spans="1:4" x14ac:dyDescent="0.25">
      <c r="A432" t="s">
        <v>3042</v>
      </c>
      <c r="B432" t="s">
        <v>3093</v>
      </c>
      <c r="C432" t="s">
        <v>352</v>
      </c>
      <c r="D432">
        <v>747.02966074000028</v>
      </c>
    </row>
    <row r="433" spans="1:4" x14ac:dyDescent="0.25">
      <c r="A433" t="s">
        <v>3042</v>
      </c>
      <c r="B433" t="s">
        <v>3094</v>
      </c>
      <c r="C433" t="s">
        <v>352</v>
      </c>
      <c r="D433">
        <v>122</v>
      </c>
    </row>
    <row r="434" spans="1:4" x14ac:dyDescent="0.25">
      <c r="A434" t="s">
        <v>3042</v>
      </c>
      <c r="B434" t="s">
        <v>3093</v>
      </c>
      <c r="C434" t="s">
        <v>3099</v>
      </c>
      <c r="D434">
        <v>548.67476116999978</v>
      </c>
    </row>
    <row r="435" spans="1:4" x14ac:dyDescent="0.25">
      <c r="A435" t="s">
        <v>3042</v>
      </c>
      <c r="B435" t="s">
        <v>3094</v>
      </c>
      <c r="C435" t="s">
        <v>3099</v>
      </c>
      <c r="D435">
        <v>566</v>
      </c>
    </row>
    <row r="436" spans="1:4" x14ac:dyDescent="0.25">
      <c r="A436" t="s">
        <v>3042</v>
      </c>
      <c r="B436" t="s">
        <v>3093</v>
      </c>
      <c r="C436" t="s">
        <v>3100</v>
      </c>
      <c r="D436">
        <v>12883.737977859977</v>
      </c>
    </row>
    <row r="437" spans="1:4" x14ac:dyDescent="0.25">
      <c r="A437" t="s">
        <v>3042</v>
      </c>
      <c r="B437" t="s">
        <v>3094</v>
      </c>
      <c r="C437" t="s">
        <v>3100</v>
      </c>
      <c r="D437">
        <v>4204</v>
      </c>
    </row>
    <row r="438" spans="1:4" x14ac:dyDescent="0.25">
      <c r="A438" t="s">
        <v>3042</v>
      </c>
      <c r="B438" t="s">
        <v>3093</v>
      </c>
      <c r="C438" t="s">
        <v>3101</v>
      </c>
      <c r="D438">
        <v>2797.03090565</v>
      </c>
    </row>
    <row r="439" spans="1:4" x14ac:dyDescent="0.25">
      <c r="A439" t="s">
        <v>3042</v>
      </c>
      <c r="B439" t="s">
        <v>3094</v>
      </c>
      <c r="C439" t="s">
        <v>3101</v>
      </c>
      <c r="D439">
        <v>362</v>
      </c>
    </row>
    <row r="440" spans="1:4" x14ac:dyDescent="0.25">
      <c r="A440" t="s">
        <v>3042</v>
      </c>
      <c r="B440" t="s">
        <v>3093</v>
      </c>
      <c r="C440" t="s">
        <v>3102</v>
      </c>
      <c r="D440">
        <v>66.327189570000002</v>
      </c>
    </row>
    <row r="441" spans="1:4" x14ac:dyDescent="0.25">
      <c r="A441" t="s">
        <v>3042</v>
      </c>
      <c r="B441" t="s">
        <v>3094</v>
      </c>
      <c r="C441" t="s">
        <v>3102</v>
      </c>
      <c r="D441">
        <v>13</v>
      </c>
    </row>
    <row r="442" spans="1:4" x14ac:dyDescent="0.25">
      <c r="A442" t="s">
        <v>3043</v>
      </c>
      <c r="B442" t="s">
        <v>3093</v>
      </c>
      <c r="C442" t="s">
        <v>1403</v>
      </c>
      <c r="D442">
        <v>53732.348002510334</v>
      </c>
    </row>
    <row r="443" spans="1:4" x14ac:dyDescent="0.25">
      <c r="A443" t="s">
        <v>3043</v>
      </c>
      <c r="B443" t="s">
        <v>3094</v>
      </c>
      <c r="C443" t="s">
        <v>1403</v>
      </c>
      <c r="D443">
        <v>11521</v>
      </c>
    </row>
    <row r="444" spans="1:4" x14ac:dyDescent="0.25">
      <c r="A444" t="s">
        <v>3043</v>
      </c>
      <c r="B444" t="s">
        <v>3093</v>
      </c>
      <c r="C444" t="s">
        <v>3095</v>
      </c>
      <c r="D444">
        <v>9988.9825220099865</v>
      </c>
    </row>
    <row r="445" spans="1:4" x14ac:dyDescent="0.25">
      <c r="A445" t="s">
        <v>3043</v>
      </c>
      <c r="B445" t="s">
        <v>3094</v>
      </c>
      <c r="C445" t="s">
        <v>3095</v>
      </c>
      <c r="D445">
        <v>1343</v>
      </c>
    </row>
    <row r="446" spans="1:4" x14ac:dyDescent="0.25">
      <c r="A446" t="s">
        <v>3043</v>
      </c>
      <c r="B446" t="s">
        <v>3093</v>
      </c>
      <c r="C446" t="s">
        <v>3096</v>
      </c>
      <c r="D446">
        <v>33192.723228409959</v>
      </c>
    </row>
    <row r="447" spans="1:4" x14ac:dyDescent="0.25">
      <c r="A447" t="s">
        <v>3043</v>
      </c>
      <c r="B447" t="s">
        <v>3094</v>
      </c>
      <c r="C447" t="s">
        <v>3096</v>
      </c>
      <c r="D447">
        <v>29512</v>
      </c>
    </row>
    <row r="448" spans="1:4" x14ac:dyDescent="0.25">
      <c r="A448" t="s">
        <v>3043</v>
      </c>
      <c r="B448" t="s">
        <v>3093</v>
      </c>
      <c r="C448" t="s">
        <v>3097</v>
      </c>
      <c r="D448">
        <v>19421.714484150005</v>
      </c>
    </row>
    <row r="449" spans="1:4" x14ac:dyDescent="0.25">
      <c r="A449" t="s">
        <v>3043</v>
      </c>
      <c r="B449" t="s">
        <v>3094</v>
      </c>
      <c r="C449" t="s">
        <v>3097</v>
      </c>
      <c r="D449">
        <v>1329</v>
      </c>
    </row>
    <row r="450" spans="1:4" x14ac:dyDescent="0.25">
      <c r="A450" t="s">
        <v>3043</v>
      </c>
      <c r="B450" t="s">
        <v>3093</v>
      </c>
      <c r="C450" t="s">
        <v>3098</v>
      </c>
      <c r="D450">
        <v>103965.10591362038</v>
      </c>
    </row>
    <row r="451" spans="1:4" x14ac:dyDescent="0.25">
      <c r="A451" t="s">
        <v>3043</v>
      </c>
      <c r="B451" t="s">
        <v>3094</v>
      </c>
      <c r="C451" t="s">
        <v>3098</v>
      </c>
      <c r="D451">
        <v>7117</v>
      </c>
    </row>
    <row r="452" spans="1:4" x14ac:dyDescent="0.25">
      <c r="A452" t="s">
        <v>3043</v>
      </c>
      <c r="B452" t="s">
        <v>3093</v>
      </c>
      <c r="C452" t="s">
        <v>352</v>
      </c>
      <c r="D452">
        <v>8037.6051518599998</v>
      </c>
    </row>
    <row r="453" spans="1:4" x14ac:dyDescent="0.25">
      <c r="A453" t="s">
        <v>3043</v>
      </c>
      <c r="B453" t="s">
        <v>3094</v>
      </c>
      <c r="C453" t="s">
        <v>352</v>
      </c>
      <c r="D453">
        <v>438</v>
      </c>
    </row>
    <row r="454" spans="1:4" x14ac:dyDescent="0.25">
      <c r="A454" t="s">
        <v>3043</v>
      </c>
      <c r="B454" t="s">
        <v>3093</v>
      </c>
      <c r="C454" t="s">
        <v>3099</v>
      </c>
      <c r="D454">
        <v>514566.33734929358</v>
      </c>
    </row>
    <row r="455" spans="1:4" x14ac:dyDescent="0.25">
      <c r="A455" t="s">
        <v>3043</v>
      </c>
      <c r="B455" t="s">
        <v>3094</v>
      </c>
      <c r="C455" t="s">
        <v>3099</v>
      </c>
      <c r="D455">
        <v>295303</v>
      </c>
    </row>
    <row r="456" spans="1:4" x14ac:dyDescent="0.25">
      <c r="A456" t="s">
        <v>3043</v>
      </c>
      <c r="B456" t="s">
        <v>3093</v>
      </c>
      <c r="C456" t="s">
        <v>3100</v>
      </c>
      <c r="D456">
        <v>135646.0667788001</v>
      </c>
    </row>
    <row r="457" spans="1:4" x14ac:dyDescent="0.25">
      <c r="A457" t="s">
        <v>3043</v>
      </c>
      <c r="B457" t="s">
        <v>3094</v>
      </c>
      <c r="C457" t="s">
        <v>3100</v>
      </c>
      <c r="D457">
        <v>16402</v>
      </c>
    </row>
    <row r="458" spans="1:4" x14ac:dyDescent="0.25">
      <c r="A458" t="s">
        <v>3043</v>
      </c>
      <c r="B458" t="s">
        <v>3093</v>
      </c>
      <c r="C458" t="s">
        <v>3101</v>
      </c>
      <c r="D458">
        <v>4988.5591314399953</v>
      </c>
    </row>
    <row r="459" spans="1:4" x14ac:dyDescent="0.25">
      <c r="A459" t="s">
        <v>3043</v>
      </c>
      <c r="B459" t="s">
        <v>3094</v>
      </c>
      <c r="C459" t="s">
        <v>3101</v>
      </c>
      <c r="D459">
        <v>431</v>
      </c>
    </row>
    <row r="460" spans="1:4" x14ac:dyDescent="0.25">
      <c r="A460" t="s">
        <v>3043</v>
      </c>
      <c r="B460" t="s">
        <v>3093</v>
      </c>
      <c r="C460" t="s">
        <v>3102</v>
      </c>
      <c r="D460">
        <v>2276.4361471899997</v>
      </c>
    </row>
    <row r="461" spans="1:4" x14ac:dyDescent="0.25">
      <c r="A461" t="s">
        <v>3043</v>
      </c>
      <c r="B461" t="s">
        <v>3094</v>
      </c>
      <c r="C461" t="s">
        <v>3102</v>
      </c>
      <c r="D461">
        <v>327</v>
      </c>
    </row>
    <row r="462" spans="1:4" x14ac:dyDescent="0.25">
      <c r="A462" t="s">
        <v>3044</v>
      </c>
      <c r="B462" t="s">
        <v>3093</v>
      </c>
      <c r="C462" t="s">
        <v>1403</v>
      </c>
      <c r="D462">
        <v>152.57400624000007</v>
      </c>
    </row>
    <row r="463" spans="1:4" x14ac:dyDescent="0.25">
      <c r="A463" t="s">
        <v>3044</v>
      </c>
      <c r="B463" t="s">
        <v>3094</v>
      </c>
      <c r="C463" t="s">
        <v>1403</v>
      </c>
      <c r="D463">
        <v>73</v>
      </c>
    </row>
    <row r="464" spans="1:4" x14ac:dyDescent="0.25">
      <c r="A464" t="s">
        <v>3044</v>
      </c>
      <c r="B464" t="s">
        <v>3093</v>
      </c>
      <c r="C464" t="s">
        <v>3095</v>
      </c>
      <c r="D464">
        <v>891.99169830000073</v>
      </c>
    </row>
    <row r="465" spans="1:4" x14ac:dyDescent="0.25">
      <c r="A465" t="s">
        <v>3044</v>
      </c>
      <c r="B465" t="s">
        <v>3094</v>
      </c>
      <c r="C465" t="s">
        <v>3095</v>
      </c>
      <c r="D465">
        <v>219</v>
      </c>
    </row>
    <row r="466" spans="1:4" x14ac:dyDescent="0.25">
      <c r="A466" t="s">
        <v>3044</v>
      </c>
      <c r="B466" t="s">
        <v>3093</v>
      </c>
      <c r="C466" t="s">
        <v>3096</v>
      </c>
      <c r="D466">
        <v>2.5017014100000003</v>
      </c>
    </row>
    <row r="467" spans="1:4" x14ac:dyDescent="0.25">
      <c r="A467" t="s">
        <v>3044</v>
      </c>
      <c r="B467" t="s">
        <v>3094</v>
      </c>
      <c r="C467" t="s">
        <v>3096</v>
      </c>
      <c r="D467">
        <v>21</v>
      </c>
    </row>
    <row r="468" spans="1:4" x14ac:dyDescent="0.25">
      <c r="A468" t="s">
        <v>3044</v>
      </c>
      <c r="B468" t="s">
        <v>3093</v>
      </c>
      <c r="C468" t="s">
        <v>3097</v>
      </c>
      <c r="D468">
        <v>64.160162159999985</v>
      </c>
    </row>
    <row r="469" spans="1:4" x14ac:dyDescent="0.25">
      <c r="A469" t="s">
        <v>3044</v>
      </c>
      <c r="B469" t="s">
        <v>3094</v>
      </c>
      <c r="C469" t="s">
        <v>3097</v>
      </c>
      <c r="D469">
        <v>13</v>
      </c>
    </row>
    <row r="470" spans="1:4" x14ac:dyDescent="0.25">
      <c r="A470" t="s">
        <v>3044</v>
      </c>
      <c r="B470" t="s">
        <v>3093</v>
      </c>
      <c r="C470" t="s">
        <v>3098</v>
      </c>
      <c r="D470">
        <v>634.58254279000039</v>
      </c>
    </row>
    <row r="471" spans="1:4" x14ac:dyDescent="0.25">
      <c r="A471" t="s">
        <v>3044</v>
      </c>
      <c r="B471" t="s">
        <v>3094</v>
      </c>
      <c r="C471" t="s">
        <v>3098</v>
      </c>
      <c r="D471">
        <v>113</v>
      </c>
    </row>
    <row r="472" spans="1:4" x14ac:dyDescent="0.25">
      <c r="A472" t="s">
        <v>3044</v>
      </c>
      <c r="B472" t="s">
        <v>3093</v>
      </c>
      <c r="C472" t="s">
        <v>352</v>
      </c>
      <c r="D472">
        <v>1.53749198</v>
      </c>
    </row>
    <row r="473" spans="1:4" x14ac:dyDescent="0.25">
      <c r="A473" t="s">
        <v>3044</v>
      </c>
      <c r="B473" t="s">
        <v>3094</v>
      </c>
      <c r="C473" t="s">
        <v>352</v>
      </c>
      <c r="D473">
        <v>1</v>
      </c>
    </row>
    <row r="474" spans="1:4" x14ac:dyDescent="0.25">
      <c r="A474" t="s">
        <v>3044</v>
      </c>
      <c r="B474" t="s">
        <v>3093</v>
      </c>
      <c r="C474" t="s">
        <v>3099</v>
      </c>
      <c r="D474">
        <v>120.33102078000005</v>
      </c>
    </row>
    <row r="475" spans="1:4" x14ac:dyDescent="0.25">
      <c r="A475" t="s">
        <v>3044</v>
      </c>
      <c r="B475" t="s">
        <v>3094</v>
      </c>
      <c r="C475" t="s">
        <v>3099</v>
      </c>
      <c r="D475">
        <v>351</v>
      </c>
    </row>
    <row r="476" spans="1:4" x14ac:dyDescent="0.25">
      <c r="A476" t="s">
        <v>3044</v>
      </c>
      <c r="B476" t="s">
        <v>3093</v>
      </c>
      <c r="C476" t="s">
        <v>3100</v>
      </c>
      <c r="D476">
        <v>534.80971024000007</v>
      </c>
    </row>
    <row r="477" spans="1:4" x14ac:dyDescent="0.25">
      <c r="A477" t="s">
        <v>3044</v>
      </c>
      <c r="B477" t="s">
        <v>3094</v>
      </c>
      <c r="C477" t="s">
        <v>3100</v>
      </c>
      <c r="D477">
        <v>194</v>
      </c>
    </row>
    <row r="478" spans="1:4" x14ac:dyDescent="0.25">
      <c r="A478" t="s">
        <v>3044</v>
      </c>
      <c r="B478" t="s">
        <v>3093</v>
      </c>
      <c r="C478" t="s">
        <v>3101</v>
      </c>
      <c r="D478">
        <v>558.6000598899999</v>
      </c>
    </row>
    <row r="479" spans="1:4" x14ac:dyDescent="0.25">
      <c r="A479" t="s">
        <v>3044</v>
      </c>
      <c r="B479" t="s">
        <v>3094</v>
      </c>
      <c r="C479" t="s">
        <v>3101</v>
      </c>
      <c r="D479">
        <v>46</v>
      </c>
    </row>
    <row r="480" spans="1:4" x14ac:dyDescent="0.25">
      <c r="A480" t="s">
        <v>3044</v>
      </c>
      <c r="B480" t="s">
        <v>3093</v>
      </c>
      <c r="C480" t="s">
        <v>3102</v>
      </c>
      <c r="D480">
        <v>30.052358209999998</v>
      </c>
    </row>
    <row r="481" spans="1:4" x14ac:dyDescent="0.25">
      <c r="A481" t="s">
        <v>3044</v>
      </c>
      <c r="B481" t="s">
        <v>3094</v>
      </c>
      <c r="C481" t="s">
        <v>3102</v>
      </c>
      <c r="D481">
        <v>17</v>
      </c>
    </row>
    <row r="482" spans="1:4" x14ac:dyDescent="0.25">
      <c r="A482" t="s">
        <v>3045</v>
      </c>
      <c r="B482" t="s">
        <v>3093</v>
      </c>
      <c r="C482" t="s">
        <v>1403</v>
      </c>
      <c r="D482">
        <v>1.4914036500000003</v>
      </c>
    </row>
    <row r="483" spans="1:4" x14ac:dyDescent="0.25">
      <c r="A483" t="s">
        <v>3045</v>
      </c>
      <c r="B483" t="s">
        <v>3094</v>
      </c>
      <c r="C483" t="s">
        <v>1403</v>
      </c>
      <c r="D483">
        <v>26</v>
      </c>
    </row>
    <row r="484" spans="1:4" x14ac:dyDescent="0.25">
      <c r="A484" t="s">
        <v>3045</v>
      </c>
      <c r="B484" t="s">
        <v>3093</v>
      </c>
      <c r="C484" t="s">
        <v>3095</v>
      </c>
      <c r="D484">
        <v>1587.7468263000001</v>
      </c>
    </row>
    <row r="485" spans="1:4" x14ac:dyDescent="0.25">
      <c r="A485" t="s">
        <v>3045</v>
      </c>
      <c r="B485" t="s">
        <v>3094</v>
      </c>
      <c r="C485" t="s">
        <v>3095</v>
      </c>
      <c r="D485">
        <v>417</v>
      </c>
    </row>
    <row r="486" spans="1:4" x14ac:dyDescent="0.25">
      <c r="A486" t="s">
        <v>3045</v>
      </c>
      <c r="B486" t="s">
        <v>3093</v>
      </c>
      <c r="C486" t="s">
        <v>3096</v>
      </c>
      <c r="D486">
        <v>51.704182029999977</v>
      </c>
    </row>
    <row r="487" spans="1:4" x14ac:dyDescent="0.25">
      <c r="A487" t="s">
        <v>3045</v>
      </c>
      <c r="B487" t="s">
        <v>3094</v>
      </c>
      <c r="C487" t="s">
        <v>3096</v>
      </c>
      <c r="D487">
        <v>200</v>
      </c>
    </row>
    <row r="488" spans="1:4" x14ac:dyDescent="0.25">
      <c r="A488" t="s">
        <v>3045</v>
      </c>
      <c r="B488" t="s">
        <v>3093</v>
      </c>
      <c r="C488" t="s">
        <v>3097</v>
      </c>
      <c r="D488">
        <v>14.313792370000003</v>
      </c>
    </row>
    <row r="489" spans="1:4" x14ac:dyDescent="0.25">
      <c r="A489" t="s">
        <v>3045</v>
      </c>
      <c r="B489" t="s">
        <v>3094</v>
      </c>
      <c r="C489" t="s">
        <v>3097</v>
      </c>
      <c r="D489">
        <v>11</v>
      </c>
    </row>
    <row r="490" spans="1:4" x14ac:dyDescent="0.25">
      <c r="A490" t="s">
        <v>3045</v>
      </c>
      <c r="B490" t="s">
        <v>3093</v>
      </c>
      <c r="C490" t="s">
        <v>3098</v>
      </c>
      <c r="D490">
        <v>239.68373024999994</v>
      </c>
    </row>
    <row r="491" spans="1:4" x14ac:dyDescent="0.25">
      <c r="A491" t="s">
        <v>3045</v>
      </c>
      <c r="B491" t="s">
        <v>3094</v>
      </c>
      <c r="C491" t="s">
        <v>3098</v>
      </c>
      <c r="D491">
        <v>22</v>
      </c>
    </row>
    <row r="492" spans="1:4" x14ac:dyDescent="0.25">
      <c r="A492" t="s">
        <v>3045</v>
      </c>
      <c r="B492" t="s">
        <v>3093</v>
      </c>
      <c r="C492" t="s">
        <v>3099</v>
      </c>
      <c r="D492">
        <v>1518.6261650000001</v>
      </c>
    </row>
    <row r="493" spans="1:4" x14ac:dyDescent="0.25">
      <c r="A493" t="s">
        <v>3045</v>
      </c>
      <c r="B493" t="s">
        <v>3094</v>
      </c>
      <c r="C493" t="s">
        <v>3099</v>
      </c>
      <c r="D493">
        <v>5514</v>
      </c>
    </row>
    <row r="494" spans="1:4" x14ac:dyDescent="0.25">
      <c r="A494" t="s">
        <v>3045</v>
      </c>
      <c r="B494" t="s">
        <v>3093</v>
      </c>
      <c r="C494" t="s">
        <v>3100</v>
      </c>
      <c r="D494">
        <v>73.11169264000003</v>
      </c>
    </row>
    <row r="495" spans="1:4" x14ac:dyDescent="0.25">
      <c r="A495" t="s">
        <v>3045</v>
      </c>
      <c r="B495" t="s">
        <v>3094</v>
      </c>
      <c r="C495" t="s">
        <v>3100</v>
      </c>
      <c r="D495">
        <v>45</v>
      </c>
    </row>
    <row r="496" spans="1:4" x14ac:dyDescent="0.25">
      <c r="A496" t="s">
        <v>3045</v>
      </c>
      <c r="B496" t="s">
        <v>3093</v>
      </c>
      <c r="C496" t="s">
        <v>3101</v>
      </c>
      <c r="D496">
        <v>2313.3346820900028</v>
      </c>
    </row>
    <row r="497" spans="1:4" x14ac:dyDescent="0.25">
      <c r="A497" t="s">
        <v>3045</v>
      </c>
      <c r="B497" t="s">
        <v>3094</v>
      </c>
      <c r="C497" t="s">
        <v>3101</v>
      </c>
      <c r="D497">
        <v>442</v>
      </c>
    </row>
    <row r="498" spans="1:4" x14ac:dyDescent="0.25">
      <c r="A498" t="s">
        <v>3045</v>
      </c>
      <c r="B498" t="s">
        <v>3093</v>
      </c>
      <c r="C498" t="s">
        <v>3102</v>
      </c>
      <c r="D498">
        <v>63068.114882370173</v>
      </c>
    </row>
    <row r="499" spans="1:4" x14ac:dyDescent="0.25">
      <c r="A499" t="s">
        <v>3045</v>
      </c>
      <c r="B499" t="s">
        <v>3094</v>
      </c>
      <c r="C499" t="s">
        <v>3102</v>
      </c>
      <c r="D499">
        <v>9686</v>
      </c>
    </row>
    <row r="500" spans="1:4" x14ac:dyDescent="0.25">
      <c r="A500" t="s">
        <v>3040</v>
      </c>
      <c r="B500" t="s">
        <v>3103</v>
      </c>
      <c r="C500" t="s">
        <v>3104</v>
      </c>
      <c r="D500">
        <v>247.69484488000001</v>
      </c>
    </row>
    <row r="501" spans="1:4" x14ac:dyDescent="0.25">
      <c r="A501" t="s">
        <v>3040</v>
      </c>
      <c r="B501" t="s">
        <v>3103</v>
      </c>
      <c r="C501" t="s">
        <v>3105</v>
      </c>
      <c r="D501">
        <v>228.96766399000001</v>
      </c>
    </row>
    <row r="502" spans="1:4" x14ac:dyDescent="0.25">
      <c r="A502" t="s">
        <v>3040</v>
      </c>
      <c r="B502" t="s">
        <v>3103</v>
      </c>
      <c r="C502" t="s">
        <v>3106</v>
      </c>
      <c r="D502">
        <v>448.79418234000013</v>
      </c>
    </row>
    <row r="503" spans="1:4" x14ac:dyDescent="0.25">
      <c r="A503" t="s">
        <v>3040</v>
      </c>
      <c r="B503" t="s">
        <v>3103</v>
      </c>
      <c r="C503" t="s">
        <v>3107</v>
      </c>
      <c r="D503">
        <v>188.899</v>
      </c>
    </row>
    <row r="504" spans="1:4" x14ac:dyDescent="0.25">
      <c r="A504" t="s">
        <v>3040</v>
      </c>
      <c r="B504" t="s">
        <v>3103</v>
      </c>
      <c r="C504" t="s">
        <v>3108</v>
      </c>
      <c r="D504">
        <v>2843.1750000000002</v>
      </c>
    </row>
    <row r="505" spans="1:4" x14ac:dyDescent="0.25">
      <c r="A505" t="s">
        <v>3040</v>
      </c>
      <c r="B505" t="s">
        <v>3103</v>
      </c>
      <c r="C505" t="s">
        <v>3109</v>
      </c>
      <c r="D505">
        <v>3728.8015695099975</v>
      </c>
    </row>
    <row r="506" spans="1:4" x14ac:dyDescent="0.25">
      <c r="A506" t="s">
        <v>3041</v>
      </c>
      <c r="B506" t="s">
        <v>3103</v>
      </c>
      <c r="C506" t="s">
        <v>3104</v>
      </c>
      <c r="D506">
        <v>161752.23349128969</v>
      </c>
    </row>
    <row r="507" spans="1:4" x14ac:dyDescent="0.25">
      <c r="A507" t="s">
        <v>3041</v>
      </c>
      <c r="B507" t="s">
        <v>3103</v>
      </c>
      <c r="C507" t="s">
        <v>3105</v>
      </c>
      <c r="D507">
        <v>21315.584893350006</v>
      </c>
    </row>
    <row r="508" spans="1:4" x14ac:dyDescent="0.25">
      <c r="A508" t="s">
        <v>3041</v>
      </c>
      <c r="B508" t="s">
        <v>3103</v>
      </c>
      <c r="C508" t="s">
        <v>3106</v>
      </c>
      <c r="D508">
        <v>50542.212850459764</v>
      </c>
    </row>
    <row r="509" spans="1:4" x14ac:dyDescent="0.25">
      <c r="A509" t="s">
        <v>3041</v>
      </c>
      <c r="B509" t="s">
        <v>3103</v>
      </c>
      <c r="C509" t="s">
        <v>3107</v>
      </c>
      <c r="D509">
        <v>13022.235744639998</v>
      </c>
    </row>
    <row r="510" spans="1:4" x14ac:dyDescent="0.25">
      <c r="A510" t="s">
        <v>3041</v>
      </c>
      <c r="B510" t="s">
        <v>3103</v>
      </c>
      <c r="C510" t="s">
        <v>3108</v>
      </c>
      <c r="D510">
        <v>15258.746094669998</v>
      </c>
    </row>
    <row r="511" spans="1:4" x14ac:dyDescent="0.25">
      <c r="A511" t="s">
        <v>3041</v>
      </c>
      <c r="B511" t="s">
        <v>3103</v>
      </c>
      <c r="C511" t="s">
        <v>3109</v>
      </c>
      <c r="D511">
        <v>282438.66392132582</v>
      </c>
    </row>
    <row r="512" spans="1:4" x14ac:dyDescent="0.25">
      <c r="A512" t="s">
        <v>3042</v>
      </c>
      <c r="B512" t="s">
        <v>3103</v>
      </c>
      <c r="C512" t="s">
        <v>3104</v>
      </c>
      <c r="D512">
        <v>12705.029923019969</v>
      </c>
    </row>
    <row r="513" spans="1:4" x14ac:dyDescent="0.25">
      <c r="A513" t="s">
        <v>3042</v>
      </c>
      <c r="B513" t="s">
        <v>3103</v>
      </c>
      <c r="C513" t="s">
        <v>3105</v>
      </c>
      <c r="D513">
        <v>7590.6342104899977</v>
      </c>
    </row>
    <row r="514" spans="1:4" x14ac:dyDescent="0.25">
      <c r="A514" t="s">
        <v>3042</v>
      </c>
      <c r="B514" t="s">
        <v>3103</v>
      </c>
      <c r="C514" t="s">
        <v>3106</v>
      </c>
      <c r="D514">
        <v>20982.218022790021</v>
      </c>
    </row>
    <row r="515" spans="1:4" x14ac:dyDescent="0.25">
      <c r="A515" t="s">
        <v>3042</v>
      </c>
      <c r="B515" t="s">
        <v>3103</v>
      </c>
      <c r="C515" t="s">
        <v>3107</v>
      </c>
      <c r="D515">
        <v>3916.21408664</v>
      </c>
    </row>
    <row r="516" spans="1:4" x14ac:dyDescent="0.25">
      <c r="A516" t="s">
        <v>3042</v>
      </c>
      <c r="B516" t="s">
        <v>3103</v>
      </c>
      <c r="C516" t="s">
        <v>3108</v>
      </c>
      <c r="D516">
        <v>7880.6784829200005</v>
      </c>
    </row>
    <row r="517" spans="1:4" x14ac:dyDescent="0.25">
      <c r="A517" t="s">
        <v>3042</v>
      </c>
      <c r="B517" t="s">
        <v>3103</v>
      </c>
      <c r="C517" t="s">
        <v>3109</v>
      </c>
      <c r="D517">
        <v>6199.4180450500044</v>
      </c>
    </row>
    <row r="518" spans="1:4" x14ac:dyDescent="0.25">
      <c r="A518" t="s">
        <v>3043</v>
      </c>
      <c r="B518" t="s">
        <v>3103</v>
      </c>
      <c r="C518" t="s">
        <v>3104</v>
      </c>
      <c r="D518">
        <v>291466.35483925079</v>
      </c>
    </row>
    <row r="519" spans="1:4" x14ac:dyDescent="0.25">
      <c r="A519" t="s">
        <v>3043</v>
      </c>
      <c r="B519" t="s">
        <v>3103</v>
      </c>
      <c r="C519" t="s">
        <v>3105</v>
      </c>
      <c r="D519">
        <v>46976.504787570047</v>
      </c>
    </row>
    <row r="520" spans="1:4" x14ac:dyDescent="0.25">
      <c r="A520" t="s">
        <v>3043</v>
      </c>
      <c r="B520" t="s">
        <v>3103</v>
      </c>
      <c r="C520" t="s">
        <v>3106</v>
      </c>
      <c r="D520">
        <v>141106.72702200012</v>
      </c>
    </row>
    <row r="521" spans="1:4" x14ac:dyDescent="0.25">
      <c r="A521" t="s">
        <v>3043</v>
      </c>
      <c r="B521" t="s">
        <v>3103</v>
      </c>
      <c r="C521" t="s">
        <v>3107</v>
      </c>
      <c r="D521">
        <v>31539.861088329981</v>
      </c>
    </row>
    <row r="522" spans="1:4" x14ac:dyDescent="0.25">
      <c r="A522" t="s">
        <v>3043</v>
      </c>
      <c r="B522" t="s">
        <v>3103</v>
      </c>
      <c r="C522" t="s">
        <v>3108</v>
      </c>
      <c r="D522">
        <v>133781.21001853005</v>
      </c>
    </row>
    <row r="523" spans="1:4" x14ac:dyDescent="0.25">
      <c r="A523" t="s">
        <v>3043</v>
      </c>
      <c r="B523" t="s">
        <v>3103</v>
      </c>
      <c r="C523" t="s">
        <v>3109</v>
      </c>
      <c r="D523">
        <v>240945.22095361058</v>
      </c>
    </row>
    <row r="524" spans="1:4" x14ac:dyDescent="0.25">
      <c r="A524" t="s">
        <v>3044</v>
      </c>
      <c r="B524" t="s">
        <v>3103</v>
      </c>
      <c r="C524" t="s">
        <v>3104</v>
      </c>
      <c r="D524">
        <v>778.9177341699999</v>
      </c>
    </row>
    <row r="525" spans="1:4" x14ac:dyDescent="0.25">
      <c r="A525" t="s">
        <v>3044</v>
      </c>
      <c r="B525" t="s">
        <v>3103</v>
      </c>
      <c r="C525" t="s">
        <v>3105</v>
      </c>
      <c r="D525">
        <v>287.79135167999999</v>
      </c>
    </row>
    <row r="526" spans="1:4" x14ac:dyDescent="0.25">
      <c r="A526" t="s">
        <v>3044</v>
      </c>
      <c r="B526" t="s">
        <v>3103</v>
      </c>
      <c r="C526" t="s">
        <v>3106</v>
      </c>
      <c r="D526">
        <v>868.05008539999972</v>
      </c>
    </row>
    <row r="527" spans="1:4" x14ac:dyDescent="0.25">
      <c r="A527" t="s">
        <v>3044</v>
      </c>
      <c r="B527" t="s">
        <v>3103</v>
      </c>
      <c r="C527" t="s">
        <v>3107</v>
      </c>
      <c r="D527">
        <v>95.486664840000003</v>
      </c>
    </row>
    <row r="528" spans="1:4" x14ac:dyDescent="0.25">
      <c r="A528" t="s">
        <v>3044</v>
      </c>
      <c r="B528" t="s">
        <v>3103</v>
      </c>
      <c r="C528" t="s">
        <v>3108</v>
      </c>
      <c r="D528">
        <v>592.05443241</v>
      </c>
    </row>
    <row r="529" spans="1:4" x14ac:dyDescent="0.25">
      <c r="A529" t="s">
        <v>3044</v>
      </c>
      <c r="B529" t="s">
        <v>3103</v>
      </c>
      <c r="C529" t="s">
        <v>3109</v>
      </c>
      <c r="D529">
        <v>368.84048349999966</v>
      </c>
    </row>
    <row r="530" spans="1:4" x14ac:dyDescent="0.25">
      <c r="A530" t="s">
        <v>3045</v>
      </c>
      <c r="B530" t="s">
        <v>3103</v>
      </c>
      <c r="C530" t="s">
        <v>3104</v>
      </c>
      <c r="D530">
        <v>6055.8263631999935</v>
      </c>
    </row>
    <row r="531" spans="1:4" x14ac:dyDescent="0.25">
      <c r="A531" t="s">
        <v>3045</v>
      </c>
      <c r="B531" t="s">
        <v>3103</v>
      </c>
      <c r="C531" t="s">
        <v>3105</v>
      </c>
      <c r="D531">
        <v>16206.022692100018</v>
      </c>
    </row>
    <row r="532" spans="1:4" x14ac:dyDescent="0.25">
      <c r="A532" t="s">
        <v>3045</v>
      </c>
      <c r="B532" t="s">
        <v>3103</v>
      </c>
      <c r="C532" t="s">
        <v>3106</v>
      </c>
      <c r="D532">
        <v>17567.680746359969</v>
      </c>
    </row>
    <row r="533" spans="1:4" x14ac:dyDescent="0.25">
      <c r="A533" t="s">
        <v>3045</v>
      </c>
      <c r="B533" t="s">
        <v>3103</v>
      </c>
      <c r="C533" t="s">
        <v>3107</v>
      </c>
      <c r="D533">
        <v>15033.395224350017</v>
      </c>
    </row>
    <row r="534" spans="1:4" x14ac:dyDescent="0.25">
      <c r="A534" t="s">
        <v>3045</v>
      </c>
      <c r="B534" t="s">
        <v>3103</v>
      </c>
      <c r="C534" t="s">
        <v>3108</v>
      </c>
      <c r="D534">
        <v>9404.8956106300011</v>
      </c>
    </row>
    <row r="535" spans="1:4" x14ac:dyDescent="0.25">
      <c r="A535" t="s">
        <v>3045</v>
      </c>
      <c r="B535" t="s">
        <v>3103</v>
      </c>
      <c r="C535" t="s">
        <v>3109</v>
      </c>
      <c r="D535">
        <v>4600.3067200600017</v>
      </c>
    </row>
    <row r="536" spans="1:4" x14ac:dyDescent="0.25">
      <c r="A536" t="s">
        <v>3040</v>
      </c>
      <c r="B536" t="s">
        <v>3110</v>
      </c>
      <c r="C536" t="s">
        <v>3111</v>
      </c>
      <c r="D536">
        <v>94.379306270780816</v>
      </c>
    </row>
    <row r="537" spans="1:4" x14ac:dyDescent="0.25">
      <c r="A537" t="s">
        <v>3040</v>
      </c>
      <c r="B537" t="s">
        <v>3110</v>
      </c>
      <c r="C537" t="s">
        <v>3112</v>
      </c>
      <c r="D537">
        <v>3.6401992192191797</v>
      </c>
    </row>
    <row r="538" spans="1:4" x14ac:dyDescent="0.25">
      <c r="A538" t="s">
        <v>3040</v>
      </c>
      <c r="B538" t="s">
        <v>3110</v>
      </c>
      <c r="C538" t="s">
        <v>3113</v>
      </c>
      <c r="D538">
        <v>0.16492450999999983</v>
      </c>
    </row>
    <row r="539" spans="1:4" x14ac:dyDescent="0.25">
      <c r="A539" t="s">
        <v>3040</v>
      </c>
      <c r="B539" t="s">
        <v>3110</v>
      </c>
      <c r="C539" t="s">
        <v>3114</v>
      </c>
      <c r="D539">
        <v>0</v>
      </c>
    </row>
    <row r="540" spans="1:4" x14ac:dyDescent="0.25">
      <c r="A540" t="s">
        <v>3040</v>
      </c>
      <c r="B540" t="s">
        <v>3110</v>
      </c>
      <c r="C540" t="s">
        <v>3115</v>
      </c>
      <c r="D540">
        <v>0</v>
      </c>
    </row>
    <row r="541" spans="1:4" x14ac:dyDescent="0.25">
      <c r="A541" t="s">
        <v>3040</v>
      </c>
      <c r="B541" t="s">
        <v>3110</v>
      </c>
      <c r="C541" t="s">
        <v>3116</v>
      </c>
      <c r="D541">
        <v>0</v>
      </c>
    </row>
    <row r="542" spans="1:4" x14ac:dyDescent="0.25">
      <c r="A542" t="s">
        <v>3040</v>
      </c>
      <c r="B542" t="s">
        <v>3110</v>
      </c>
      <c r="C542" t="s">
        <v>3117</v>
      </c>
      <c r="D542">
        <v>0</v>
      </c>
    </row>
    <row r="543" spans="1:4" x14ac:dyDescent="0.25">
      <c r="A543" t="s">
        <v>3040</v>
      </c>
      <c r="B543" t="s">
        <v>3110</v>
      </c>
      <c r="C543" t="s">
        <v>3118</v>
      </c>
      <c r="D543">
        <v>0</v>
      </c>
    </row>
    <row r="544" spans="1:4" x14ac:dyDescent="0.25">
      <c r="A544" t="s">
        <v>3040</v>
      </c>
      <c r="B544" t="s">
        <v>3110</v>
      </c>
      <c r="C544" t="s">
        <v>3119</v>
      </c>
      <c r="D544">
        <v>0</v>
      </c>
    </row>
    <row r="545" spans="1:4" x14ac:dyDescent="0.25">
      <c r="A545" t="s">
        <v>3040</v>
      </c>
      <c r="B545" t="s">
        <v>3110</v>
      </c>
      <c r="C545" t="s">
        <v>3120</v>
      </c>
      <c r="D545">
        <v>0</v>
      </c>
    </row>
    <row r="546" spans="1:4" x14ac:dyDescent="0.25">
      <c r="A546" t="s">
        <v>3040</v>
      </c>
      <c r="B546" t="s">
        <v>3121</v>
      </c>
      <c r="C546" t="s">
        <v>3111</v>
      </c>
      <c r="D546">
        <v>326.52281332000001</v>
      </c>
    </row>
    <row r="547" spans="1:4" x14ac:dyDescent="0.25">
      <c r="A547" t="s">
        <v>3040</v>
      </c>
      <c r="B547" t="s">
        <v>3121</v>
      </c>
      <c r="C547" t="s">
        <v>3112</v>
      </c>
      <c r="D547">
        <v>201.7599623699999</v>
      </c>
    </row>
    <row r="548" spans="1:4" x14ac:dyDescent="0.25">
      <c r="A548" t="s">
        <v>3040</v>
      </c>
      <c r="B548" t="s">
        <v>3121</v>
      </c>
      <c r="C548" t="s">
        <v>3113</v>
      </c>
      <c r="D548">
        <v>72.192783599999999</v>
      </c>
    </row>
    <row r="549" spans="1:4" x14ac:dyDescent="0.25">
      <c r="A549" t="s">
        <v>3040</v>
      </c>
      <c r="B549" t="s">
        <v>3121</v>
      </c>
      <c r="C549" t="s">
        <v>3114</v>
      </c>
      <c r="D549">
        <v>21.634</v>
      </c>
    </row>
    <row r="550" spans="1:4" x14ac:dyDescent="0.25">
      <c r="A550" t="s">
        <v>3040</v>
      </c>
      <c r="B550" t="s">
        <v>3121</v>
      </c>
      <c r="C550" t="s">
        <v>3115</v>
      </c>
      <c r="D550">
        <v>11.87176099</v>
      </c>
    </row>
    <row r="551" spans="1:4" x14ac:dyDescent="0.25">
      <c r="A551" t="s">
        <v>3040</v>
      </c>
      <c r="B551" t="s">
        <v>3121</v>
      </c>
      <c r="C551" t="s">
        <v>3116</v>
      </c>
      <c r="D551">
        <v>3.1372499999999994</v>
      </c>
    </row>
    <row r="552" spans="1:4" x14ac:dyDescent="0.25">
      <c r="A552" t="s">
        <v>3040</v>
      </c>
      <c r="B552" t="s">
        <v>3121</v>
      </c>
      <c r="C552" t="s">
        <v>3117</v>
      </c>
      <c r="D552">
        <v>1.84575</v>
      </c>
    </row>
    <row r="553" spans="1:4" x14ac:dyDescent="0.25">
      <c r="A553" t="s">
        <v>3040</v>
      </c>
      <c r="B553" t="s">
        <v>3121</v>
      </c>
      <c r="C553" t="s">
        <v>3118</v>
      </c>
      <c r="D553">
        <v>1.4800000000000009</v>
      </c>
    </row>
    <row r="554" spans="1:4" x14ac:dyDescent="0.25">
      <c r="A554" t="s">
        <v>3040</v>
      </c>
      <c r="B554" t="s">
        <v>3121</v>
      </c>
      <c r="C554" t="s">
        <v>3119</v>
      </c>
      <c r="D554">
        <v>0.95</v>
      </c>
    </row>
    <row r="555" spans="1:4" x14ac:dyDescent="0.25">
      <c r="A555" t="s">
        <v>3040</v>
      </c>
      <c r="B555" t="s">
        <v>3121</v>
      </c>
      <c r="C555" t="s">
        <v>3120</v>
      </c>
      <c r="D555">
        <v>0.10000000000000014</v>
      </c>
    </row>
    <row r="556" spans="1:4" x14ac:dyDescent="0.25">
      <c r="A556" t="s">
        <v>3040</v>
      </c>
      <c r="B556" t="s">
        <v>3122</v>
      </c>
      <c r="C556" t="s">
        <v>3111</v>
      </c>
      <c r="D556">
        <v>111.85706449533325</v>
      </c>
    </row>
    <row r="557" spans="1:4" x14ac:dyDescent="0.25">
      <c r="A557" t="s">
        <v>3040</v>
      </c>
      <c r="B557" t="s">
        <v>3122</v>
      </c>
      <c r="C557" t="s">
        <v>3112</v>
      </c>
      <c r="D557">
        <v>18.613254795333333</v>
      </c>
    </row>
    <row r="558" spans="1:4" x14ac:dyDescent="0.25">
      <c r="A558" t="s">
        <v>3040</v>
      </c>
      <c r="B558" t="s">
        <v>3122</v>
      </c>
      <c r="C558" t="s">
        <v>3113</v>
      </c>
      <c r="D558">
        <v>0.92626871533333333</v>
      </c>
    </row>
    <row r="559" spans="1:4" x14ac:dyDescent="0.25">
      <c r="A559" t="s">
        <v>3040</v>
      </c>
      <c r="B559" t="s">
        <v>3122</v>
      </c>
      <c r="C559" t="s">
        <v>3114</v>
      </c>
      <c r="D559">
        <v>0.12614744266666664</v>
      </c>
    </row>
    <row r="560" spans="1:4" x14ac:dyDescent="0.25">
      <c r="A560" t="s">
        <v>3040</v>
      </c>
      <c r="B560" t="s">
        <v>3122</v>
      </c>
      <c r="C560" t="s">
        <v>3115</v>
      </c>
      <c r="D560">
        <v>8.1422672666666709E-2</v>
      </c>
    </row>
    <row r="561" spans="1:4" x14ac:dyDescent="0.25">
      <c r="A561" t="s">
        <v>3040</v>
      </c>
      <c r="B561" t="s">
        <v>3122</v>
      </c>
      <c r="C561" t="s">
        <v>3116</v>
      </c>
      <c r="D561">
        <v>3.3461286333333333E-2</v>
      </c>
    </row>
    <row r="562" spans="1:4" x14ac:dyDescent="0.25">
      <c r="A562" t="s">
        <v>3040</v>
      </c>
      <c r="B562" t="s">
        <v>3122</v>
      </c>
      <c r="C562" t="s">
        <v>3117</v>
      </c>
      <c r="D562">
        <v>3.3461286333333333E-2</v>
      </c>
    </row>
    <row r="563" spans="1:4" x14ac:dyDescent="0.25">
      <c r="A563" t="s">
        <v>3040</v>
      </c>
      <c r="B563" t="s">
        <v>3122</v>
      </c>
      <c r="C563" t="s">
        <v>3118</v>
      </c>
      <c r="D563">
        <v>3.3461286333333333E-2</v>
      </c>
    </row>
    <row r="564" spans="1:4" x14ac:dyDescent="0.25">
      <c r="A564" t="s">
        <v>3040</v>
      </c>
      <c r="B564" t="s">
        <v>3122</v>
      </c>
      <c r="C564" t="s">
        <v>3119</v>
      </c>
      <c r="D564">
        <v>2.8150426333333388E-2</v>
      </c>
    </row>
    <row r="565" spans="1:4" x14ac:dyDescent="0.25">
      <c r="A565" t="s">
        <v>3040</v>
      </c>
      <c r="B565" t="s">
        <v>3122</v>
      </c>
      <c r="C565" t="s">
        <v>3120</v>
      </c>
      <c r="D565">
        <v>0.10961286333333335</v>
      </c>
    </row>
    <row r="566" spans="1:4" x14ac:dyDescent="0.25">
      <c r="A566" t="s">
        <v>3040</v>
      </c>
      <c r="B566" t="s">
        <v>3123</v>
      </c>
      <c r="C566" t="s">
        <v>3111</v>
      </c>
      <c r="D566">
        <v>1360.5781406699994</v>
      </c>
    </row>
    <row r="567" spans="1:4" x14ac:dyDescent="0.25">
      <c r="A567" t="s">
        <v>3040</v>
      </c>
      <c r="B567" t="s">
        <v>3123</v>
      </c>
      <c r="C567" t="s">
        <v>3112</v>
      </c>
      <c r="D567">
        <v>1161.41617776</v>
      </c>
    </row>
    <row r="568" spans="1:4" x14ac:dyDescent="0.25">
      <c r="A568" t="s">
        <v>3040</v>
      </c>
      <c r="B568" t="s">
        <v>3123</v>
      </c>
      <c r="C568" t="s">
        <v>3113</v>
      </c>
      <c r="D568">
        <v>461.22850011999998</v>
      </c>
    </row>
    <row r="569" spans="1:4" x14ac:dyDescent="0.25">
      <c r="A569" t="s">
        <v>3040</v>
      </c>
      <c r="B569" t="s">
        <v>3123</v>
      </c>
      <c r="C569" t="s">
        <v>3114</v>
      </c>
      <c r="D569">
        <v>91.313499999999991</v>
      </c>
    </row>
    <row r="570" spans="1:4" x14ac:dyDescent="0.25">
      <c r="A570" t="s">
        <v>3040</v>
      </c>
      <c r="B570" t="s">
        <v>3123</v>
      </c>
      <c r="C570" t="s">
        <v>3115</v>
      </c>
      <c r="D570">
        <v>9.8055000000000092</v>
      </c>
    </row>
    <row r="571" spans="1:4" x14ac:dyDescent="0.25">
      <c r="A571" t="s">
        <v>3040</v>
      </c>
      <c r="B571" t="s">
        <v>3123</v>
      </c>
      <c r="C571" t="s">
        <v>3116</v>
      </c>
      <c r="D571">
        <v>0</v>
      </c>
    </row>
    <row r="572" spans="1:4" x14ac:dyDescent="0.25">
      <c r="A572" t="s">
        <v>3040</v>
      </c>
      <c r="B572" t="s">
        <v>3123</v>
      </c>
      <c r="C572" t="s">
        <v>3117</v>
      </c>
      <c r="D572">
        <v>0</v>
      </c>
    </row>
    <row r="573" spans="1:4" x14ac:dyDescent="0.25">
      <c r="A573" t="s">
        <v>3040</v>
      </c>
      <c r="B573" t="s">
        <v>3123</v>
      </c>
      <c r="C573" t="s">
        <v>3118</v>
      </c>
      <c r="D573">
        <v>0</v>
      </c>
    </row>
    <row r="574" spans="1:4" x14ac:dyDescent="0.25">
      <c r="A574" t="s">
        <v>3040</v>
      </c>
      <c r="B574" t="s">
        <v>3123</v>
      </c>
      <c r="C574" t="s">
        <v>3119</v>
      </c>
      <c r="D574">
        <v>0</v>
      </c>
    </row>
    <row r="575" spans="1:4" x14ac:dyDescent="0.25">
      <c r="A575" t="s">
        <v>3040</v>
      </c>
      <c r="B575" t="s">
        <v>3123</v>
      </c>
      <c r="C575" t="s">
        <v>3120</v>
      </c>
      <c r="D575">
        <v>0</v>
      </c>
    </row>
    <row r="576" spans="1:4" x14ac:dyDescent="0.25">
      <c r="A576" t="s">
        <v>3040</v>
      </c>
      <c r="B576" t="s">
        <v>3124</v>
      </c>
      <c r="C576" t="s">
        <v>3111</v>
      </c>
      <c r="D576">
        <v>88.462076247295073</v>
      </c>
    </row>
    <row r="577" spans="1:4" x14ac:dyDescent="0.25">
      <c r="A577" t="s">
        <v>3040</v>
      </c>
      <c r="B577" t="s">
        <v>3124</v>
      </c>
      <c r="C577" t="s">
        <v>3112</v>
      </c>
      <c r="D577">
        <v>19.988721068852961</v>
      </c>
    </row>
    <row r="578" spans="1:4" x14ac:dyDescent="0.25">
      <c r="A578" t="s">
        <v>3040</v>
      </c>
      <c r="B578" t="s">
        <v>3124</v>
      </c>
      <c r="C578" t="s">
        <v>3113</v>
      </c>
      <c r="D578">
        <v>4.1412715038519057</v>
      </c>
    </row>
    <row r="579" spans="1:4" x14ac:dyDescent="0.25">
      <c r="A579" t="s">
        <v>3040</v>
      </c>
      <c r="B579" t="s">
        <v>3124</v>
      </c>
      <c r="C579" t="s">
        <v>3114</v>
      </c>
      <c r="D579">
        <v>1.3957388600000002</v>
      </c>
    </row>
    <row r="580" spans="1:4" x14ac:dyDescent="0.25">
      <c r="A580" t="s">
        <v>3040</v>
      </c>
      <c r="B580" t="s">
        <v>3124</v>
      </c>
      <c r="C580" t="s">
        <v>3115</v>
      </c>
      <c r="D580">
        <v>1.36</v>
      </c>
    </row>
    <row r="581" spans="1:4" x14ac:dyDescent="0.25">
      <c r="A581" t="s">
        <v>3040</v>
      </c>
      <c r="B581" t="s">
        <v>3124</v>
      </c>
      <c r="C581" t="s">
        <v>3116</v>
      </c>
      <c r="D581">
        <v>0.68</v>
      </c>
    </row>
    <row r="582" spans="1:4" x14ac:dyDescent="0.25">
      <c r="A582" t="s">
        <v>3040</v>
      </c>
      <c r="B582" t="s">
        <v>3124</v>
      </c>
      <c r="C582" t="s">
        <v>3117</v>
      </c>
      <c r="D582">
        <v>0.68</v>
      </c>
    </row>
    <row r="583" spans="1:4" x14ac:dyDescent="0.25">
      <c r="A583" t="s">
        <v>3040</v>
      </c>
      <c r="B583" t="s">
        <v>3124</v>
      </c>
      <c r="C583" t="s">
        <v>3118</v>
      </c>
      <c r="D583">
        <v>0.68</v>
      </c>
    </row>
    <row r="584" spans="1:4" x14ac:dyDescent="0.25">
      <c r="A584" t="s">
        <v>3040</v>
      </c>
      <c r="B584" t="s">
        <v>3124</v>
      </c>
      <c r="C584" t="s">
        <v>3119</v>
      </c>
      <c r="D584">
        <v>0.68</v>
      </c>
    </row>
    <row r="585" spans="1:4" x14ac:dyDescent="0.25">
      <c r="A585" t="s">
        <v>3040</v>
      </c>
      <c r="B585" t="s">
        <v>3124</v>
      </c>
      <c r="C585" t="s">
        <v>3120</v>
      </c>
      <c r="D585">
        <v>3.0650185199999997</v>
      </c>
    </row>
    <row r="586" spans="1:4" x14ac:dyDescent="0.25">
      <c r="A586" t="s">
        <v>3040</v>
      </c>
      <c r="B586" t="s">
        <v>3125</v>
      </c>
      <c r="C586" t="s">
        <v>3111</v>
      </c>
      <c r="D586">
        <v>4.3407197999999996</v>
      </c>
    </row>
    <row r="587" spans="1:4" x14ac:dyDescent="0.25">
      <c r="A587" t="s">
        <v>3040</v>
      </c>
      <c r="B587" t="s">
        <v>3125</v>
      </c>
      <c r="C587" t="s">
        <v>3112</v>
      </c>
      <c r="D587">
        <v>0</v>
      </c>
    </row>
    <row r="588" spans="1:4" x14ac:dyDescent="0.25">
      <c r="A588" t="s">
        <v>3040</v>
      </c>
      <c r="B588" t="s">
        <v>3125</v>
      </c>
      <c r="C588" t="s">
        <v>3113</v>
      </c>
      <c r="D588">
        <v>0</v>
      </c>
    </row>
    <row r="589" spans="1:4" x14ac:dyDescent="0.25">
      <c r="A589" t="s">
        <v>3040</v>
      </c>
      <c r="B589" t="s">
        <v>3125</v>
      </c>
      <c r="C589" t="s">
        <v>3114</v>
      </c>
      <c r="D589">
        <v>0</v>
      </c>
    </row>
    <row r="590" spans="1:4" x14ac:dyDescent="0.25">
      <c r="A590" t="s">
        <v>3040</v>
      </c>
      <c r="B590" t="s">
        <v>3125</v>
      </c>
      <c r="C590" t="s">
        <v>3115</v>
      </c>
      <c r="D590">
        <v>0</v>
      </c>
    </row>
    <row r="591" spans="1:4" x14ac:dyDescent="0.25">
      <c r="A591" t="s">
        <v>3040</v>
      </c>
      <c r="B591" t="s">
        <v>3125</v>
      </c>
      <c r="C591" t="s">
        <v>3116</v>
      </c>
      <c r="D591">
        <v>0</v>
      </c>
    </row>
    <row r="592" spans="1:4" x14ac:dyDescent="0.25">
      <c r="A592" t="s">
        <v>3040</v>
      </c>
      <c r="B592" t="s">
        <v>3125</v>
      </c>
      <c r="C592" t="s">
        <v>3117</v>
      </c>
      <c r="D592">
        <v>0</v>
      </c>
    </row>
    <row r="593" spans="1:4" x14ac:dyDescent="0.25">
      <c r="A593" t="s">
        <v>3040</v>
      </c>
      <c r="B593" t="s">
        <v>3125</v>
      </c>
      <c r="C593" t="s">
        <v>3118</v>
      </c>
      <c r="D593">
        <v>0</v>
      </c>
    </row>
    <row r="594" spans="1:4" x14ac:dyDescent="0.25">
      <c r="A594" t="s">
        <v>3040</v>
      </c>
      <c r="B594" t="s">
        <v>3125</v>
      </c>
      <c r="C594" t="s">
        <v>3119</v>
      </c>
      <c r="D594">
        <v>0</v>
      </c>
    </row>
    <row r="595" spans="1:4" x14ac:dyDescent="0.25">
      <c r="A595" t="s">
        <v>3040</v>
      </c>
      <c r="B595" t="s">
        <v>3125</v>
      </c>
      <c r="C595" t="s">
        <v>3120</v>
      </c>
      <c r="D595">
        <v>0</v>
      </c>
    </row>
    <row r="596" spans="1:4" x14ac:dyDescent="0.25">
      <c r="A596" t="s">
        <v>3040</v>
      </c>
      <c r="B596" t="s">
        <v>3126</v>
      </c>
      <c r="C596" t="s">
        <v>3111</v>
      </c>
      <c r="D596">
        <v>2333.3005549475411</v>
      </c>
    </row>
    <row r="597" spans="1:4" x14ac:dyDescent="0.25">
      <c r="A597" t="s">
        <v>3040</v>
      </c>
      <c r="B597" t="s">
        <v>3126</v>
      </c>
      <c r="C597" t="s">
        <v>3112</v>
      </c>
      <c r="D597">
        <v>731.31550873938841</v>
      </c>
    </row>
    <row r="598" spans="1:4" x14ac:dyDescent="0.25">
      <c r="A598" t="s">
        <v>3040</v>
      </c>
      <c r="B598" t="s">
        <v>3126</v>
      </c>
      <c r="C598" t="s">
        <v>3113</v>
      </c>
      <c r="D598">
        <v>128.15367488560054</v>
      </c>
    </row>
    <row r="599" spans="1:4" x14ac:dyDescent="0.25">
      <c r="A599" t="s">
        <v>3040</v>
      </c>
      <c r="B599" t="s">
        <v>3126</v>
      </c>
      <c r="C599" t="s">
        <v>3114</v>
      </c>
      <c r="D599">
        <v>13.781031790420363</v>
      </c>
    </row>
    <row r="600" spans="1:4" x14ac:dyDescent="0.25">
      <c r="A600" t="s">
        <v>3040</v>
      </c>
      <c r="B600" t="s">
        <v>3126</v>
      </c>
      <c r="C600" t="s">
        <v>3115</v>
      </c>
      <c r="D600">
        <v>7.5639918303050653</v>
      </c>
    </row>
    <row r="601" spans="1:4" x14ac:dyDescent="0.25">
      <c r="A601" t="s">
        <v>3040</v>
      </c>
      <c r="B601" t="s">
        <v>3126</v>
      </c>
      <c r="C601" t="s">
        <v>3116</v>
      </c>
      <c r="D601">
        <v>2.5106794102184122</v>
      </c>
    </row>
    <row r="602" spans="1:4" x14ac:dyDescent="0.25">
      <c r="A602" t="s">
        <v>3040</v>
      </c>
      <c r="B602" t="s">
        <v>3126</v>
      </c>
      <c r="C602" t="s">
        <v>3117</v>
      </c>
      <c r="D602">
        <v>1.8438858984352244</v>
      </c>
    </row>
    <row r="603" spans="1:4" x14ac:dyDescent="0.25">
      <c r="A603" t="s">
        <v>3040</v>
      </c>
      <c r="B603" t="s">
        <v>3126</v>
      </c>
      <c r="C603" t="s">
        <v>3118</v>
      </c>
      <c r="D603">
        <v>1.3365365723415688</v>
      </c>
    </row>
    <row r="604" spans="1:4" x14ac:dyDescent="0.25">
      <c r="A604" t="s">
        <v>3040</v>
      </c>
      <c r="B604" t="s">
        <v>3126</v>
      </c>
      <c r="C604" t="s">
        <v>3119</v>
      </c>
      <c r="D604">
        <v>1.0769164723415683</v>
      </c>
    </row>
    <row r="605" spans="1:4" x14ac:dyDescent="0.25">
      <c r="A605" t="s">
        <v>3040</v>
      </c>
      <c r="B605" t="s">
        <v>3126</v>
      </c>
      <c r="C605" t="s">
        <v>3120</v>
      </c>
      <c r="D605">
        <v>5.3730389134156846</v>
      </c>
    </row>
    <row r="606" spans="1:4" x14ac:dyDescent="0.25">
      <c r="A606" t="s">
        <v>3040</v>
      </c>
      <c r="B606" t="s">
        <v>3127</v>
      </c>
      <c r="C606" t="s">
        <v>3111</v>
      </c>
      <c r="D606">
        <v>114.28812584132707</v>
      </c>
    </row>
    <row r="607" spans="1:4" x14ac:dyDescent="0.25">
      <c r="A607" t="s">
        <v>3040</v>
      </c>
      <c r="B607" t="s">
        <v>3127</v>
      </c>
      <c r="C607" t="s">
        <v>3112</v>
      </c>
      <c r="D607">
        <v>46.225278782390788</v>
      </c>
    </row>
    <row r="608" spans="1:4" x14ac:dyDescent="0.25">
      <c r="A608" t="s">
        <v>3040</v>
      </c>
      <c r="B608" t="s">
        <v>3127</v>
      </c>
      <c r="C608" t="s">
        <v>3113</v>
      </c>
      <c r="D608">
        <v>12.688894205272739</v>
      </c>
    </row>
    <row r="609" spans="1:4" x14ac:dyDescent="0.25">
      <c r="A609" t="s">
        <v>3040</v>
      </c>
      <c r="B609" t="s">
        <v>3127</v>
      </c>
      <c r="C609" t="s">
        <v>3114</v>
      </c>
      <c r="D609">
        <v>1.4117339148387538</v>
      </c>
    </row>
    <row r="610" spans="1:4" x14ac:dyDescent="0.25">
      <c r="A610" t="s">
        <v>3040</v>
      </c>
      <c r="B610" t="s">
        <v>3127</v>
      </c>
      <c r="C610" t="s">
        <v>3115</v>
      </c>
      <c r="D610">
        <v>0.97942104626135129</v>
      </c>
    </row>
    <row r="611" spans="1:4" x14ac:dyDescent="0.25">
      <c r="A611" t="s">
        <v>3040</v>
      </c>
      <c r="B611" t="s">
        <v>3127</v>
      </c>
      <c r="C611" t="s">
        <v>3116</v>
      </c>
      <c r="D611">
        <v>0.2893035225758584</v>
      </c>
    </row>
    <row r="612" spans="1:4" x14ac:dyDescent="0.25">
      <c r="A612" t="s">
        <v>3040</v>
      </c>
      <c r="B612" t="s">
        <v>3127</v>
      </c>
      <c r="C612" t="s">
        <v>3117</v>
      </c>
      <c r="D612">
        <v>0.17264325133333333</v>
      </c>
    </row>
    <row r="613" spans="1:4" x14ac:dyDescent="0.25">
      <c r="A613" t="s">
        <v>3040</v>
      </c>
      <c r="B613" t="s">
        <v>3127</v>
      </c>
      <c r="C613" t="s">
        <v>3118</v>
      </c>
      <c r="D613">
        <v>0.12853998133333336</v>
      </c>
    </row>
    <row r="614" spans="1:4" x14ac:dyDescent="0.25">
      <c r="A614" t="s">
        <v>3040</v>
      </c>
      <c r="B614" t="s">
        <v>3127</v>
      </c>
      <c r="C614" t="s">
        <v>3119</v>
      </c>
      <c r="D614">
        <v>9.6898131333333137E-2</v>
      </c>
    </row>
    <row r="615" spans="1:4" x14ac:dyDescent="0.25">
      <c r="A615" t="s">
        <v>3040</v>
      </c>
      <c r="B615" t="s">
        <v>3127</v>
      </c>
      <c r="C615" t="s">
        <v>3120</v>
      </c>
      <c r="D615">
        <v>7.0547943333333349E-2</v>
      </c>
    </row>
    <row r="616" spans="1:4" x14ac:dyDescent="0.25">
      <c r="A616" t="s">
        <v>3040</v>
      </c>
      <c r="B616" t="s">
        <v>3128</v>
      </c>
      <c r="C616" t="s">
        <v>3111</v>
      </c>
      <c r="D616">
        <v>73.001834886060763</v>
      </c>
    </row>
    <row r="617" spans="1:4" x14ac:dyDescent="0.25">
      <c r="A617" t="s">
        <v>3040</v>
      </c>
      <c r="B617" t="s">
        <v>3128</v>
      </c>
      <c r="C617" t="s">
        <v>3112</v>
      </c>
      <c r="D617">
        <v>15.18045638896858</v>
      </c>
    </row>
    <row r="618" spans="1:4" x14ac:dyDescent="0.25">
      <c r="A618" t="s">
        <v>3040</v>
      </c>
      <c r="B618" t="s">
        <v>3128</v>
      </c>
      <c r="C618" t="s">
        <v>3113</v>
      </c>
      <c r="D618">
        <v>1.2834134009706397</v>
      </c>
    </row>
    <row r="619" spans="1:4" x14ac:dyDescent="0.25">
      <c r="A619" t="s">
        <v>3040</v>
      </c>
      <c r="B619" t="s">
        <v>3128</v>
      </c>
      <c r="C619" t="s">
        <v>3114</v>
      </c>
      <c r="D619">
        <v>0.39230315933333332</v>
      </c>
    </row>
    <row r="620" spans="1:4" x14ac:dyDescent="0.25">
      <c r="A620" t="s">
        <v>3040</v>
      </c>
      <c r="B620" t="s">
        <v>3128</v>
      </c>
      <c r="C620" t="s">
        <v>3115</v>
      </c>
      <c r="D620">
        <v>0.39230315933333332</v>
      </c>
    </row>
    <row r="621" spans="1:4" x14ac:dyDescent="0.25">
      <c r="A621" t="s">
        <v>3040</v>
      </c>
      <c r="B621" t="s">
        <v>3128</v>
      </c>
      <c r="C621" t="s">
        <v>3116</v>
      </c>
      <c r="D621">
        <v>0.19615157966666666</v>
      </c>
    </row>
    <row r="622" spans="1:4" x14ac:dyDescent="0.25">
      <c r="A622" t="s">
        <v>3040</v>
      </c>
      <c r="B622" t="s">
        <v>3128</v>
      </c>
      <c r="C622" t="s">
        <v>3117</v>
      </c>
      <c r="D622">
        <v>0.19615157966666666</v>
      </c>
    </row>
    <row r="623" spans="1:4" x14ac:dyDescent="0.25">
      <c r="A623" t="s">
        <v>3040</v>
      </c>
      <c r="B623" t="s">
        <v>3128</v>
      </c>
      <c r="C623" t="s">
        <v>3118</v>
      </c>
      <c r="D623">
        <v>0.18934125966666671</v>
      </c>
    </row>
    <row r="624" spans="1:4" x14ac:dyDescent="0.25">
      <c r="A624" t="s">
        <v>3040</v>
      </c>
      <c r="B624" t="s">
        <v>3128</v>
      </c>
      <c r="C624" t="s">
        <v>3119</v>
      </c>
      <c r="D624">
        <v>7.1151579666666673E-2</v>
      </c>
    </row>
    <row r="625" spans="1:4" x14ac:dyDescent="0.25">
      <c r="A625" t="s">
        <v>3040</v>
      </c>
      <c r="B625" t="s">
        <v>3128</v>
      </c>
      <c r="C625" t="s">
        <v>3120</v>
      </c>
      <c r="D625">
        <v>0.71151579666666676</v>
      </c>
    </row>
    <row r="626" spans="1:4" x14ac:dyDescent="0.25">
      <c r="A626" t="s">
        <v>3040</v>
      </c>
      <c r="B626" t="s">
        <v>3129</v>
      </c>
      <c r="C626" t="s">
        <v>3111</v>
      </c>
      <c r="D626">
        <v>83.408177975952924</v>
      </c>
    </row>
    <row r="627" spans="1:4" x14ac:dyDescent="0.25">
      <c r="A627" t="s">
        <v>3040</v>
      </c>
      <c r="B627" t="s">
        <v>3129</v>
      </c>
      <c r="C627" t="s">
        <v>3112</v>
      </c>
      <c r="D627">
        <v>13.89270661706944</v>
      </c>
    </row>
    <row r="628" spans="1:4" x14ac:dyDescent="0.25">
      <c r="A628" t="s">
        <v>3040</v>
      </c>
      <c r="B628" t="s">
        <v>3129</v>
      </c>
      <c r="C628" t="s">
        <v>3113</v>
      </c>
      <c r="D628">
        <v>6.0884962599695136</v>
      </c>
    </row>
    <row r="629" spans="1:4" x14ac:dyDescent="0.25">
      <c r="A629" t="s">
        <v>3040</v>
      </c>
      <c r="B629" t="s">
        <v>3129</v>
      </c>
      <c r="C629" t="s">
        <v>3114</v>
      </c>
      <c r="D629">
        <v>4.4666017280581976</v>
      </c>
    </row>
    <row r="630" spans="1:4" x14ac:dyDescent="0.25">
      <c r="A630" t="s">
        <v>3040</v>
      </c>
      <c r="B630" t="s">
        <v>3129</v>
      </c>
      <c r="C630" t="s">
        <v>3115</v>
      </c>
      <c r="D630">
        <v>0.39077658894986206</v>
      </c>
    </row>
    <row r="631" spans="1:4" x14ac:dyDescent="0.25">
      <c r="A631" t="s">
        <v>3040</v>
      </c>
      <c r="B631" t="s">
        <v>3129</v>
      </c>
      <c r="C631" t="s">
        <v>3116</v>
      </c>
      <c r="D631">
        <v>0.85145117000000003</v>
      </c>
    </row>
    <row r="632" spans="1:4" x14ac:dyDescent="0.25">
      <c r="A632" t="s">
        <v>3040</v>
      </c>
      <c r="B632" t="s">
        <v>3129</v>
      </c>
      <c r="C632" t="s">
        <v>3117</v>
      </c>
      <c r="D632">
        <v>0.30193665000000003</v>
      </c>
    </row>
    <row r="633" spans="1:4" x14ac:dyDescent="0.25">
      <c r="A633" t="s">
        <v>3040</v>
      </c>
      <c r="B633" t="s">
        <v>3129</v>
      </c>
      <c r="C633" t="s">
        <v>3118</v>
      </c>
      <c r="D633">
        <v>0</v>
      </c>
    </row>
    <row r="634" spans="1:4" x14ac:dyDescent="0.25">
      <c r="A634" t="s">
        <v>3040</v>
      </c>
      <c r="B634" t="s">
        <v>3129</v>
      </c>
      <c r="C634" t="s">
        <v>3119</v>
      </c>
      <c r="D634">
        <v>0.86042755717803387</v>
      </c>
    </row>
    <row r="635" spans="1:4" x14ac:dyDescent="0.25">
      <c r="A635" t="s">
        <v>3040</v>
      </c>
      <c r="B635" t="s">
        <v>3129</v>
      </c>
      <c r="C635" t="s">
        <v>3120</v>
      </c>
      <c r="D635">
        <v>0.51343720282196637</v>
      </c>
    </row>
    <row r="636" spans="1:4" x14ac:dyDescent="0.25">
      <c r="A636" t="s">
        <v>3041</v>
      </c>
      <c r="B636" t="s">
        <v>3110</v>
      </c>
      <c r="C636" t="s">
        <v>3111</v>
      </c>
      <c r="D636">
        <v>3585.328733153563</v>
      </c>
    </row>
    <row r="637" spans="1:4" x14ac:dyDescent="0.25">
      <c r="A637" t="s">
        <v>3041</v>
      </c>
      <c r="B637" t="s">
        <v>3110</v>
      </c>
      <c r="C637" t="s">
        <v>3112</v>
      </c>
      <c r="D637">
        <v>1122.4493044506914</v>
      </c>
    </row>
    <row r="638" spans="1:4" x14ac:dyDescent="0.25">
      <c r="A638" t="s">
        <v>3041</v>
      </c>
      <c r="B638" t="s">
        <v>3110</v>
      </c>
      <c r="C638" t="s">
        <v>3113</v>
      </c>
      <c r="D638">
        <v>214.06297326381457</v>
      </c>
    </row>
    <row r="639" spans="1:4" x14ac:dyDescent="0.25">
      <c r="A639" t="s">
        <v>3041</v>
      </c>
      <c r="B639" t="s">
        <v>3110</v>
      </c>
      <c r="C639" t="s">
        <v>3114</v>
      </c>
      <c r="D639">
        <v>11.382032930803096</v>
      </c>
    </row>
    <row r="640" spans="1:4" x14ac:dyDescent="0.25">
      <c r="A640" t="s">
        <v>3041</v>
      </c>
      <c r="B640" t="s">
        <v>3110</v>
      </c>
      <c r="C640" t="s">
        <v>3115</v>
      </c>
      <c r="D640">
        <v>1.9009374611307217</v>
      </c>
    </row>
    <row r="641" spans="1:4" x14ac:dyDescent="0.25">
      <c r="A641" t="s">
        <v>3041</v>
      </c>
      <c r="B641" t="s">
        <v>3110</v>
      </c>
      <c r="C641" t="s">
        <v>3116</v>
      </c>
      <c r="D641">
        <v>0.67875000000000008</v>
      </c>
    </row>
    <row r="642" spans="1:4" x14ac:dyDescent="0.25">
      <c r="A642" t="s">
        <v>3041</v>
      </c>
      <c r="B642" t="s">
        <v>3110</v>
      </c>
      <c r="C642" t="s">
        <v>3117</v>
      </c>
      <c r="D642">
        <v>0.47224999999999967</v>
      </c>
    </row>
    <row r="643" spans="1:4" x14ac:dyDescent="0.25">
      <c r="A643" t="s">
        <v>3041</v>
      </c>
      <c r="B643" t="s">
        <v>3110</v>
      </c>
      <c r="C643" t="s">
        <v>3118</v>
      </c>
      <c r="D643">
        <v>0.13925654000000012</v>
      </c>
    </row>
    <row r="644" spans="1:4" x14ac:dyDescent="0.25">
      <c r="A644" t="s">
        <v>3041</v>
      </c>
      <c r="B644" t="s">
        <v>3110</v>
      </c>
      <c r="C644" t="s">
        <v>3119</v>
      </c>
      <c r="D644">
        <v>0</v>
      </c>
    </row>
    <row r="645" spans="1:4" x14ac:dyDescent="0.25">
      <c r="A645" t="s">
        <v>3041</v>
      </c>
      <c r="B645" t="s">
        <v>3110</v>
      </c>
      <c r="C645" t="s">
        <v>3120</v>
      </c>
      <c r="D645">
        <v>0</v>
      </c>
    </row>
    <row r="646" spans="1:4" x14ac:dyDescent="0.25">
      <c r="A646" t="s">
        <v>3041</v>
      </c>
      <c r="B646" t="s">
        <v>3121</v>
      </c>
      <c r="C646" t="s">
        <v>3111</v>
      </c>
      <c r="D646">
        <v>14009.146300539429</v>
      </c>
    </row>
    <row r="647" spans="1:4" x14ac:dyDescent="0.25">
      <c r="A647" t="s">
        <v>3041</v>
      </c>
      <c r="B647" t="s">
        <v>3121</v>
      </c>
      <c r="C647" t="s">
        <v>3112</v>
      </c>
      <c r="D647">
        <v>4344.5901541603926</v>
      </c>
    </row>
    <row r="648" spans="1:4" x14ac:dyDescent="0.25">
      <c r="A648" t="s">
        <v>3041</v>
      </c>
      <c r="B648" t="s">
        <v>3121</v>
      </c>
      <c r="C648" t="s">
        <v>3113</v>
      </c>
      <c r="D648">
        <v>1477.79165433547</v>
      </c>
    </row>
    <row r="649" spans="1:4" x14ac:dyDescent="0.25">
      <c r="A649" t="s">
        <v>3041</v>
      </c>
      <c r="B649" t="s">
        <v>3121</v>
      </c>
      <c r="C649" t="s">
        <v>3114</v>
      </c>
      <c r="D649">
        <v>205.36140540605555</v>
      </c>
    </row>
    <row r="650" spans="1:4" x14ac:dyDescent="0.25">
      <c r="A650" t="s">
        <v>3041</v>
      </c>
      <c r="B650" t="s">
        <v>3121</v>
      </c>
      <c r="C650" t="s">
        <v>3115</v>
      </c>
      <c r="D650">
        <v>58.121398824791953</v>
      </c>
    </row>
    <row r="651" spans="1:4" x14ac:dyDescent="0.25">
      <c r="A651" t="s">
        <v>3041</v>
      </c>
      <c r="B651" t="s">
        <v>3121</v>
      </c>
      <c r="C651" t="s">
        <v>3116</v>
      </c>
      <c r="D651">
        <v>8.8699852607629097</v>
      </c>
    </row>
    <row r="652" spans="1:4" x14ac:dyDescent="0.25">
      <c r="A652" t="s">
        <v>3041</v>
      </c>
      <c r="B652" t="s">
        <v>3121</v>
      </c>
      <c r="C652" t="s">
        <v>3117</v>
      </c>
      <c r="D652">
        <v>4.6928642615403025</v>
      </c>
    </row>
    <row r="653" spans="1:4" x14ac:dyDescent="0.25">
      <c r="A653" t="s">
        <v>3041</v>
      </c>
      <c r="B653" t="s">
        <v>3121</v>
      </c>
      <c r="C653" t="s">
        <v>3118</v>
      </c>
      <c r="D653">
        <v>3.3684737615578264</v>
      </c>
    </row>
    <row r="654" spans="1:4" x14ac:dyDescent="0.25">
      <c r="A654" t="s">
        <v>3041</v>
      </c>
      <c r="B654" t="s">
        <v>3121</v>
      </c>
      <c r="C654" t="s">
        <v>3119</v>
      </c>
      <c r="D654">
        <v>1.55175</v>
      </c>
    </row>
    <row r="655" spans="1:4" x14ac:dyDescent="0.25">
      <c r="A655" t="s">
        <v>3041</v>
      </c>
      <c r="B655" t="s">
        <v>3121</v>
      </c>
      <c r="C655" t="s">
        <v>3120</v>
      </c>
      <c r="D655">
        <v>1.6869999999999998</v>
      </c>
    </row>
    <row r="656" spans="1:4" x14ac:dyDescent="0.25">
      <c r="A656" t="s">
        <v>3041</v>
      </c>
      <c r="B656" t="s">
        <v>3122</v>
      </c>
      <c r="C656" t="s">
        <v>3111</v>
      </c>
      <c r="D656">
        <v>9656.3579378724589</v>
      </c>
    </row>
    <row r="657" spans="1:4" x14ac:dyDescent="0.25">
      <c r="A657" t="s">
        <v>3041</v>
      </c>
      <c r="B657" t="s">
        <v>3122</v>
      </c>
      <c r="C657" t="s">
        <v>3112</v>
      </c>
      <c r="D657">
        <v>7229.1855418184114</v>
      </c>
    </row>
    <row r="658" spans="1:4" x14ac:dyDescent="0.25">
      <c r="A658" t="s">
        <v>3041</v>
      </c>
      <c r="B658" t="s">
        <v>3122</v>
      </c>
      <c r="C658" t="s">
        <v>3113</v>
      </c>
      <c r="D658">
        <v>3505.0499507829759</v>
      </c>
    </row>
    <row r="659" spans="1:4" x14ac:dyDescent="0.25">
      <c r="A659" t="s">
        <v>3041</v>
      </c>
      <c r="B659" t="s">
        <v>3122</v>
      </c>
      <c r="C659" t="s">
        <v>3114</v>
      </c>
      <c r="D659">
        <v>769.87670790669756</v>
      </c>
    </row>
    <row r="660" spans="1:4" x14ac:dyDescent="0.25">
      <c r="A660" t="s">
        <v>3041</v>
      </c>
      <c r="B660" t="s">
        <v>3122</v>
      </c>
      <c r="C660" t="s">
        <v>3115</v>
      </c>
      <c r="D660">
        <v>188.24118321572865</v>
      </c>
    </row>
    <row r="661" spans="1:4" x14ac:dyDescent="0.25">
      <c r="A661" t="s">
        <v>3041</v>
      </c>
      <c r="B661" t="s">
        <v>3122</v>
      </c>
      <c r="C661" t="s">
        <v>3116</v>
      </c>
      <c r="D661">
        <v>2.4697755216399564</v>
      </c>
    </row>
    <row r="662" spans="1:4" x14ac:dyDescent="0.25">
      <c r="A662" t="s">
        <v>3041</v>
      </c>
      <c r="B662" t="s">
        <v>3122</v>
      </c>
      <c r="C662" t="s">
        <v>3117</v>
      </c>
      <c r="D662">
        <v>0.91556605612073871</v>
      </c>
    </row>
    <row r="663" spans="1:4" x14ac:dyDescent="0.25">
      <c r="A663" t="s">
        <v>3041</v>
      </c>
      <c r="B663" t="s">
        <v>3122</v>
      </c>
      <c r="C663" t="s">
        <v>3118</v>
      </c>
      <c r="D663">
        <v>0.45953670133333313</v>
      </c>
    </row>
    <row r="664" spans="1:4" x14ac:dyDescent="0.25">
      <c r="A664" t="s">
        <v>3041</v>
      </c>
      <c r="B664" t="s">
        <v>3122</v>
      </c>
      <c r="C664" t="s">
        <v>3119</v>
      </c>
      <c r="D664">
        <v>0.16374437133333336</v>
      </c>
    </row>
    <row r="665" spans="1:4" x14ac:dyDescent="0.25">
      <c r="A665" t="s">
        <v>3041</v>
      </c>
      <c r="B665" t="s">
        <v>3122</v>
      </c>
      <c r="C665" t="s">
        <v>3120</v>
      </c>
      <c r="D665">
        <v>1.2177323033333336</v>
      </c>
    </row>
    <row r="666" spans="1:4" x14ac:dyDescent="0.25">
      <c r="A666" t="s">
        <v>3041</v>
      </c>
      <c r="B666" t="s">
        <v>3123</v>
      </c>
      <c r="C666" t="s">
        <v>3111</v>
      </c>
      <c r="D666">
        <v>1578.9967504297929</v>
      </c>
    </row>
    <row r="667" spans="1:4" x14ac:dyDescent="0.25">
      <c r="A667" t="s">
        <v>3041</v>
      </c>
      <c r="B667" t="s">
        <v>3123</v>
      </c>
      <c r="C667" t="s">
        <v>3112</v>
      </c>
      <c r="D667">
        <v>981.39254855032596</v>
      </c>
    </row>
    <row r="668" spans="1:4" x14ac:dyDescent="0.25">
      <c r="A668" t="s">
        <v>3041</v>
      </c>
      <c r="B668" t="s">
        <v>3123</v>
      </c>
      <c r="C668" t="s">
        <v>3113</v>
      </c>
      <c r="D668">
        <v>344.22614008883971</v>
      </c>
    </row>
    <row r="669" spans="1:4" x14ac:dyDescent="0.25">
      <c r="A669" t="s">
        <v>3041</v>
      </c>
      <c r="B669" t="s">
        <v>3123</v>
      </c>
      <c r="C669" t="s">
        <v>3114</v>
      </c>
      <c r="D669">
        <v>19.38878173022113</v>
      </c>
    </row>
    <row r="670" spans="1:4" x14ac:dyDescent="0.25">
      <c r="A670" t="s">
        <v>3041</v>
      </c>
      <c r="B670" t="s">
        <v>3123</v>
      </c>
      <c r="C670" t="s">
        <v>3115</v>
      </c>
      <c r="D670">
        <v>15.145979564168403</v>
      </c>
    </row>
    <row r="671" spans="1:4" x14ac:dyDescent="0.25">
      <c r="A671" t="s">
        <v>3041</v>
      </c>
      <c r="B671" t="s">
        <v>3123</v>
      </c>
      <c r="C671" t="s">
        <v>3116</v>
      </c>
      <c r="D671">
        <v>7.3405451420842009</v>
      </c>
    </row>
    <row r="672" spans="1:4" x14ac:dyDescent="0.25">
      <c r="A672" t="s">
        <v>3041</v>
      </c>
      <c r="B672" t="s">
        <v>3123</v>
      </c>
      <c r="C672" t="s">
        <v>3117</v>
      </c>
      <c r="D672">
        <v>7.3161978320842014</v>
      </c>
    </row>
    <row r="673" spans="1:4" x14ac:dyDescent="0.25">
      <c r="A673" t="s">
        <v>3041</v>
      </c>
      <c r="B673" t="s">
        <v>3123</v>
      </c>
      <c r="C673" t="s">
        <v>3118</v>
      </c>
      <c r="D673">
        <v>7.3161978320842014</v>
      </c>
    </row>
    <row r="674" spans="1:4" x14ac:dyDescent="0.25">
      <c r="A674" t="s">
        <v>3041</v>
      </c>
      <c r="B674" t="s">
        <v>3123</v>
      </c>
      <c r="C674" t="s">
        <v>3119</v>
      </c>
      <c r="D674">
        <v>6.2292537069757579</v>
      </c>
    </row>
    <row r="675" spans="1:4" x14ac:dyDescent="0.25">
      <c r="A675" t="s">
        <v>3041</v>
      </c>
      <c r="B675" t="s">
        <v>3123</v>
      </c>
      <c r="C675" t="s">
        <v>3120</v>
      </c>
      <c r="D675">
        <v>20.459906713424449</v>
      </c>
    </row>
    <row r="676" spans="1:4" x14ac:dyDescent="0.25">
      <c r="A676" t="s">
        <v>3041</v>
      </c>
      <c r="B676" t="s">
        <v>3124</v>
      </c>
      <c r="C676" t="s">
        <v>3111</v>
      </c>
      <c r="D676">
        <v>12019.063299764066</v>
      </c>
    </row>
    <row r="677" spans="1:4" x14ac:dyDescent="0.25">
      <c r="A677" t="s">
        <v>3041</v>
      </c>
      <c r="B677" t="s">
        <v>3124</v>
      </c>
      <c r="C677" t="s">
        <v>3112</v>
      </c>
      <c r="D677">
        <v>6487.1708020536025</v>
      </c>
    </row>
    <row r="678" spans="1:4" x14ac:dyDescent="0.25">
      <c r="A678" t="s">
        <v>3041</v>
      </c>
      <c r="B678" t="s">
        <v>3124</v>
      </c>
      <c r="C678" t="s">
        <v>3113</v>
      </c>
      <c r="D678">
        <v>1904.4941405794866</v>
      </c>
    </row>
    <row r="679" spans="1:4" x14ac:dyDescent="0.25">
      <c r="A679" t="s">
        <v>3041</v>
      </c>
      <c r="B679" t="s">
        <v>3124</v>
      </c>
      <c r="C679" t="s">
        <v>3114</v>
      </c>
      <c r="D679">
        <v>26.299454641045507</v>
      </c>
    </row>
    <row r="680" spans="1:4" x14ac:dyDescent="0.25">
      <c r="A680" t="s">
        <v>3041</v>
      </c>
      <c r="B680" t="s">
        <v>3124</v>
      </c>
      <c r="C680" t="s">
        <v>3115</v>
      </c>
      <c r="D680">
        <v>11.398400490256792</v>
      </c>
    </row>
    <row r="681" spans="1:4" x14ac:dyDescent="0.25">
      <c r="A681" t="s">
        <v>3041</v>
      </c>
      <c r="B681" t="s">
        <v>3124</v>
      </c>
      <c r="C681" t="s">
        <v>3116</v>
      </c>
      <c r="D681">
        <v>4.0545645797778214</v>
      </c>
    </row>
    <row r="682" spans="1:4" x14ac:dyDescent="0.25">
      <c r="A682" t="s">
        <v>3041</v>
      </c>
      <c r="B682" t="s">
        <v>3124</v>
      </c>
      <c r="C682" t="s">
        <v>3117</v>
      </c>
      <c r="D682">
        <v>3.2722579463661501</v>
      </c>
    </row>
    <row r="683" spans="1:4" x14ac:dyDescent="0.25">
      <c r="A683" t="s">
        <v>3041</v>
      </c>
      <c r="B683" t="s">
        <v>3124</v>
      </c>
      <c r="C683" t="s">
        <v>3118</v>
      </c>
      <c r="D683">
        <v>2.9407440253473025</v>
      </c>
    </row>
    <row r="684" spans="1:4" x14ac:dyDescent="0.25">
      <c r="A684" t="s">
        <v>3041</v>
      </c>
      <c r="B684" t="s">
        <v>3124</v>
      </c>
      <c r="C684" t="s">
        <v>3119</v>
      </c>
      <c r="D684">
        <v>2.8381636157862102</v>
      </c>
    </row>
    <row r="685" spans="1:4" x14ac:dyDescent="0.25">
      <c r="A685" t="s">
        <v>3041</v>
      </c>
      <c r="B685" t="s">
        <v>3124</v>
      </c>
      <c r="C685" t="s">
        <v>3120</v>
      </c>
      <c r="D685">
        <v>20.429789644275782</v>
      </c>
    </row>
    <row r="686" spans="1:4" x14ac:dyDescent="0.25">
      <c r="A686" t="s">
        <v>3041</v>
      </c>
      <c r="B686" t="s">
        <v>3125</v>
      </c>
      <c r="C686" t="s">
        <v>3111</v>
      </c>
      <c r="D686">
        <v>3044.5635217980762</v>
      </c>
    </row>
    <row r="687" spans="1:4" x14ac:dyDescent="0.25">
      <c r="A687" t="s">
        <v>3041</v>
      </c>
      <c r="B687" t="s">
        <v>3125</v>
      </c>
      <c r="C687" t="s">
        <v>3112</v>
      </c>
      <c r="D687">
        <v>1646.1400928248609</v>
      </c>
    </row>
    <row r="688" spans="1:4" x14ac:dyDescent="0.25">
      <c r="A688" t="s">
        <v>3041</v>
      </c>
      <c r="B688" t="s">
        <v>3125</v>
      </c>
      <c r="C688" t="s">
        <v>3113</v>
      </c>
      <c r="D688">
        <v>809.87017628085562</v>
      </c>
    </row>
    <row r="689" spans="1:4" x14ac:dyDescent="0.25">
      <c r="A689" t="s">
        <v>3041</v>
      </c>
      <c r="B689" t="s">
        <v>3125</v>
      </c>
      <c r="C689" t="s">
        <v>3114</v>
      </c>
      <c r="D689">
        <v>161.70466190983228</v>
      </c>
    </row>
    <row r="690" spans="1:4" x14ac:dyDescent="0.25">
      <c r="A690" t="s">
        <v>3041</v>
      </c>
      <c r="B690" t="s">
        <v>3125</v>
      </c>
      <c r="C690" t="s">
        <v>3115</v>
      </c>
      <c r="D690">
        <v>100.18719574387892</v>
      </c>
    </row>
    <row r="691" spans="1:4" x14ac:dyDescent="0.25">
      <c r="A691" t="s">
        <v>3041</v>
      </c>
      <c r="B691" t="s">
        <v>3125</v>
      </c>
      <c r="C691" t="s">
        <v>3116</v>
      </c>
      <c r="D691">
        <v>48.579960504844216</v>
      </c>
    </row>
    <row r="692" spans="1:4" x14ac:dyDescent="0.25">
      <c r="A692" t="s">
        <v>3041</v>
      </c>
      <c r="B692" t="s">
        <v>3125</v>
      </c>
      <c r="C692" t="s">
        <v>3117</v>
      </c>
      <c r="D692">
        <v>48.519626074844219</v>
      </c>
    </row>
    <row r="693" spans="1:4" x14ac:dyDescent="0.25">
      <c r="A693" t="s">
        <v>3041</v>
      </c>
      <c r="B693" t="s">
        <v>3125</v>
      </c>
      <c r="C693" t="s">
        <v>3118</v>
      </c>
      <c r="D693">
        <v>41.429690414321996</v>
      </c>
    </row>
    <row r="694" spans="1:4" x14ac:dyDescent="0.25">
      <c r="A694" t="s">
        <v>3041</v>
      </c>
      <c r="B694" t="s">
        <v>3125</v>
      </c>
      <c r="C694" t="s">
        <v>3119</v>
      </c>
      <c r="D694">
        <v>32.66237138429041</v>
      </c>
    </row>
    <row r="695" spans="1:4" x14ac:dyDescent="0.25">
      <c r="A695" t="s">
        <v>3041</v>
      </c>
      <c r="B695" t="s">
        <v>3125</v>
      </c>
      <c r="C695" t="s">
        <v>3120</v>
      </c>
      <c r="D695">
        <v>172.34602333419187</v>
      </c>
    </row>
    <row r="696" spans="1:4" x14ac:dyDescent="0.25">
      <c r="A696" t="s">
        <v>3041</v>
      </c>
      <c r="B696" t="s">
        <v>3126</v>
      </c>
      <c r="C696" t="s">
        <v>3111</v>
      </c>
      <c r="D696">
        <v>160370.37897379027</v>
      </c>
    </row>
    <row r="697" spans="1:4" x14ac:dyDescent="0.25">
      <c r="A697" t="s">
        <v>3041</v>
      </c>
      <c r="B697" t="s">
        <v>3126</v>
      </c>
      <c r="C697" t="s">
        <v>3112</v>
      </c>
      <c r="D697">
        <v>134080.5039996111</v>
      </c>
    </row>
    <row r="698" spans="1:4" x14ac:dyDescent="0.25">
      <c r="A698" t="s">
        <v>3041</v>
      </c>
      <c r="B698" t="s">
        <v>3126</v>
      </c>
      <c r="C698" t="s">
        <v>3113</v>
      </c>
      <c r="D698">
        <v>86097.383600471934</v>
      </c>
    </row>
    <row r="699" spans="1:4" x14ac:dyDescent="0.25">
      <c r="A699" t="s">
        <v>3041</v>
      </c>
      <c r="B699" t="s">
        <v>3126</v>
      </c>
      <c r="C699" t="s">
        <v>3114</v>
      </c>
      <c r="D699">
        <v>22546.268244455227</v>
      </c>
    </row>
    <row r="700" spans="1:4" x14ac:dyDescent="0.25">
      <c r="A700" t="s">
        <v>3041</v>
      </c>
      <c r="B700" t="s">
        <v>3126</v>
      </c>
      <c r="C700" t="s">
        <v>3115</v>
      </c>
      <c r="D700">
        <v>10790.981862125993</v>
      </c>
    </row>
    <row r="701" spans="1:4" x14ac:dyDescent="0.25">
      <c r="A701" t="s">
        <v>3041</v>
      </c>
      <c r="B701" t="s">
        <v>3126</v>
      </c>
      <c r="C701" t="s">
        <v>3116</v>
      </c>
      <c r="D701">
        <v>842.77175219653441</v>
      </c>
    </row>
    <row r="702" spans="1:4" x14ac:dyDescent="0.25">
      <c r="A702" t="s">
        <v>3041</v>
      </c>
      <c r="B702" t="s">
        <v>3126</v>
      </c>
      <c r="C702" t="s">
        <v>3117</v>
      </c>
      <c r="D702">
        <v>145.59981930029352</v>
      </c>
    </row>
    <row r="703" spans="1:4" x14ac:dyDescent="0.25">
      <c r="A703" t="s">
        <v>3041</v>
      </c>
      <c r="B703" t="s">
        <v>3126</v>
      </c>
      <c r="C703" t="s">
        <v>3118</v>
      </c>
      <c r="D703">
        <v>54.267808725080648</v>
      </c>
    </row>
    <row r="704" spans="1:4" x14ac:dyDescent="0.25">
      <c r="A704" t="s">
        <v>3041</v>
      </c>
      <c r="B704" t="s">
        <v>3126</v>
      </c>
      <c r="C704" t="s">
        <v>3119</v>
      </c>
      <c r="D704">
        <v>28.921872184597444</v>
      </c>
    </row>
    <row r="705" spans="1:4" x14ac:dyDescent="0.25">
      <c r="A705" t="s">
        <v>3041</v>
      </c>
      <c r="B705" t="s">
        <v>3126</v>
      </c>
      <c r="C705" t="s">
        <v>3120</v>
      </c>
      <c r="D705">
        <v>73.315603171289666</v>
      </c>
    </row>
    <row r="706" spans="1:4" x14ac:dyDescent="0.25">
      <c r="A706" t="s">
        <v>3041</v>
      </c>
      <c r="B706" t="s">
        <v>3127</v>
      </c>
      <c r="C706" t="s">
        <v>3111</v>
      </c>
      <c r="D706">
        <v>13198.812505390566</v>
      </c>
    </row>
    <row r="707" spans="1:4" x14ac:dyDescent="0.25">
      <c r="A707" t="s">
        <v>3041</v>
      </c>
      <c r="B707" t="s">
        <v>3127</v>
      </c>
      <c r="C707" t="s">
        <v>3112</v>
      </c>
      <c r="D707">
        <v>8410.8929593149915</v>
      </c>
    </row>
    <row r="708" spans="1:4" x14ac:dyDescent="0.25">
      <c r="A708" t="s">
        <v>3041</v>
      </c>
      <c r="B708" t="s">
        <v>3127</v>
      </c>
      <c r="C708" t="s">
        <v>3113</v>
      </c>
      <c r="D708">
        <v>3958.1858340038434</v>
      </c>
    </row>
    <row r="709" spans="1:4" x14ac:dyDescent="0.25">
      <c r="A709" t="s">
        <v>3041</v>
      </c>
      <c r="B709" t="s">
        <v>3127</v>
      </c>
      <c r="C709" t="s">
        <v>3114</v>
      </c>
      <c r="D709">
        <v>487.74412104188957</v>
      </c>
    </row>
    <row r="710" spans="1:4" x14ac:dyDescent="0.25">
      <c r="A710" t="s">
        <v>3041</v>
      </c>
      <c r="B710" t="s">
        <v>3127</v>
      </c>
      <c r="C710" t="s">
        <v>3115</v>
      </c>
      <c r="D710">
        <v>119.37939303994762</v>
      </c>
    </row>
    <row r="711" spans="1:4" x14ac:dyDescent="0.25">
      <c r="A711" t="s">
        <v>3041</v>
      </c>
      <c r="B711" t="s">
        <v>3127</v>
      </c>
      <c r="C711" t="s">
        <v>3116</v>
      </c>
      <c r="D711">
        <v>13.001651404137146</v>
      </c>
    </row>
    <row r="712" spans="1:4" x14ac:dyDescent="0.25">
      <c r="A712" t="s">
        <v>3041</v>
      </c>
      <c r="B712" t="s">
        <v>3127</v>
      </c>
      <c r="C712" t="s">
        <v>3117</v>
      </c>
      <c r="D712">
        <v>6.9888896974213379</v>
      </c>
    </row>
    <row r="713" spans="1:4" x14ac:dyDescent="0.25">
      <c r="A713" t="s">
        <v>3041</v>
      </c>
      <c r="B713" t="s">
        <v>3127</v>
      </c>
      <c r="C713" t="s">
        <v>3118</v>
      </c>
      <c r="D713">
        <v>5.4651251004531112</v>
      </c>
    </row>
    <row r="714" spans="1:4" x14ac:dyDescent="0.25">
      <c r="A714" t="s">
        <v>3041</v>
      </c>
      <c r="B714" t="s">
        <v>3127</v>
      </c>
      <c r="C714" t="s">
        <v>3119</v>
      </c>
      <c r="D714">
        <v>3.8977004500877666</v>
      </c>
    </row>
    <row r="715" spans="1:4" x14ac:dyDescent="0.25">
      <c r="A715" t="s">
        <v>3041</v>
      </c>
      <c r="B715" t="s">
        <v>3127</v>
      </c>
      <c r="C715" t="s">
        <v>3120</v>
      </c>
      <c r="D715">
        <v>18.318236446629768</v>
      </c>
    </row>
    <row r="716" spans="1:4" x14ac:dyDescent="0.25">
      <c r="A716" t="s">
        <v>3041</v>
      </c>
      <c r="B716" t="s">
        <v>3128</v>
      </c>
      <c r="C716" t="s">
        <v>3111</v>
      </c>
      <c r="D716">
        <v>3195.2356162338128</v>
      </c>
    </row>
    <row r="717" spans="1:4" x14ac:dyDescent="0.25">
      <c r="A717" t="s">
        <v>3041</v>
      </c>
      <c r="B717" t="s">
        <v>3128</v>
      </c>
      <c r="C717" t="s">
        <v>3112</v>
      </c>
      <c r="D717">
        <v>1514.2718052558062</v>
      </c>
    </row>
    <row r="718" spans="1:4" x14ac:dyDescent="0.25">
      <c r="A718" t="s">
        <v>3041</v>
      </c>
      <c r="B718" t="s">
        <v>3128</v>
      </c>
      <c r="C718" t="s">
        <v>3113</v>
      </c>
      <c r="D718">
        <v>271.97447449832936</v>
      </c>
    </row>
    <row r="719" spans="1:4" x14ac:dyDescent="0.25">
      <c r="A719" t="s">
        <v>3041</v>
      </c>
      <c r="B719" t="s">
        <v>3128</v>
      </c>
      <c r="C719" t="s">
        <v>3114</v>
      </c>
      <c r="D719">
        <v>11.936146476325149</v>
      </c>
    </row>
    <row r="720" spans="1:4" x14ac:dyDescent="0.25">
      <c r="A720" t="s">
        <v>3041</v>
      </c>
      <c r="B720" t="s">
        <v>3128</v>
      </c>
      <c r="C720" t="s">
        <v>3115</v>
      </c>
      <c r="D720">
        <v>7.6569461373070613</v>
      </c>
    </row>
    <row r="721" spans="1:4" x14ac:dyDescent="0.25">
      <c r="A721" t="s">
        <v>3041</v>
      </c>
      <c r="B721" t="s">
        <v>3128</v>
      </c>
      <c r="C721" t="s">
        <v>3116</v>
      </c>
      <c r="D721">
        <v>3.2212473850987653</v>
      </c>
    </row>
    <row r="722" spans="1:4" x14ac:dyDescent="0.25">
      <c r="A722" t="s">
        <v>3041</v>
      </c>
      <c r="B722" t="s">
        <v>3128</v>
      </c>
      <c r="C722" t="s">
        <v>3117</v>
      </c>
      <c r="D722">
        <v>3.1966999750987655</v>
      </c>
    </row>
    <row r="723" spans="1:4" x14ac:dyDescent="0.25">
      <c r="A723" t="s">
        <v>3041</v>
      </c>
      <c r="B723" t="s">
        <v>3128</v>
      </c>
      <c r="C723" t="s">
        <v>3118</v>
      </c>
      <c r="D723">
        <v>2.6454864864761212</v>
      </c>
    </row>
    <row r="724" spans="1:4" x14ac:dyDescent="0.25">
      <c r="A724" t="s">
        <v>3041</v>
      </c>
      <c r="B724" t="s">
        <v>3128</v>
      </c>
      <c r="C724" t="s">
        <v>3119</v>
      </c>
      <c r="D724">
        <v>2.3468561776555612</v>
      </c>
    </row>
    <row r="725" spans="1:4" x14ac:dyDescent="0.25">
      <c r="A725" t="s">
        <v>3041</v>
      </c>
      <c r="B725" t="s">
        <v>3128</v>
      </c>
      <c r="C725" t="s">
        <v>3120</v>
      </c>
      <c r="D725">
        <v>3.5518172840905424</v>
      </c>
    </row>
    <row r="726" spans="1:4" x14ac:dyDescent="0.25">
      <c r="A726" t="s">
        <v>3041</v>
      </c>
      <c r="B726" t="s">
        <v>3129</v>
      </c>
      <c r="C726" t="s">
        <v>3111</v>
      </c>
      <c r="D726">
        <v>13329.10456286286</v>
      </c>
    </row>
    <row r="727" spans="1:4" x14ac:dyDescent="0.25">
      <c r="A727" t="s">
        <v>3041</v>
      </c>
      <c r="B727" t="s">
        <v>3129</v>
      </c>
      <c r="C727" t="s">
        <v>3112</v>
      </c>
      <c r="D727">
        <v>4555.0204884971581</v>
      </c>
    </row>
    <row r="728" spans="1:4" x14ac:dyDescent="0.25">
      <c r="A728" t="s">
        <v>3041</v>
      </c>
      <c r="B728" t="s">
        <v>3129</v>
      </c>
      <c r="C728" t="s">
        <v>3113</v>
      </c>
      <c r="D728">
        <v>2286.3540319224076</v>
      </c>
    </row>
    <row r="729" spans="1:4" x14ac:dyDescent="0.25">
      <c r="A729" t="s">
        <v>3041</v>
      </c>
      <c r="B729" t="s">
        <v>3129</v>
      </c>
      <c r="C729" t="s">
        <v>3114</v>
      </c>
      <c r="D729">
        <v>449.10679493173092</v>
      </c>
    </row>
    <row r="730" spans="1:4" x14ac:dyDescent="0.25">
      <c r="A730" t="s">
        <v>3041</v>
      </c>
      <c r="B730" t="s">
        <v>3129</v>
      </c>
      <c r="C730" t="s">
        <v>3115</v>
      </c>
      <c r="D730">
        <v>304.61408413324943</v>
      </c>
    </row>
    <row r="731" spans="1:4" x14ac:dyDescent="0.25">
      <c r="A731" t="s">
        <v>3041</v>
      </c>
      <c r="B731" t="s">
        <v>3129</v>
      </c>
      <c r="C731" t="s">
        <v>3116</v>
      </c>
      <c r="D731">
        <v>118.24626472126009</v>
      </c>
    </row>
    <row r="732" spans="1:4" x14ac:dyDescent="0.25">
      <c r="A732" t="s">
        <v>3041</v>
      </c>
      <c r="B732" t="s">
        <v>3129</v>
      </c>
      <c r="C732" t="s">
        <v>3117</v>
      </c>
      <c r="D732">
        <v>113.58947321887467</v>
      </c>
    </row>
    <row r="733" spans="1:4" x14ac:dyDescent="0.25">
      <c r="A733" t="s">
        <v>3041</v>
      </c>
      <c r="B733" t="s">
        <v>3129</v>
      </c>
      <c r="C733" t="s">
        <v>3118</v>
      </c>
      <c r="D733">
        <v>113.7030269998119</v>
      </c>
    </row>
    <row r="734" spans="1:4" x14ac:dyDescent="0.25">
      <c r="A734" t="s">
        <v>3041</v>
      </c>
      <c r="B734" t="s">
        <v>3129</v>
      </c>
      <c r="C734" t="s">
        <v>3119</v>
      </c>
      <c r="D734">
        <v>107.88377307750116</v>
      </c>
    </row>
    <row r="735" spans="1:4" x14ac:dyDescent="0.25">
      <c r="A735" t="s">
        <v>3041</v>
      </c>
      <c r="B735" t="s">
        <v>3129</v>
      </c>
      <c r="C735" t="s">
        <v>3120</v>
      </c>
      <c r="D735">
        <v>654.44203878509745</v>
      </c>
    </row>
    <row r="736" spans="1:4" x14ac:dyDescent="0.25">
      <c r="A736" t="s">
        <v>3042</v>
      </c>
      <c r="B736" t="s">
        <v>3110</v>
      </c>
      <c r="C736" t="s">
        <v>3111</v>
      </c>
      <c r="D736">
        <v>496.03261493496251</v>
      </c>
    </row>
    <row r="737" spans="1:4" x14ac:dyDescent="0.25">
      <c r="A737" t="s">
        <v>3042</v>
      </c>
      <c r="B737" t="s">
        <v>3110</v>
      </c>
      <c r="C737" t="s">
        <v>3112</v>
      </c>
      <c r="D737">
        <v>3055.5501664704843</v>
      </c>
    </row>
    <row r="738" spans="1:4" x14ac:dyDescent="0.25">
      <c r="A738" t="s">
        <v>3042</v>
      </c>
      <c r="B738" t="s">
        <v>3110</v>
      </c>
      <c r="C738" t="s">
        <v>3113</v>
      </c>
      <c r="D738">
        <v>10868.493743009893</v>
      </c>
    </row>
    <row r="739" spans="1:4" x14ac:dyDescent="0.25">
      <c r="A739" t="s">
        <v>3042</v>
      </c>
      <c r="B739" t="s">
        <v>3110</v>
      </c>
      <c r="C739" t="s">
        <v>3114</v>
      </c>
      <c r="D739">
        <v>2001.1507524220083</v>
      </c>
    </row>
    <row r="740" spans="1:4" x14ac:dyDescent="0.25">
      <c r="A740" t="s">
        <v>3042</v>
      </c>
      <c r="B740" t="s">
        <v>3110</v>
      </c>
      <c r="C740" t="s">
        <v>3115</v>
      </c>
      <c r="D740">
        <v>121.35679280466572</v>
      </c>
    </row>
    <row r="741" spans="1:4" x14ac:dyDescent="0.25">
      <c r="A741" t="s">
        <v>3042</v>
      </c>
      <c r="B741" t="s">
        <v>3110</v>
      </c>
      <c r="C741" t="s">
        <v>3116</v>
      </c>
      <c r="D741">
        <v>21.378523229314098</v>
      </c>
    </row>
    <row r="742" spans="1:4" x14ac:dyDescent="0.25">
      <c r="A742" t="s">
        <v>3042</v>
      </c>
      <c r="B742" t="s">
        <v>3110</v>
      </c>
      <c r="C742" t="s">
        <v>3117</v>
      </c>
      <c r="D742">
        <v>10.65197148268628</v>
      </c>
    </row>
    <row r="743" spans="1:4" x14ac:dyDescent="0.25">
      <c r="A743" t="s">
        <v>3042</v>
      </c>
      <c r="B743" t="s">
        <v>3110</v>
      </c>
      <c r="C743" t="s">
        <v>3118</v>
      </c>
      <c r="D743">
        <v>4.2595968806563294</v>
      </c>
    </row>
    <row r="744" spans="1:4" x14ac:dyDescent="0.25">
      <c r="A744" t="s">
        <v>3042</v>
      </c>
      <c r="B744" t="s">
        <v>3110</v>
      </c>
      <c r="C744" t="s">
        <v>3119</v>
      </c>
      <c r="D744">
        <v>2.3386439027541139</v>
      </c>
    </row>
    <row r="745" spans="1:4" x14ac:dyDescent="0.25">
      <c r="A745" t="s">
        <v>3042</v>
      </c>
      <c r="B745" t="s">
        <v>3110</v>
      </c>
      <c r="C745" t="s">
        <v>3120</v>
      </c>
      <c r="D745">
        <v>52.034368262579221</v>
      </c>
    </row>
    <row r="746" spans="1:4" x14ac:dyDescent="0.25">
      <c r="A746" t="s">
        <v>3042</v>
      </c>
      <c r="B746" t="s">
        <v>3121</v>
      </c>
      <c r="C746" t="s">
        <v>3111</v>
      </c>
      <c r="D746">
        <v>679.13026563774224</v>
      </c>
    </row>
    <row r="747" spans="1:4" x14ac:dyDescent="0.25">
      <c r="A747" t="s">
        <v>3042</v>
      </c>
      <c r="B747" t="s">
        <v>3121</v>
      </c>
      <c r="C747" t="s">
        <v>3112</v>
      </c>
      <c r="D747">
        <v>713.07855670208949</v>
      </c>
    </row>
    <row r="748" spans="1:4" x14ac:dyDescent="0.25">
      <c r="A748" t="s">
        <v>3042</v>
      </c>
      <c r="B748" t="s">
        <v>3121</v>
      </c>
      <c r="C748" t="s">
        <v>3113</v>
      </c>
      <c r="D748">
        <v>713.16174969899964</v>
      </c>
    </row>
    <row r="749" spans="1:4" x14ac:dyDescent="0.25">
      <c r="A749" t="s">
        <v>3042</v>
      </c>
      <c r="B749" t="s">
        <v>3121</v>
      </c>
      <c r="C749" t="s">
        <v>3114</v>
      </c>
      <c r="D749">
        <v>297.82073142897286</v>
      </c>
    </row>
    <row r="750" spans="1:4" x14ac:dyDescent="0.25">
      <c r="A750" t="s">
        <v>3042</v>
      </c>
      <c r="B750" t="s">
        <v>3121</v>
      </c>
      <c r="C750" t="s">
        <v>3115</v>
      </c>
      <c r="D750">
        <v>149.89647918061357</v>
      </c>
    </row>
    <row r="751" spans="1:4" x14ac:dyDescent="0.25">
      <c r="A751" t="s">
        <v>3042</v>
      </c>
      <c r="B751" t="s">
        <v>3121</v>
      </c>
      <c r="C751" t="s">
        <v>3116</v>
      </c>
      <c r="D751">
        <v>32.622338169552421</v>
      </c>
    </row>
    <row r="752" spans="1:4" x14ac:dyDescent="0.25">
      <c r="A752" t="s">
        <v>3042</v>
      </c>
      <c r="B752" t="s">
        <v>3121</v>
      </c>
      <c r="C752" t="s">
        <v>3117</v>
      </c>
      <c r="D752">
        <v>21.192627661328096</v>
      </c>
    </row>
    <row r="753" spans="1:4" x14ac:dyDescent="0.25">
      <c r="A753" t="s">
        <v>3042</v>
      </c>
      <c r="B753" t="s">
        <v>3121</v>
      </c>
      <c r="C753" t="s">
        <v>3118</v>
      </c>
      <c r="D753">
        <v>15.518584979199296</v>
      </c>
    </row>
    <row r="754" spans="1:4" x14ac:dyDescent="0.25">
      <c r="A754" t="s">
        <v>3042</v>
      </c>
      <c r="B754" t="s">
        <v>3121</v>
      </c>
      <c r="C754" t="s">
        <v>3119</v>
      </c>
      <c r="D754">
        <v>8.3338510615036956</v>
      </c>
    </row>
    <row r="755" spans="1:4" x14ac:dyDescent="0.25">
      <c r="A755" t="s">
        <v>3042</v>
      </c>
      <c r="B755" t="s">
        <v>3121</v>
      </c>
      <c r="C755" t="s">
        <v>3120</v>
      </c>
      <c r="D755">
        <v>12.307821199999999</v>
      </c>
    </row>
    <row r="756" spans="1:4" x14ac:dyDescent="0.25">
      <c r="A756" t="s">
        <v>3042</v>
      </c>
      <c r="B756" t="s">
        <v>3122</v>
      </c>
      <c r="C756" t="s">
        <v>3111</v>
      </c>
      <c r="D756">
        <v>2.98241399</v>
      </c>
    </row>
    <row r="757" spans="1:4" x14ac:dyDescent="0.25">
      <c r="A757" t="s">
        <v>3042</v>
      </c>
      <c r="B757" t="s">
        <v>3122</v>
      </c>
      <c r="C757" t="s">
        <v>3112</v>
      </c>
      <c r="D757">
        <v>0.71391560999999992</v>
      </c>
    </row>
    <row r="758" spans="1:4" x14ac:dyDescent="0.25">
      <c r="A758" t="s">
        <v>3042</v>
      </c>
      <c r="B758" t="s">
        <v>3122</v>
      </c>
      <c r="C758" t="s">
        <v>3113</v>
      </c>
      <c r="D758">
        <v>4.7881000000000173E-3</v>
      </c>
    </row>
    <row r="759" spans="1:4" x14ac:dyDescent="0.25">
      <c r="A759" t="s">
        <v>3042</v>
      </c>
      <c r="B759" t="s">
        <v>3122</v>
      </c>
      <c r="C759" t="s">
        <v>3114</v>
      </c>
      <c r="D759">
        <v>0</v>
      </c>
    </row>
    <row r="760" spans="1:4" x14ac:dyDescent="0.25">
      <c r="A760" t="s">
        <v>3042</v>
      </c>
      <c r="B760" t="s">
        <v>3122</v>
      </c>
      <c r="C760" t="s">
        <v>3115</v>
      </c>
      <c r="D760">
        <v>0</v>
      </c>
    </row>
    <row r="761" spans="1:4" x14ac:dyDescent="0.25">
      <c r="A761" t="s">
        <v>3042</v>
      </c>
      <c r="B761" t="s">
        <v>3122</v>
      </c>
      <c r="C761" t="s">
        <v>3116</v>
      </c>
      <c r="D761">
        <v>0</v>
      </c>
    </row>
    <row r="762" spans="1:4" x14ac:dyDescent="0.25">
      <c r="A762" t="s">
        <v>3042</v>
      </c>
      <c r="B762" t="s">
        <v>3122</v>
      </c>
      <c r="C762" t="s">
        <v>3117</v>
      </c>
      <c r="D762">
        <v>0</v>
      </c>
    </row>
    <row r="763" spans="1:4" x14ac:dyDescent="0.25">
      <c r="A763" t="s">
        <v>3042</v>
      </c>
      <c r="B763" t="s">
        <v>3122</v>
      </c>
      <c r="C763" t="s">
        <v>3118</v>
      </c>
      <c r="D763">
        <v>0</v>
      </c>
    </row>
    <row r="764" spans="1:4" x14ac:dyDescent="0.25">
      <c r="A764" t="s">
        <v>3042</v>
      </c>
      <c r="B764" t="s">
        <v>3122</v>
      </c>
      <c r="C764" t="s">
        <v>3119</v>
      </c>
      <c r="D764">
        <v>0</v>
      </c>
    </row>
    <row r="765" spans="1:4" x14ac:dyDescent="0.25">
      <c r="A765" t="s">
        <v>3042</v>
      </c>
      <c r="B765" t="s">
        <v>3122</v>
      </c>
      <c r="C765" t="s">
        <v>3120</v>
      </c>
      <c r="D765">
        <v>0</v>
      </c>
    </row>
    <row r="766" spans="1:4" x14ac:dyDescent="0.25">
      <c r="A766" t="s">
        <v>3042</v>
      </c>
      <c r="B766" t="s">
        <v>3123</v>
      </c>
      <c r="C766" t="s">
        <v>3111</v>
      </c>
      <c r="D766">
        <v>1229.8912664234267</v>
      </c>
    </row>
    <row r="767" spans="1:4" x14ac:dyDescent="0.25">
      <c r="A767" t="s">
        <v>3042</v>
      </c>
      <c r="B767" t="s">
        <v>3123</v>
      </c>
      <c r="C767" t="s">
        <v>3112</v>
      </c>
      <c r="D767">
        <v>1412.8322452075215</v>
      </c>
    </row>
    <row r="768" spans="1:4" x14ac:dyDescent="0.25">
      <c r="A768" t="s">
        <v>3042</v>
      </c>
      <c r="B768" t="s">
        <v>3123</v>
      </c>
      <c r="C768" t="s">
        <v>3113</v>
      </c>
      <c r="D768">
        <v>4244.3051558904272</v>
      </c>
    </row>
    <row r="769" spans="1:4" x14ac:dyDescent="0.25">
      <c r="A769" t="s">
        <v>3042</v>
      </c>
      <c r="B769" t="s">
        <v>3123</v>
      </c>
      <c r="C769" t="s">
        <v>3114</v>
      </c>
      <c r="D769">
        <v>51.43871117785087</v>
      </c>
    </row>
    <row r="770" spans="1:4" x14ac:dyDescent="0.25">
      <c r="A770" t="s">
        <v>3042</v>
      </c>
      <c r="B770" t="s">
        <v>3123</v>
      </c>
      <c r="C770" t="s">
        <v>3115</v>
      </c>
      <c r="D770">
        <v>23.9485072117829</v>
      </c>
    </row>
    <row r="771" spans="1:4" x14ac:dyDescent="0.25">
      <c r="A771" t="s">
        <v>3042</v>
      </c>
      <c r="B771" t="s">
        <v>3123</v>
      </c>
      <c r="C771" t="s">
        <v>3116</v>
      </c>
      <c r="D771">
        <v>9.0497172116183844</v>
      </c>
    </row>
    <row r="772" spans="1:4" x14ac:dyDescent="0.25">
      <c r="A772" t="s">
        <v>3042</v>
      </c>
      <c r="B772" t="s">
        <v>3123</v>
      </c>
      <c r="C772" t="s">
        <v>3117</v>
      </c>
      <c r="D772">
        <v>9.0497172116183844</v>
      </c>
    </row>
    <row r="773" spans="1:4" x14ac:dyDescent="0.25">
      <c r="A773" t="s">
        <v>3042</v>
      </c>
      <c r="B773" t="s">
        <v>3123</v>
      </c>
      <c r="C773" t="s">
        <v>3118</v>
      </c>
      <c r="D773">
        <v>8.5202448843885374</v>
      </c>
    </row>
    <row r="774" spans="1:4" x14ac:dyDescent="0.25">
      <c r="A774" t="s">
        <v>3042</v>
      </c>
      <c r="B774" t="s">
        <v>3123</v>
      </c>
      <c r="C774" t="s">
        <v>3119</v>
      </c>
      <c r="D774">
        <v>7.611726145095373</v>
      </c>
    </row>
    <row r="775" spans="1:4" x14ac:dyDescent="0.25">
      <c r="A775" t="s">
        <v>3042</v>
      </c>
      <c r="B775" t="s">
        <v>3123</v>
      </c>
      <c r="C775" t="s">
        <v>3120</v>
      </c>
      <c r="D775">
        <v>43.077720566270962</v>
      </c>
    </row>
    <row r="776" spans="1:4" x14ac:dyDescent="0.25">
      <c r="A776" t="s">
        <v>3042</v>
      </c>
      <c r="B776" t="s">
        <v>3124</v>
      </c>
      <c r="C776" t="s">
        <v>3111</v>
      </c>
      <c r="D776">
        <v>776.61818555820855</v>
      </c>
    </row>
    <row r="777" spans="1:4" x14ac:dyDescent="0.25">
      <c r="A777" t="s">
        <v>3042</v>
      </c>
      <c r="B777" t="s">
        <v>3124</v>
      </c>
      <c r="C777" t="s">
        <v>3112</v>
      </c>
      <c r="D777">
        <v>2855.1893468192543</v>
      </c>
    </row>
    <row r="778" spans="1:4" x14ac:dyDescent="0.25">
      <c r="A778" t="s">
        <v>3042</v>
      </c>
      <c r="B778" t="s">
        <v>3124</v>
      </c>
      <c r="C778" t="s">
        <v>3113</v>
      </c>
      <c r="D778">
        <v>11101.937991433493</v>
      </c>
    </row>
    <row r="779" spans="1:4" x14ac:dyDescent="0.25">
      <c r="A779" t="s">
        <v>3042</v>
      </c>
      <c r="B779" t="s">
        <v>3124</v>
      </c>
      <c r="C779" t="s">
        <v>3114</v>
      </c>
      <c r="D779">
        <v>940.37695457534198</v>
      </c>
    </row>
    <row r="780" spans="1:4" x14ac:dyDescent="0.25">
      <c r="A780" t="s">
        <v>3042</v>
      </c>
      <c r="B780" t="s">
        <v>3124</v>
      </c>
      <c r="C780" t="s">
        <v>3115</v>
      </c>
      <c r="D780">
        <v>125.50096001041356</v>
      </c>
    </row>
    <row r="781" spans="1:4" x14ac:dyDescent="0.25">
      <c r="A781" t="s">
        <v>3042</v>
      </c>
      <c r="B781" t="s">
        <v>3124</v>
      </c>
      <c r="C781" t="s">
        <v>3116</v>
      </c>
      <c r="D781">
        <v>23.970387149743679</v>
      </c>
    </row>
    <row r="782" spans="1:4" x14ac:dyDescent="0.25">
      <c r="A782" t="s">
        <v>3042</v>
      </c>
      <c r="B782" t="s">
        <v>3124</v>
      </c>
      <c r="C782" t="s">
        <v>3117</v>
      </c>
      <c r="D782">
        <v>16.864984983049471</v>
      </c>
    </row>
    <row r="783" spans="1:4" x14ac:dyDescent="0.25">
      <c r="A783" t="s">
        <v>3042</v>
      </c>
      <c r="B783" t="s">
        <v>3124</v>
      </c>
      <c r="C783" t="s">
        <v>3118</v>
      </c>
      <c r="D783">
        <v>15.244560619329546</v>
      </c>
    </row>
    <row r="784" spans="1:4" x14ac:dyDescent="0.25">
      <c r="A784" t="s">
        <v>3042</v>
      </c>
      <c r="B784" t="s">
        <v>3124</v>
      </c>
      <c r="C784" t="s">
        <v>3119</v>
      </c>
      <c r="D784">
        <v>9.2124572394633883</v>
      </c>
    </row>
    <row r="785" spans="1:4" x14ac:dyDescent="0.25">
      <c r="A785" t="s">
        <v>3042</v>
      </c>
      <c r="B785" t="s">
        <v>3124</v>
      </c>
      <c r="C785" t="s">
        <v>3120</v>
      </c>
      <c r="D785">
        <v>43.63052463170753</v>
      </c>
    </row>
    <row r="786" spans="1:4" x14ac:dyDescent="0.25">
      <c r="A786" t="s">
        <v>3042</v>
      </c>
      <c r="B786" t="s">
        <v>3125</v>
      </c>
      <c r="C786" t="s">
        <v>3111</v>
      </c>
      <c r="D786">
        <v>189.88161283252876</v>
      </c>
    </row>
    <row r="787" spans="1:4" x14ac:dyDescent="0.25">
      <c r="A787" t="s">
        <v>3042</v>
      </c>
      <c r="B787" t="s">
        <v>3125</v>
      </c>
      <c r="C787" t="s">
        <v>3112</v>
      </c>
      <c r="D787">
        <v>185.71977929221941</v>
      </c>
    </row>
    <row r="788" spans="1:4" x14ac:dyDescent="0.25">
      <c r="A788" t="s">
        <v>3042</v>
      </c>
      <c r="B788" t="s">
        <v>3125</v>
      </c>
      <c r="C788" t="s">
        <v>3113</v>
      </c>
      <c r="D788">
        <v>342.31928970227432</v>
      </c>
    </row>
    <row r="789" spans="1:4" x14ac:dyDescent="0.25">
      <c r="A789" t="s">
        <v>3042</v>
      </c>
      <c r="B789" t="s">
        <v>3125</v>
      </c>
      <c r="C789" t="s">
        <v>3114</v>
      </c>
      <c r="D789">
        <v>22.659212785209608</v>
      </c>
    </row>
    <row r="790" spans="1:4" x14ac:dyDescent="0.25">
      <c r="A790" t="s">
        <v>3042</v>
      </c>
      <c r="B790" t="s">
        <v>3125</v>
      </c>
      <c r="C790" t="s">
        <v>3115</v>
      </c>
      <c r="D790">
        <v>3.3002548119118225</v>
      </c>
    </row>
    <row r="791" spans="1:4" x14ac:dyDescent="0.25">
      <c r="A791" t="s">
        <v>3042</v>
      </c>
      <c r="B791" t="s">
        <v>3125</v>
      </c>
      <c r="C791" t="s">
        <v>3116</v>
      </c>
      <c r="D791">
        <v>0.46232423623756119</v>
      </c>
    </row>
    <row r="792" spans="1:4" x14ac:dyDescent="0.25">
      <c r="A792" t="s">
        <v>3042</v>
      </c>
      <c r="B792" t="s">
        <v>3125</v>
      </c>
      <c r="C792" t="s">
        <v>3117</v>
      </c>
      <c r="D792">
        <v>0.73442714623756189</v>
      </c>
    </row>
    <row r="793" spans="1:4" x14ac:dyDescent="0.25">
      <c r="A793" t="s">
        <v>3042</v>
      </c>
      <c r="B793" t="s">
        <v>3125</v>
      </c>
      <c r="C793" t="s">
        <v>3118</v>
      </c>
      <c r="D793">
        <v>0.59275952826752587</v>
      </c>
    </row>
    <row r="794" spans="1:4" x14ac:dyDescent="0.25">
      <c r="A794" t="s">
        <v>3042</v>
      </c>
      <c r="B794" t="s">
        <v>3125</v>
      </c>
      <c r="C794" t="s">
        <v>3119</v>
      </c>
      <c r="D794">
        <v>0.52574061025718222</v>
      </c>
    </row>
    <row r="795" spans="1:4" x14ac:dyDescent="0.25">
      <c r="A795" t="s">
        <v>3042</v>
      </c>
      <c r="B795" t="s">
        <v>3125</v>
      </c>
      <c r="C795" t="s">
        <v>3120</v>
      </c>
      <c r="D795">
        <v>0.83425979485635515</v>
      </c>
    </row>
    <row r="796" spans="1:4" x14ac:dyDescent="0.25">
      <c r="A796" t="s">
        <v>3042</v>
      </c>
      <c r="B796" t="s">
        <v>3126</v>
      </c>
      <c r="C796" t="s">
        <v>3111</v>
      </c>
      <c r="D796">
        <v>37.117402057572214</v>
      </c>
    </row>
    <row r="797" spans="1:4" x14ac:dyDescent="0.25">
      <c r="A797" t="s">
        <v>3042</v>
      </c>
      <c r="B797" t="s">
        <v>3126</v>
      </c>
      <c r="C797" t="s">
        <v>3112</v>
      </c>
      <c r="D797">
        <v>110.19790247518603</v>
      </c>
    </row>
    <row r="798" spans="1:4" x14ac:dyDescent="0.25">
      <c r="A798" t="s">
        <v>3042</v>
      </c>
      <c r="B798" t="s">
        <v>3126</v>
      </c>
      <c r="C798" t="s">
        <v>3113</v>
      </c>
      <c r="D798">
        <v>313.2062505735239</v>
      </c>
    </row>
    <row r="799" spans="1:4" x14ac:dyDescent="0.25">
      <c r="A799" t="s">
        <v>3042</v>
      </c>
      <c r="B799" t="s">
        <v>3126</v>
      </c>
      <c r="C799" t="s">
        <v>3114</v>
      </c>
      <c r="D799">
        <v>67.788638734084401</v>
      </c>
    </row>
    <row r="800" spans="1:4" x14ac:dyDescent="0.25">
      <c r="A800" t="s">
        <v>3042</v>
      </c>
      <c r="B800" t="s">
        <v>3126</v>
      </c>
      <c r="C800" t="s">
        <v>3115</v>
      </c>
      <c r="D800">
        <v>12.517037178683571</v>
      </c>
    </row>
    <row r="801" spans="1:4" x14ac:dyDescent="0.25">
      <c r="A801" t="s">
        <v>3042</v>
      </c>
      <c r="B801" t="s">
        <v>3126</v>
      </c>
      <c r="C801" t="s">
        <v>3116</v>
      </c>
      <c r="D801">
        <v>2.1595122869941017</v>
      </c>
    </row>
    <row r="802" spans="1:4" x14ac:dyDescent="0.25">
      <c r="A802" t="s">
        <v>3042</v>
      </c>
      <c r="B802" t="s">
        <v>3126</v>
      </c>
      <c r="C802" t="s">
        <v>3117</v>
      </c>
      <c r="D802">
        <v>1.1239950339558409</v>
      </c>
    </row>
    <row r="803" spans="1:4" x14ac:dyDescent="0.25">
      <c r="A803" t="s">
        <v>3042</v>
      </c>
      <c r="B803" t="s">
        <v>3126</v>
      </c>
      <c r="C803" t="s">
        <v>3118</v>
      </c>
      <c r="D803">
        <v>0.82859409999999967</v>
      </c>
    </row>
    <row r="804" spans="1:4" x14ac:dyDescent="0.25">
      <c r="A804" t="s">
        <v>3042</v>
      </c>
      <c r="B804" t="s">
        <v>3126</v>
      </c>
      <c r="C804" t="s">
        <v>3119</v>
      </c>
      <c r="D804">
        <v>0.68981578667998467</v>
      </c>
    </row>
    <row r="805" spans="1:4" x14ac:dyDescent="0.25">
      <c r="A805" t="s">
        <v>3042</v>
      </c>
      <c r="B805" t="s">
        <v>3126</v>
      </c>
      <c r="C805" t="s">
        <v>3120</v>
      </c>
      <c r="D805">
        <v>1.9564336133200158</v>
      </c>
    </row>
    <row r="806" spans="1:4" x14ac:dyDescent="0.25">
      <c r="A806" t="s">
        <v>3042</v>
      </c>
      <c r="B806" t="s">
        <v>3127</v>
      </c>
      <c r="C806" t="s">
        <v>3111</v>
      </c>
      <c r="D806">
        <v>373.56074222241119</v>
      </c>
    </row>
    <row r="807" spans="1:4" x14ac:dyDescent="0.25">
      <c r="A807" t="s">
        <v>3042</v>
      </c>
      <c r="B807" t="s">
        <v>3127</v>
      </c>
      <c r="C807" t="s">
        <v>3112</v>
      </c>
      <c r="D807">
        <v>892.11791859173081</v>
      </c>
    </row>
    <row r="808" spans="1:4" x14ac:dyDescent="0.25">
      <c r="A808" t="s">
        <v>3042</v>
      </c>
      <c r="B808" t="s">
        <v>3127</v>
      </c>
      <c r="C808" t="s">
        <v>3113</v>
      </c>
      <c r="D808">
        <v>4647.6573416040064</v>
      </c>
    </row>
    <row r="809" spans="1:4" x14ac:dyDescent="0.25">
      <c r="A809" t="s">
        <v>3042</v>
      </c>
      <c r="B809" t="s">
        <v>3127</v>
      </c>
      <c r="C809" t="s">
        <v>3114</v>
      </c>
      <c r="D809">
        <v>5002.1344107636733</v>
      </c>
    </row>
    <row r="810" spans="1:4" x14ac:dyDescent="0.25">
      <c r="A810" t="s">
        <v>3042</v>
      </c>
      <c r="B810" t="s">
        <v>3127</v>
      </c>
      <c r="C810" t="s">
        <v>3115</v>
      </c>
      <c r="D810">
        <v>1629.1796273263772</v>
      </c>
    </row>
    <row r="811" spans="1:4" x14ac:dyDescent="0.25">
      <c r="A811" t="s">
        <v>3042</v>
      </c>
      <c r="B811" t="s">
        <v>3127</v>
      </c>
      <c r="C811" t="s">
        <v>3116</v>
      </c>
      <c r="D811">
        <v>141.23527658414233</v>
      </c>
    </row>
    <row r="812" spans="1:4" x14ac:dyDescent="0.25">
      <c r="A812" t="s">
        <v>3042</v>
      </c>
      <c r="B812" t="s">
        <v>3127</v>
      </c>
      <c r="C812" t="s">
        <v>3117</v>
      </c>
      <c r="D812">
        <v>63.270853543397109</v>
      </c>
    </row>
    <row r="813" spans="1:4" x14ac:dyDescent="0.25">
      <c r="A813" t="s">
        <v>3042</v>
      </c>
      <c r="B813" t="s">
        <v>3127</v>
      </c>
      <c r="C813" t="s">
        <v>3118</v>
      </c>
      <c r="D813">
        <v>17.100573267727555</v>
      </c>
    </row>
    <row r="814" spans="1:4" x14ac:dyDescent="0.25">
      <c r="A814" t="s">
        <v>3042</v>
      </c>
      <c r="B814" t="s">
        <v>3127</v>
      </c>
      <c r="C814" t="s">
        <v>3119</v>
      </c>
      <c r="D814">
        <v>9.6886594512668243</v>
      </c>
    </row>
    <row r="815" spans="1:4" x14ac:dyDescent="0.25">
      <c r="A815" t="s">
        <v>3042</v>
      </c>
      <c r="B815" t="s">
        <v>3127</v>
      </c>
      <c r="C815" t="s">
        <v>3120</v>
      </c>
      <c r="D815">
        <v>65.902092545248721</v>
      </c>
    </row>
    <row r="816" spans="1:4" x14ac:dyDescent="0.25">
      <c r="A816" t="s">
        <v>3042</v>
      </c>
      <c r="B816" t="s">
        <v>3128</v>
      </c>
      <c r="C816" t="s">
        <v>3111</v>
      </c>
      <c r="D816">
        <v>766.30634150491494</v>
      </c>
    </row>
    <row r="817" spans="1:4" x14ac:dyDescent="0.25">
      <c r="A817" t="s">
        <v>3042</v>
      </c>
      <c r="B817" t="s">
        <v>3128</v>
      </c>
      <c r="C817" t="s">
        <v>3112</v>
      </c>
      <c r="D817">
        <v>574.55779611703042</v>
      </c>
    </row>
    <row r="818" spans="1:4" x14ac:dyDescent="0.25">
      <c r="A818" t="s">
        <v>3042</v>
      </c>
      <c r="B818" t="s">
        <v>3128</v>
      </c>
      <c r="C818" t="s">
        <v>3113</v>
      </c>
      <c r="D818">
        <v>1073.0803356276322</v>
      </c>
    </row>
    <row r="819" spans="1:4" x14ac:dyDescent="0.25">
      <c r="A819" t="s">
        <v>3042</v>
      </c>
      <c r="B819" t="s">
        <v>3128</v>
      </c>
      <c r="C819" t="s">
        <v>3114</v>
      </c>
      <c r="D819">
        <v>325.52581028984645</v>
      </c>
    </row>
    <row r="820" spans="1:4" x14ac:dyDescent="0.25">
      <c r="A820" t="s">
        <v>3042</v>
      </c>
      <c r="B820" t="s">
        <v>3128</v>
      </c>
      <c r="C820" t="s">
        <v>3115</v>
      </c>
      <c r="D820">
        <v>46.240179393945297</v>
      </c>
    </row>
    <row r="821" spans="1:4" x14ac:dyDescent="0.25">
      <c r="A821" t="s">
        <v>3042</v>
      </c>
      <c r="B821" t="s">
        <v>3128</v>
      </c>
      <c r="C821" t="s">
        <v>3116</v>
      </c>
      <c r="D821">
        <v>2.252839390731721</v>
      </c>
    </row>
    <row r="822" spans="1:4" x14ac:dyDescent="0.25">
      <c r="A822" t="s">
        <v>3042</v>
      </c>
      <c r="B822" t="s">
        <v>3128</v>
      </c>
      <c r="C822" t="s">
        <v>3117</v>
      </c>
      <c r="D822">
        <v>1.864971581687016</v>
      </c>
    </row>
    <row r="823" spans="1:4" x14ac:dyDescent="0.25">
      <c r="A823" t="s">
        <v>3042</v>
      </c>
      <c r="B823" t="s">
        <v>3128</v>
      </c>
      <c r="C823" t="s">
        <v>3118</v>
      </c>
      <c r="D823">
        <v>1.8286625376573833</v>
      </c>
    </row>
    <row r="824" spans="1:4" x14ac:dyDescent="0.25">
      <c r="A824" t="s">
        <v>3042</v>
      </c>
      <c r="B824" t="s">
        <v>3128</v>
      </c>
      <c r="C824" t="s">
        <v>3119</v>
      </c>
      <c r="D824">
        <v>1.7413799927644475</v>
      </c>
    </row>
    <row r="825" spans="1:4" x14ac:dyDescent="0.25">
      <c r="A825" t="s">
        <v>3042</v>
      </c>
      <c r="B825" t="s">
        <v>3128</v>
      </c>
      <c r="C825" t="s">
        <v>3120</v>
      </c>
      <c r="D825">
        <v>3.6325892137912636</v>
      </c>
    </row>
    <row r="826" spans="1:4" x14ac:dyDescent="0.25">
      <c r="A826" t="s">
        <v>3042</v>
      </c>
      <c r="B826" t="s">
        <v>3129</v>
      </c>
      <c r="C826" t="s">
        <v>3111</v>
      </c>
      <c r="D826">
        <v>30.435272749999999</v>
      </c>
    </row>
    <row r="827" spans="1:4" x14ac:dyDescent="0.25">
      <c r="A827" t="s">
        <v>3042</v>
      </c>
      <c r="B827" t="s">
        <v>3129</v>
      </c>
      <c r="C827" t="s">
        <v>3112</v>
      </c>
      <c r="D827">
        <v>11.956162659999999</v>
      </c>
    </row>
    <row r="828" spans="1:4" x14ac:dyDescent="0.25">
      <c r="A828" t="s">
        <v>3042</v>
      </c>
      <c r="B828" t="s">
        <v>3129</v>
      </c>
      <c r="C828" t="s">
        <v>3113</v>
      </c>
      <c r="D828">
        <v>12.21931178</v>
      </c>
    </row>
    <row r="829" spans="1:4" x14ac:dyDescent="0.25">
      <c r="A829" t="s">
        <v>3042</v>
      </c>
      <c r="B829" t="s">
        <v>3129</v>
      </c>
      <c r="C829" t="s">
        <v>3114</v>
      </c>
      <c r="D829">
        <v>4.0432857200000001</v>
      </c>
    </row>
    <row r="830" spans="1:4" x14ac:dyDescent="0.25">
      <c r="A830" t="s">
        <v>3042</v>
      </c>
      <c r="B830" t="s">
        <v>3129</v>
      </c>
      <c r="C830" t="s">
        <v>3115</v>
      </c>
      <c r="D830">
        <v>0.81161180000000022</v>
      </c>
    </row>
    <row r="831" spans="1:4" x14ac:dyDescent="0.25">
      <c r="A831" t="s">
        <v>3042</v>
      </c>
      <c r="B831" t="s">
        <v>3129</v>
      </c>
      <c r="C831" t="s">
        <v>3116</v>
      </c>
      <c r="D831">
        <v>6.8615448600000004</v>
      </c>
    </row>
    <row r="832" spans="1:4" x14ac:dyDescent="0.25">
      <c r="A832" t="s">
        <v>3042</v>
      </c>
      <c r="B832" t="s">
        <v>3129</v>
      </c>
      <c r="C832" t="s">
        <v>3117</v>
      </c>
      <c r="D832">
        <v>0</v>
      </c>
    </row>
    <row r="833" spans="1:4" x14ac:dyDescent="0.25">
      <c r="A833" t="s">
        <v>3042</v>
      </c>
      <c r="B833" t="s">
        <v>3129</v>
      </c>
      <c r="C833" t="s">
        <v>3118</v>
      </c>
      <c r="D833">
        <v>0</v>
      </c>
    </row>
    <row r="834" spans="1:4" x14ac:dyDescent="0.25">
      <c r="A834" t="s">
        <v>3042</v>
      </c>
      <c r="B834" t="s">
        <v>3129</v>
      </c>
      <c r="C834" t="s">
        <v>3119</v>
      </c>
      <c r="D834">
        <v>0</v>
      </c>
    </row>
    <row r="835" spans="1:4" x14ac:dyDescent="0.25">
      <c r="A835" t="s">
        <v>3042</v>
      </c>
      <c r="B835" t="s">
        <v>3129</v>
      </c>
      <c r="C835" t="s">
        <v>3120</v>
      </c>
      <c r="D835">
        <v>0</v>
      </c>
    </row>
    <row r="836" spans="1:4" x14ac:dyDescent="0.25">
      <c r="A836" t="s">
        <v>3043</v>
      </c>
      <c r="B836" t="s">
        <v>3110</v>
      </c>
      <c r="C836" t="s">
        <v>3111</v>
      </c>
      <c r="D836">
        <v>25485.23275111616</v>
      </c>
    </row>
    <row r="837" spans="1:4" x14ac:dyDescent="0.25">
      <c r="A837" t="s">
        <v>3043</v>
      </c>
      <c r="B837" t="s">
        <v>3110</v>
      </c>
      <c r="C837" t="s">
        <v>3112</v>
      </c>
      <c r="D837">
        <v>22307.761921171797</v>
      </c>
    </row>
    <row r="838" spans="1:4" x14ac:dyDescent="0.25">
      <c r="A838" t="s">
        <v>3043</v>
      </c>
      <c r="B838" t="s">
        <v>3110</v>
      </c>
      <c r="C838" t="s">
        <v>3113</v>
      </c>
      <c r="D838">
        <v>5713.9791484106054</v>
      </c>
    </row>
    <row r="839" spans="1:4" x14ac:dyDescent="0.25">
      <c r="A839" t="s">
        <v>3043</v>
      </c>
      <c r="B839" t="s">
        <v>3110</v>
      </c>
      <c r="C839" t="s">
        <v>3114</v>
      </c>
      <c r="D839">
        <v>131.26896856651004</v>
      </c>
    </row>
    <row r="840" spans="1:4" x14ac:dyDescent="0.25">
      <c r="A840" t="s">
        <v>3043</v>
      </c>
      <c r="B840" t="s">
        <v>3110</v>
      </c>
      <c r="C840" t="s">
        <v>3115</v>
      </c>
      <c r="D840">
        <v>36.228979516029391</v>
      </c>
    </row>
    <row r="841" spans="1:4" x14ac:dyDescent="0.25">
      <c r="A841" t="s">
        <v>3043</v>
      </c>
      <c r="B841" t="s">
        <v>3110</v>
      </c>
      <c r="C841" t="s">
        <v>3116</v>
      </c>
      <c r="D841">
        <v>10.56042639601929</v>
      </c>
    </row>
    <row r="842" spans="1:4" x14ac:dyDescent="0.25">
      <c r="A842" t="s">
        <v>3043</v>
      </c>
      <c r="B842" t="s">
        <v>3110</v>
      </c>
      <c r="C842" t="s">
        <v>3117</v>
      </c>
      <c r="D842">
        <v>9.1920967160192877</v>
      </c>
    </row>
    <row r="843" spans="1:4" x14ac:dyDescent="0.25">
      <c r="A843" t="s">
        <v>3043</v>
      </c>
      <c r="B843" t="s">
        <v>3110</v>
      </c>
      <c r="C843" t="s">
        <v>3118</v>
      </c>
      <c r="D843">
        <v>8.6582862873717232</v>
      </c>
    </row>
    <row r="844" spans="1:4" x14ac:dyDescent="0.25">
      <c r="A844" t="s">
        <v>3043</v>
      </c>
      <c r="B844" t="s">
        <v>3110</v>
      </c>
      <c r="C844" t="s">
        <v>3119</v>
      </c>
      <c r="D844">
        <v>8.3025828944132289</v>
      </c>
    </row>
    <row r="845" spans="1:4" x14ac:dyDescent="0.25">
      <c r="A845" t="s">
        <v>3043</v>
      </c>
      <c r="B845" t="s">
        <v>3110</v>
      </c>
      <c r="C845" t="s">
        <v>3120</v>
      </c>
      <c r="D845">
        <v>20.921563915045507</v>
      </c>
    </row>
    <row r="846" spans="1:4" x14ac:dyDescent="0.25">
      <c r="A846" t="s">
        <v>3043</v>
      </c>
      <c r="B846" t="s">
        <v>3121</v>
      </c>
      <c r="C846" t="s">
        <v>3111</v>
      </c>
      <c r="D846">
        <v>3931.7512864336832</v>
      </c>
    </row>
    <row r="847" spans="1:4" x14ac:dyDescent="0.25">
      <c r="A847" t="s">
        <v>3043</v>
      </c>
      <c r="B847" t="s">
        <v>3121</v>
      </c>
      <c r="C847" t="s">
        <v>3112</v>
      </c>
      <c r="D847">
        <v>3683.2834216846854</v>
      </c>
    </row>
    <row r="848" spans="1:4" x14ac:dyDescent="0.25">
      <c r="A848" t="s">
        <v>3043</v>
      </c>
      <c r="B848" t="s">
        <v>3121</v>
      </c>
      <c r="C848" t="s">
        <v>3113</v>
      </c>
      <c r="D848">
        <v>1942.8717260431156</v>
      </c>
    </row>
    <row r="849" spans="1:4" x14ac:dyDescent="0.25">
      <c r="A849" t="s">
        <v>3043</v>
      </c>
      <c r="B849" t="s">
        <v>3121</v>
      </c>
      <c r="C849" t="s">
        <v>3114</v>
      </c>
      <c r="D849">
        <v>254.85774935824759</v>
      </c>
    </row>
    <row r="850" spans="1:4" x14ac:dyDescent="0.25">
      <c r="A850" t="s">
        <v>3043</v>
      </c>
      <c r="B850" t="s">
        <v>3121</v>
      </c>
      <c r="C850" t="s">
        <v>3115</v>
      </c>
      <c r="D850">
        <v>119.96837488907127</v>
      </c>
    </row>
    <row r="851" spans="1:4" x14ac:dyDescent="0.25">
      <c r="A851" t="s">
        <v>3043</v>
      </c>
      <c r="B851" t="s">
        <v>3121</v>
      </c>
      <c r="C851" t="s">
        <v>3116</v>
      </c>
      <c r="D851">
        <v>25.140231625427049</v>
      </c>
    </row>
    <row r="852" spans="1:4" x14ac:dyDescent="0.25">
      <c r="A852" t="s">
        <v>3043</v>
      </c>
      <c r="B852" t="s">
        <v>3121</v>
      </c>
      <c r="C852" t="s">
        <v>3117</v>
      </c>
      <c r="D852">
        <v>14.880965135192941</v>
      </c>
    </row>
    <row r="853" spans="1:4" x14ac:dyDescent="0.25">
      <c r="A853" t="s">
        <v>3043</v>
      </c>
      <c r="B853" t="s">
        <v>3121</v>
      </c>
      <c r="C853" t="s">
        <v>3118</v>
      </c>
      <c r="D853">
        <v>8.0229193855490948</v>
      </c>
    </row>
    <row r="854" spans="1:4" x14ac:dyDescent="0.25">
      <c r="A854" t="s">
        <v>3043</v>
      </c>
      <c r="B854" t="s">
        <v>3121</v>
      </c>
      <c r="C854" t="s">
        <v>3119</v>
      </c>
      <c r="D854">
        <v>3.9180850650301684</v>
      </c>
    </row>
    <row r="855" spans="1:4" x14ac:dyDescent="0.25">
      <c r="A855" t="s">
        <v>3043</v>
      </c>
      <c r="B855" t="s">
        <v>3121</v>
      </c>
      <c r="C855" t="s">
        <v>3120</v>
      </c>
      <c r="D855">
        <v>4.287762390000001</v>
      </c>
    </row>
    <row r="856" spans="1:4" x14ac:dyDescent="0.25">
      <c r="A856" t="s">
        <v>3043</v>
      </c>
      <c r="B856" t="s">
        <v>3122</v>
      </c>
      <c r="C856" t="s">
        <v>3111</v>
      </c>
      <c r="D856">
        <v>14491.799621242271</v>
      </c>
    </row>
    <row r="857" spans="1:4" x14ac:dyDescent="0.25">
      <c r="A857" t="s">
        <v>3043</v>
      </c>
      <c r="B857" t="s">
        <v>3122</v>
      </c>
      <c r="C857" t="s">
        <v>3112</v>
      </c>
      <c r="D857">
        <v>11499.899366281816</v>
      </c>
    </row>
    <row r="858" spans="1:4" x14ac:dyDescent="0.25">
      <c r="A858" t="s">
        <v>3043</v>
      </c>
      <c r="B858" t="s">
        <v>3122</v>
      </c>
      <c r="C858" t="s">
        <v>3113</v>
      </c>
      <c r="D858">
        <v>5780.0951767831502</v>
      </c>
    </row>
    <row r="859" spans="1:4" x14ac:dyDescent="0.25">
      <c r="A859" t="s">
        <v>3043</v>
      </c>
      <c r="B859" t="s">
        <v>3122</v>
      </c>
      <c r="C859" t="s">
        <v>3114</v>
      </c>
      <c r="D859">
        <v>1164.0376947864186</v>
      </c>
    </row>
    <row r="860" spans="1:4" x14ac:dyDescent="0.25">
      <c r="A860" t="s">
        <v>3043</v>
      </c>
      <c r="B860" t="s">
        <v>3122</v>
      </c>
      <c r="C860" t="s">
        <v>3115</v>
      </c>
      <c r="D860">
        <v>245.33261648844291</v>
      </c>
    </row>
    <row r="861" spans="1:4" x14ac:dyDescent="0.25">
      <c r="A861" t="s">
        <v>3043</v>
      </c>
      <c r="B861" t="s">
        <v>3122</v>
      </c>
      <c r="C861" t="s">
        <v>3116</v>
      </c>
      <c r="D861">
        <v>2.3080956436264839</v>
      </c>
    </row>
    <row r="862" spans="1:4" x14ac:dyDescent="0.25">
      <c r="A862" t="s">
        <v>3043</v>
      </c>
      <c r="B862" t="s">
        <v>3122</v>
      </c>
      <c r="C862" t="s">
        <v>3117</v>
      </c>
      <c r="D862">
        <v>1.3395478361653348</v>
      </c>
    </row>
    <row r="863" spans="1:4" x14ac:dyDescent="0.25">
      <c r="A863" t="s">
        <v>3043</v>
      </c>
      <c r="B863" t="s">
        <v>3122</v>
      </c>
      <c r="C863" t="s">
        <v>3118</v>
      </c>
      <c r="D863">
        <v>1.0733876524729773</v>
      </c>
    </row>
    <row r="864" spans="1:4" x14ac:dyDescent="0.25">
      <c r="A864" t="s">
        <v>3043</v>
      </c>
      <c r="B864" t="s">
        <v>3122</v>
      </c>
      <c r="C864" t="s">
        <v>3119</v>
      </c>
      <c r="D864">
        <v>0.84340510105725153</v>
      </c>
    </row>
    <row r="865" spans="1:4" x14ac:dyDescent="0.25">
      <c r="A865" t="s">
        <v>3043</v>
      </c>
      <c r="B865" t="s">
        <v>3122</v>
      </c>
      <c r="C865" t="s">
        <v>3120</v>
      </c>
      <c r="D865">
        <v>5.9943165945495336</v>
      </c>
    </row>
    <row r="866" spans="1:4" x14ac:dyDescent="0.25">
      <c r="A866" t="s">
        <v>3043</v>
      </c>
      <c r="B866" t="s">
        <v>3123</v>
      </c>
      <c r="C866" t="s">
        <v>3111</v>
      </c>
      <c r="D866">
        <v>9856.1178428626863</v>
      </c>
    </row>
    <row r="867" spans="1:4" x14ac:dyDescent="0.25">
      <c r="A867" t="s">
        <v>3043</v>
      </c>
      <c r="B867" t="s">
        <v>3123</v>
      </c>
      <c r="C867" t="s">
        <v>3112</v>
      </c>
      <c r="D867">
        <v>7727.6317031061408</v>
      </c>
    </row>
    <row r="868" spans="1:4" x14ac:dyDescent="0.25">
      <c r="A868" t="s">
        <v>3043</v>
      </c>
      <c r="B868" t="s">
        <v>3123</v>
      </c>
      <c r="C868" t="s">
        <v>3113</v>
      </c>
      <c r="D868">
        <v>1819.2031902659946</v>
      </c>
    </row>
    <row r="869" spans="1:4" x14ac:dyDescent="0.25">
      <c r="A869" t="s">
        <v>3043</v>
      </c>
      <c r="B869" t="s">
        <v>3123</v>
      </c>
      <c r="C869" t="s">
        <v>3114</v>
      </c>
      <c r="D869">
        <v>9.0752696150180032</v>
      </c>
    </row>
    <row r="870" spans="1:4" x14ac:dyDescent="0.25">
      <c r="A870" t="s">
        <v>3043</v>
      </c>
      <c r="B870" t="s">
        <v>3123</v>
      </c>
      <c r="C870" t="s">
        <v>3115</v>
      </c>
      <c r="D870">
        <v>3.5758394915478586</v>
      </c>
    </row>
    <row r="871" spans="1:4" x14ac:dyDescent="0.25">
      <c r="A871" t="s">
        <v>3043</v>
      </c>
      <c r="B871" t="s">
        <v>3123</v>
      </c>
      <c r="C871" t="s">
        <v>3116</v>
      </c>
      <c r="D871">
        <v>1.5549243419612677</v>
      </c>
    </row>
    <row r="872" spans="1:4" x14ac:dyDescent="0.25">
      <c r="A872" t="s">
        <v>3043</v>
      </c>
      <c r="B872" t="s">
        <v>3123</v>
      </c>
      <c r="C872" t="s">
        <v>3117</v>
      </c>
      <c r="D872">
        <v>1.480466592784442</v>
      </c>
    </row>
    <row r="873" spans="1:4" x14ac:dyDescent="0.25">
      <c r="A873" t="s">
        <v>3043</v>
      </c>
      <c r="B873" t="s">
        <v>3123</v>
      </c>
      <c r="C873" t="s">
        <v>3118</v>
      </c>
      <c r="D873">
        <v>1.2959711442292219</v>
      </c>
    </row>
    <row r="874" spans="1:4" x14ac:dyDescent="0.25">
      <c r="A874" t="s">
        <v>3043</v>
      </c>
      <c r="B874" t="s">
        <v>3123</v>
      </c>
      <c r="C874" t="s">
        <v>3119</v>
      </c>
      <c r="D874">
        <v>1.2959711442292219</v>
      </c>
    </row>
    <row r="875" spans="1:4" x14ac:dyDescent="0.25">
      <c r="A875" t="s">
        <v>3043</v>
      </c>
      <c r="B875" t="s">
        <v>3123</v>
      </c>
      <c r="C875" t="s">
        <v>3120</v>
      </c>
      <c r="D875">
        <v>0.48330558541556567</v>
      </c>
    </row>
    <row r="876" spans="1:4" x14ac:dyDescent="0.25">
      <c r="A876" t="s">
        <v>3043</v>
      </c>
      <c r="B876" t="s">
        <v>3124</v>
      </c>
      <c r="C876" t="s">
        <v>3111</v>
      </c>
      <c r="D876">
        <v>49153.993127765767</v>
      </c>
    </row>
    <row r="877" spans="1:4" x14ac:dyDescent="0.25">
      <c r="A877" t="s">
        <v>3043</v>
      </c>
      <c r="B877" t="s">
        <v>3124</v>
      </c>
      <c r="C877" t="s">
        <v>3112</v>
      </c>
      <c r="D877">
        <v>39495.556217687357</v>
      </c>
    </row>
    <row r="878" spans="1:4" x14ac:dyDescent="0.25">
      <c r="A878" t="s">
        <v>3043</v>
      </c>
      <c r="B878" t="s">
        <v>3124</v>
      </c>
      <c r="C878" t="s">
        <v>3113</v>
      </c>
      <c r="D878">
        <v>14448.069112989737</v>
      </c>
    </row>
    <row r="879" spans="1:4" x14ac:dyDescent="0.25">
      <c r="A879" t="s">
        <v>3043</v>
      </c>
      <c r="B879" t="s">
        <v>3124</v>
      </c>
      <c r="C879" t="s">
        <v>3114</v>
      </c>
      <c r="D879">
        <v>622.45240122652115</v>
      </c>
    </row>
    <row r="880" spans="1:4" x14ac:dyDescent="0.25">
      <c r="A880" t="s">
        <v>3043</v>
      </c>
      <c r="B880" t="s">
        <v>3124</v>
      </c>
      <c r="C880" t="s">
        <v>3115</v>
      </c>
      <c r="D880">
        <v>111.62413890505775</v>
      </c>
    </row>
    <row r="881" spans="1:4" x14ac:dyDescent="0.25">
      <c r="A881" t="s">
        <v>3043</v>
      </c>
      <c r="B881" t="s">
        <v>3124</v>
      </c>
      <c r="C881" t="s">
        <v>3116</v>
      </c>
      <c r="D881">
        <v>36.560864035662838</v>
      </c>
    </row>
    <row r="882" spans="1:4" x14ac:dyDescent="0.25">
      <c r="A882" t="s">
        <v>3043</v>
      </c>
      <c r="B882" t="s">
        <v>3124</v>
      </c>
      <c r="C882" t="s">
        <v>3117</v>
      </c>
      <c r="D882">
        <v>34.661605160067289</v>
      </c>
    </row>
    <row r="883" spans="1:4" x14ac:dyDescent="0.25">
      <c r="A883" t="s">
        <v>3043</v>
      </c>
      <c r="B883" t="s">
        <v>3124</v>
      </c>
      <c r="C883" t="s">
        <v>3118</v>
      </c>
      <c r="D883">
        <v>33.608947170638167</v>
      </c>
    </row>
    <row r="884" spans="1:4" x14ac:dyDescent="0.25">
      <c r="A884" t="s">
        <v>3043</v>
      </c>
      <c r="B884" t="s">
        <v>3124</v>
      </c>
      <c r="C884" t="s">
        <v>3119</v>
      </c>
      <c r="D884">
        <v>10.86877099532356</v>
      </c>
    </row>
    <row r="885" spans="1:4" x14ac:dyDescent="0.25">
      <c r="A885" t="s">
        <v>3043</v>
      </c>
      <c r="B885" t="s">
        <v>3124</v>
      </c>
      <c r="C885" t="s">
        <v>3120</v>
      </c>
      <c r="D885">
        <v>17.71072768390653</v>
      </c>
    </row>
    <row r="886" spans="1:4" x14ac:dyDescent="0.25">
      <c r="A886" t="s">
        <v>3043</v>
      </c>
      <c r="B886" t="s">
        <v>3125</v>
      </c>
      <c r="C886" t="s">
        <v>3111</v>
      </c>
      <c r="D886">
        <v>4092.4704719277138</v>
      </c>
    </row>
    <row r="887" spans="1:4" x14ac:dyDescent="0.25">
      <c r="A887" t="s">
        <v>3043</v>
      </c>
      <c r="B887" t="s">
        <v>3125</v>
      </c>
      <c r="C887" t="s">
        <v>3112</v>
      </c>
      <c r="D887">
        <v>3041.5526675789147</v>
      </c>
    </row>
    <row r="888" spans="1:4" x14ac:dyDescent="0.25">
      <c r="A888" t="s">
        <v>3043</v>
      </c>
      <c r="B888" t="s">
        <v>3125</v>
      </c>
      <c r="C888" t="s">
        <v>3113</v>
      </c>
      <c r="D888">
        <v>839.52252260841885</v>
      </c>
    </row>
    <row r="889" spans="1:4" x14ac:dyDescent="0.25">
      <c r="A889" t="s">
        <v>3043</v>
      </c>
      <c r="B889" t="s">
        <v>3125</v>
      </c>
      <c r="C889" t="s">
        <v>3114</v>
      </c>
      <c r="D889">
        <v>50.318503324648596</v>
      </c>
    </row>
    <row r="890" spans="1:4" x14ac:dyDescent="0.25">
      <c r="A890" t="s">
        <v>3043</v>
      </c>
      <c r="B890" t="s">
        <v>3125</v>
      </c>
      <c r="C890" t="s">
        <v>3115</v>
      </c>
      <c r="D890">
        <v>9.4427560639336541</v>
      </c>
    </row>
    <row r="891" spans="1:4" x14ac:dyDescent="0.25">
      <c r="A891" t="s">
        <v>3043</v>
      </c>
      <c r="B891" t="s">
        <v>3125</v>
      </c>
      <c r="C891" t="s">
        <v>3116</v>
      </c>
      <c r="D891">
        <v>1.6747709763666978</v>
      </c>
    </row>
    <row r="892" spans="1:4" x14ac:dyDescent="0.25">
      <c r="A892" t="s">
        <v>3043</v>
      </c>
      <c r="B892" t="s">
        <v>3125</v>
      </c>
      <c r="C892" t="s">
        <v>3117</v>
      </c>
      <c r="D892">
        <v>1.3181222329296254</v>
      </c>
    </row>
    <row r="893" spans="1:4" x14ac:dyDescent="0.25">
      <c r="A893" t="s">
        <v>3043</v>
      </c>
      <c r="B893" t="s">
        <v>3125</v>
      </c>
      <c r="C893" t="s">
        <v>3118</v>
      </c>
      <c r="D893">
        <v>0.58063799706922847</v>
      </c>
    </row>
    <row r="894" spans="1:4" x14ac:dyDescent="0.25">
      <c r="A894" t="s">
        <v>3043</v>
      </c>
      <c r="B894" t="s">
        <v>3125</v>
      </c>
      <c r="C894" t="s">
        <v>3119</v>
      </c>
      <c r="D894">
        <v>0.23080756999999996</v>
      </c>
    </row>
    <row r="895" spans="1:4" x14ac:dyDescent="0.25">
      <c r="A895" t="s">
        <v>3043</v>
      </c>
      <c r="B895" t="s">
        <v>3125</v>
      </c>
      <c r="C895" t="s">
        <v>3120</v>
      </c>
      <c r="D895">
        <v>0.49389158000000044</v>
      </c>
    </row>
    <row r="896" spans="1:4" x14ac:dyDescent="0.25">
      <c r="A896" t="s">
        <v>3043</v>
      </c>
      <c r="B896" t="s">
        <v>3126</v>
      </c>
      <c r="C896" t="s">
        <v>3111</v>
      </c>
      <c r="D896">
        <v>192720.47057500627</v>
      </c>
    </row>
    <row r="897" spans="1:4" x14ac:dyDescent="0.25">
      <c r="A897" t="s">
        <v>3043</v>
      </c>
      <c r="B897" t="s">
        <v>3126</v>
      </c>
      <c r="C897" t="s">
        <v>3112</v>
      </c>
      <c r="D897">
        <v>172384.72523445846</v>
      </c>
    </row>
    <row r="898" spans="1:4" x14ac:dyDescent="0.25">
      <c r="A898" t="s">
        <v>3043</v>
      </c>
      <c r="B898" t="s">
        <v>3126</v>
      </c>
      <c r="C898" t="s">
        <v>3113</v>
      </c>
      <c r="D898">
        <v>110916.30661995463</v>
      </c>
    </row>
    <row r="899" spans="1:4" x14ac:dyDescent="0.25">
      <c r="A899" t="s">
        <v>3043</v>
      </c>
      <c r="B899" t="s">
        <v>3126</v>
      </c>
      <c r="C899" t="s">
        <v>3114</v>
      </c>
      <c r="D899">
        <v>26066.152037031035</v>
      </c>
    </row>
    <row r="900" spans="1:4" x14ac:dyDescent="0.25">
      <c r="A900" t="s">
        <v>3043</v>
      </c>
      <c r="B900" t="s">
        <v>3126</v>
      </c>
      <c r="C900" t="s">
        <v>3115</v>
      </c>
      <c r="D900">
        <v>11314.837949420853</v>
      </c>
    </row>
    <row r="901" spans="1:4" x14ac:dyDescent="0.25">
      <c r="A901" t="s">
        <v>3043</v>
      </c>
      <c r="B901" t="s">
        <v>3126</v>
      </c>
      <c r="C901" t="s">
        <v>3116</v>
      </c>
      <c r="D901">
        <v>612.27556732719199</v>
      </c>
    </row>
    <row r="902" spans="1:4" x14ac:dyDescent="0.25">
      <c r="A902" t="s">
        <v>3043</v>
      </c>
      <c r="B902" t="s">
        <v>3126</v>
      </c>
      <c r="C902" t="s">
        <v>3117</v>
      </c>
      <c r="D902">
        <v>202.5903886842687</v>
      </c>
    </row>
    <row r="903" spans="1:4" x14ac:dyDescent="0.25">
      <c r="A903" t="s">
        <v>3043</v>
      </c>
      <c r="B903" t="s">
        <v>3126</v>
      </c>
      <c r="C903" t="s">
        <v>3118</v>
      </c>
      <c r="D903">
        <v>95.864666969598886</v>
      </c>
    </row>
    <row r="904" spans="1:4" x14ac:dyDescent="0.25">
      <c r="A904" t="s">
        <v>3043</v>
      </c>
      <c r="B904" t="s">
        <v>3126</v>
      </c>
      <c r="C904" t="s">
        <v>3119</v>
      </c>
      <c r="D904">
        <v>59.077636700553107</v>
      </c>
    </row>
    <row r="905" spans="1:4" x14ac:dyDescent="0.25">
      <c r="A905" t="s">
        <v>3043</v>
      </c>
      <c r="B905" t="s">
        <v>3126</v>
      </c>
      <c r="C905" t="s">
        <v>3120</v>
      </c>
      <c r="D905">
        <v>194.03667374693617</v>
      </c>
    </row>
    <row r="906" spans="1:4" x14ac:dyDescent="0.25">
      <c r="A906" t="s">
        <v>3043</v>
      </c>
      <c r="B906" t="s">
        <v>3127</v>
      </c>
      <c r="C906" t="s">
        <v>3111</v>
      </c>
      <c r="D906">
        <v>49816.452938666262</v>
      </c>
    </row>
    <row r="907" spans="1:4" x14ac:dyDescent="0.25">
      <c r="A907" t="s">
        <v>3043</v>
      </c>
      <c r="B907" t="s">
        <v>3127</v>
      </c>
      <c r="C907" t="s">
        <v>3112</v>
      </c>
      <c r="D907">
        <v>48868.203683490254</v>
      </c>
    </row>
    <row r="908" spans="1:4" x14ac:dyDescent="0.25">
      <c r="A908" t="s">
        <v>3043</v>
      </c>
      <c r="B908" t="s">
        <v>3127</v>
      </c>
      <c r="C908" t="s">
        <v>3113</v>
      </c>
      <c r="D908">
        <v>32327.816929599889</v>
      </c>
    </row>
    <row r="909" spans="1:4" x14ac:dyDescent="0.25">
      <c r="A909" t="s">
        <v>3043</v>
      </c>
      <c r="B909" t="s">
        <v>3127</v>
      </c>
      <c r="C909" t="s">
        <v>3114</v>
      </c>
      <c r="D909">
        <v>3380.0158025136739</v>
      </c>
    </row>
    <row r="910" spans="1:4" x14ac:dyDescent="0.25">
      <c r="A910" t="s">
        <v>3043</v>
      </c>
      <c r="B910" t="s">
        <v>3127</v>
      </c>
      <c r="C910" t="s">
        <v>3115</v>
      </c>
      <c r="D910">
        <v>849.38687332017071</v>
      </c>
    </row>
    <row r="911" spans="1:4" x14ac:dyDescent="0.25">
      <c r="A911" t="s">
        <v>3043</v>
      </c>
      <c r="B911" t="s">
        <v>3127</v>
      </c>
      <c r="C911" t="s">
        <v>3116</v>
      </c>
      <c r="D911">
        <v>142.25914388264206</v>
      </c>
    </row>
    <row r="912" spans="1:4" x14ac:dyDescent="0.25">
      <c r="A912" t="s">
        <v>3043</v>
      </c>
      <c r="B912" t="s">
        <v>3127</v>
      </c>
      <c r="C912" t="s">
        <v>3117</v>
      </c>
      <c r="D912">
        <v>66.266457549248102</v>
      </c>
    </row>
    <row r="913" spans="1:4" x14ac:dyDescent="0.25">
      <c r="A913" t="s">
        <v>3043</v>
      </c>
      <c r="B913" t="s">
        <v>3127</v>
      </c>
      <c r="C913" t="s">
        <v>3118</v>
      </c>
      <c r="D913">
        <v>42.070779309997853</v>
      </c>
    </row>
    <row r="914" spans="1:4" x14ac:dyDescent="0.25">
      <c r="A914" t="s">
        <v>3043</v>
      </c>
      <c r="B914" t="s">
        <v>3127</v>
      </c>
      <c r="C914" t="s">
        <v>3119</v>
      </c>
      <c r="D914">
        <v>36.336735917834666</v>
      </c>
    </row>
    <row r="915" spans="1:4" x14ac:dyDescent="0.25">
      <c r="A915" t="s">
        <v>3043</v>
      </c>
      <c r="B915" t="s">
        <v>3127</v>
      </c>
      <c r="C915" t="s">
        <v>3120</v>
      </c>
      <c r="D915">
        <v>115.38835105060382</v>
      </c>
    </row>
    <row r="916" spans="1:4" x14ac:dyDescent="0.25">
      <c r="A916" t="s">
        <v>3043</v>
      </c>
      <c r="B916" t="s">
        <v>3128</v>
      </c>
      <c r="C916" t="s">
        <v>3111</v>
      </c>
      <c r="D916">
        <v>2776.2091583288825</v>
      </c>
    </row>
    <row r="917" spans="1:4" x14ac:dyDescent="0.25">
      <c r="A917" t="s">
        <v>3043</v>
      </c>
      <c r="B917" t="s">
        <v>3128</v>
      </c>
      <c r="C917" t="s">
        <v>3112</v>
      </c>
      <c r="D917">
        <v>1524.5049687761421</v>
      </c>
    </row>
    <row r="918" spans="1:4" x14ac:dyDescent="0.25">
      <c r="A918" t="s">
        <v>3043</v>
      </c>
      <c r="B918" t="s">
        <v>3128</v>
      </c>
      <c r="C918" t="s">
        <v>3113</v>
      </c>
      <c r="D918">
        <v>510.42557676086727</v>
      </c>
    </row>
    <row r="919" spans="1:4" x14ac:dyDescent="0.25">
      <c r="A919" t="s">
        <v>3043</v>
      </c>
      <c r="B919" t="s">
        <v>3128</v>
      </c>
      <c r="C919" t="s">
        <v>3114</v>
      </c>
      <c r="D919">
        <v>15.702264423667895</v>
      </c>
    </row>
    <row r="920" spans="1:4" x14ac:dyDescent="0.25">
      <c r="A920" t="s">
        <v>3043</v>
      </c>
      <c r="B920" t="s">
        <v>3128</v>
      </c>
      <c r="C920" t="s">
        <v>3115</v>
      </c>
      <c r="D920">
        <v>8.6172331877949144</v>
      </c>
    </row>
    <row r="921" spans="1:4" x14ac:dyDescent="0.25">
      <c r="A921" t="s">
        <v>3043</v>
      </c>
      <c r="B921" t="s">
        <v>3128</v>
      </c>
      <c r="C921" t="s">
        <v>3116</v>
      </c>
      <c r="D921">
        <v>3.2144755201309723</v>
      </c>
    </row>
    <row r="922" spans="1:4" x14ac:dyDescent="0.25">
      <c r="A922" t="s">
        <v>3043</v>
      </c>
      <c r="B922" t="s">
        <v>3128</v>
      </c>
      <c r="C922" t="s">
        <v>3117</v>
      </c>
      <c r="D922">
        <v>2.8051075258466636</v>
      </c>
    </row>
    <row r="923" spans="1:4" x14ac:dyDescent="0.25">
      <c r="A923" t="s">
        <v>3043</v>
      </c>
      <c r="B923" t="s">
        <v>3128</v>
      </c>
      <c r="C923" t="s">
        <v>3118</v>
      </c>
      <c r="D923">
        <v>2.7564316516507761</v>
      </c>
    </row>
    <row r="924" spans="1:4" x14ac:dyDescent="0.25">
      <c r="A924" t="s">
        <v>3043</v>
      </c>
      <c r="B924" t="s">
        <v>3128</v>
      </c>
      <c r="C924" t="s">
        <v>3119</v>
      </c>
      <c r="D924">
        <v>2.6442212270240222</v>
      </c>
    </row>
    <row r="925" spans="1:4" x14ac:dyDescent="0.25">
      <c r="A925" t="s">
        <v>3043</v>
      </c>
      <c r="B925" t="s">
        <v>3128</v>
      </c>
      <c r="C925" t="s">
        <v>3120</v>
      </c>
      <c r="D925">
        <v>141.16776457799557</v>
      </c>
    </row>
    <row r="926" spans="1:4" x14ac:dyDescent="0.25">
      <c r="A926" t="s">
        <v>3043</v>
      </c>
      <c r="B926" t="s">
        <v>3129</v>
      </c>
      <c r="C926" t="s">
        <v>3111</v>
      </c>
      <c r="D926">
        <v>1122.4315689712444</v>
      </c>
    </row>
    <row r="927" spans="1:4" x14ac:dyDescent="0.25">
      <c r="A927" t="s">
        <v>3043</v>
      </c>
      <c r="B927" t="s">
        <v>3129</v>
      </c>
      <c r="C927" t="s">
        <v>3112</v>
      </c>
      <c r="D927">
        <v>582.36100836423964</v>
      </c>
    </row>
    <row r="928" spans="1:4" x14ac:dyDescent="0.25">
      <c r="A928" t="s">
        <v>3043</v>
      </c>
      <c r="B928" t="s">
        <v>3129</v>
      </c>
      <c r="C928" t="s">
        <v>3113</v>
      </c>
      <c r="D928">
        <v>309.54684461474659</v>
      </c>
    </row>
    <row r="929" spans="1:4" x14ac:dyDescent="0.25">
      <c r="A929" t="s">
        <v>3043</v>
      </c>
      <c r="B929" t="s">
        <v>3129</v>
      </c>
      <c r="C929" t="s">
        <v>3114</v>
      </c>
      <c r="D929">
        <v>68.462030766345435</v>
      </c>
    </row>
    <row r="930" spans="1:4" x14ac:dyDescent="0.25">
      <c r="A930" t="s">
        <v>3043</v>
      </c>
      <c r="B930" t="s">
        <v>3129</v>
      </c>
      <c r="C930" t="s">
        <v>3115</v>
      </c>
      <c r="D930">
        <v>54.866851447194058</v>
      </c>
    </row>
    <row r="931" spans="1:4" x14ac:dyDescent="0.25">
      <c r="A931" t="s">
        <v>3043</v>
      </c>
      <c r="B931" t="s">
        <v>3129</v>
      </c>
      <c r="C931" t="s">
        <v>3116</v>
      </c>
      <c r="D931">
        <v>26.882521213983807</v>
      </c>
    </row>
    <row r="932" spans="1:4" x14ac:dyDescent="0.25">
      <c r="A932" t="s">
        <v>3043</v>
      </c>
      <c r="B932" t="s">
        <v>3129</v>
      </c>
      <c r="C932" t="s">
        <v>3117</v>
      </c>
      <c r="D932">
        <v>25.855712378805343</v>
      </c>
    </row>
    <row r="933" spans="1:4" x14ac:dyDescent="0.25">
      <c r="A933" t="s">
        <v>3043</v>
      </c>
      <c r="B933" t="s">
        <v>3129</v>
      </c>
      <c r="C933" t="s">
        <v>3118</v>
      </c>
      <c r="D933">
        <v>20.29658685254249</v>
      </c>
    </row>
    <row r="934" spans="1:4" x14ac:dyDescent="0.25">
      <c r="A934" t="s">
        <v>3043</v>
      </c>
      <c r="B934" t="s">
        <v>3129</v>
      </c>
      <c r="C934" t="s">
        <v>3119</v>
      </c>
      <c r="D934">
        <v>13.630576705024458</v>
      </c>
    </row>
    <row r="935" spans="1:4" x14ac:dyDescent="0.25">
      <c r="A935" t="s">
        <v>3043</v>
      </c>
      <c r="B935" t="s">
        <v>3129</v>
      </c>
      <c r="C935" t="s">
        <v>3120</v>
      </c>
      <c r="D935">
        <v>52.102445875873812</v>
      </c>
    </row>
    <row r="936" spans="1:4" x14ac:dyDescent="0.25">
      <c r="A936" t="s">
        <v>3044</v>
      </c>
      <c r="B936" t="s">
        <v>3110</v>
      </c>
      <c r="C936" t="s">
        <v>3111</v>
      </c>
      <c r="D936">
        <v>2.2789981799999999</v>
      </c>
    </row>
    <row r="937" spans="1:4" x14ac:dyDescent="0.25">
      <c r="A937" t="s">
        <v>3044</v>
      </c>
      <c r="B937" t="s">
        <v>3110</v>
      </c>
      <c r="C937" t="s">
        <v>3112</v>
      </c>
      <c r="D937">
        <v>17.84960985</v>
      </c>
    </row>
    <row r="938" spans="1:4" x14ac:dyDescent="0.25">
      <c r="A938" t="s">
        <v>3044</v>
      </c>
      <c r="B938" t="s">
        <v>3110</v>
      </c>
      <c r="C938" t="s">
        <v>3113</v>
      </c>
      <c r="D938">
        <v>111.38182057544661</v>
      </c>
    </row>
    <row r="939" spans="1:4" x14ac:dyDescent="0.25">
      <c r="A939" t="s">
        <v>3044</v>
      </c>
      <c r="B939" t="s">
        <v>3110</v>
      </c>
      <c r="C939" t="s">
        <v>3114</v>
      </c>
      <c r="D939">
        <v>20.632561744553367</v>
      </c>
    </row>
    <row r="940" spans="1:4" x14ac:dyDescent="0.25">
      <c r="A940" t="s">
        <v>3044</v>
      </c>
      <c r="B940" t="s">
        <v>3110</v>
      </c>
      <c r="C940" t="s">
        <v>3115</v>
      </c>
      <c r="D940">
        <v>0.43101588999999996</v>
      </c>
    </row>
    <row r="941" spans="1:4" x14ac:dyDescent="0.25">
      <c r="A941" t="s">
        <v>3044</v>
      </c>
      <c r="B941" t="s">
        <v>3110</v>
      </c>
      <c r="C941" t="s">
        <v>3116</v>
      </c>
      <c r="D941">
        <v>0</v>
      </c>
    </row>
    <row r="942" spans="1:4" x14ac:dyDescent="0.25">
      <c r="A942" t="s">
        <v>3044</v>
      </c>
      <c r="B942" t="s">
        <v>3110</v>
      </c>
      <c r="C942" t="s">
        <v>3117</v>
      </c>
      <c r="D942">
        <v>0</v>
      </c>
    </row>
    <row r="943" spans="1:4" x14ac:dyDescent="0.25">
      <c r="A943" t="s">
        <v>3044</v>
      </c>
      <c r="B943" t="s">
        <v>3110</v>
      </c>
      <c r="C943" t="s">
        <v>3118</v>
      </c>
      <c r="D943">
        <v>0</v>
      </c>
    </row>
    <row r="944" spans="1:4" x14ac:dyDescent="0.25">
      <c r="A944" t="s">
        <v>3044</v>
      </c>
      <c r="B944" t="s">
        <v>3110</v>
      </c>
      <c r="C944" t="s">
        <v>3119</v>
      </c>
      <c r="D944">
        <v>0</v>
      </c>
    </row>
    <row r="945" spans="1:4" x14ac:dyDescent="0.25">
      <c r="A945" t="s">
        <v>3044</v>
      </c>
      <c r="B945" t="s">
        <v>3110</v>
      </c>
      <c r="C945" t="s">
        <v>3120</v>
      </c>
      <c r="D945">
        <v>0</v>
      </c>
    </row>
    <row r="946" spans="1:4" x14ac:dyDescent="0.25">
      <c r="A946" t="s">
        <v>3044</v>
      </c>
      <c r="B946" t="s">
        <v>3121</v>
      </c>
      <c r="C946" t="s">
        <v>3111</v>
      </c>
      <c r="D946">
        <v>10.132850909536192</v>
      </c>
    </row>
    <row r="947" spans="1:4" x14ac:dyDescent="0.25">
      <c r="A947" t="s">
        <v>3044</v>
      </c>
      <c r="B947" t="s">
        <v>3121</v>
      </c>
      <c r="C947" t="s">
        <v>3112</v>
      </c>
      <c r="D947">
        <v>82.528257059242208</v>
      </c>
    </row>
    <row r="948" spans="1:4" x14ac:dyDescent="0.25">
      <c r="A948" t="s">
        <v>3044</v>
      </c>
      <c r="B948" t="s">
        <v>3121</v>
      </c>
      <c r="C948" t="s">
        <v>3113</v>
      </c>
      <c r="D948">
        <v>359.81200996817552</v>
      </c>
    </row>
    <row r="949" spans="1:4" x14ac:dyDescent="0.25">
      <c r="A949" t="s">
        <v>3044</v>
      </c>
      <c r="B949" t="s">
        <v>3121</v>
      </c>
      <c r="C949" t="s">
        <v>3114</v>
      </c>
      <c r="D949">
        <v>248.30319890456926</v>
      </c>
    </row>
    <row r="950" spans="1:4" x14ac:dyDescent="0.25">
      <c r="A950" t="s">
        <v>3044</v>
      </c>
      <c r="B950" t="s">
        <v>3121</v>
      </c>
      <c r="C950" t="s">
        <v>3115</v>
      </c>
      <c r="D950">
        <v>140.3355697667705</v>
      </c>
    </row>
    <row r="951" spans="1:4" x14ac:dyDescent="0.25">
      <c r="A951" t="s">
        <v>3044</v>
      </c>
      <c r="B951" t="s">
        <v>3121</v>
      </c>
      <c r="C951" t="s">
        <v>3116</v>
      </c>
      <c r="D951">
        <v>22.123723486285517</v>
      </c>
    </row>
    <row r="952" spans="1:4" x14ac:dyDescent="0.25">
      <c r="A952" t="s">
        <v>3044</v>
      </c>
      <c r="B952" t="s">
        <v>3121</v>
      </c>
      <c r="C952" t="s">
        <v>3117</v>
      </c>
      <c r="D952">
        <v>11.547960830917438</v>
      </c>
    </row>
    <row r="953" spans="1:4" x14ac:dyDescent="0.25">
      <c r="A953" t="s">
        <v>3044</v>
      </c>
      <c r="B953" t="s">
        <v>3121</v>
      </c>
      <c r="C953" t="s">
        <v>3118</v>
      </c>
      <c r="D953">
        <v>7.5359750293417003</v>
      </c>
    </row>
    <row r="954" spans="1:4" x14ac:dyDescent="0.25">
      <c r="A954" t="s">
        <v>3044</v>
      </c>
      <c r="B954" t="s">
        <v>3121</v>
      </c>
      <c r="C954" t="s">
        <v>3119</v>
      </c>
      <c r="D954">
        <v>4.458073226077131</v>
      </c>
    </row>
    <row r="955" spans="1:4" x14ac:dyDescent="0.25">
      <c r="A955" t="s">
        <v>3044</v>
      </c>
      <c r="B955" t="s">
        <v>3121</v>
      </c>
      <c r="C955" t="s">
        <v>3120</v>
      </c>
      <c r="D955">
        <v>5.2140791190847429</v>
      </c>
    </row>
    <row r="956" spans="1:4" x14ac:dyDescent="0.25">
      <c r="A956" t="s">
        <v>3044</v>
      </c>
      <c r="B956" t="s">
        <v>3122</v>
      </c>
      <c r="C956" t="s">
        <v>3111</v>
      </c>
      <c r="D956">
        <v>0.44542476999999997</v>
      </c>
    </row>
    <row r="957" spans="1:4" x14ac:dyDescent="0.25">
      <c r="A957" t="s">
        <v>3044</v>
      </c>
      <c r="B957" t="s">
        <v>3122</v>
      </c>
      <c r="C957" t="s">
        <v>3112</v>
      </c>
      <c r="D957">
        <v>1.7609996899999996</v>
      </c>
    </row>
    <row r="958" spans="1:4" x14ac:dyDescent="0.25">
      <c r="A958" t="s">
        <v>3044</v>
      </c>
      <c r="B958" t="s">
        <v>3122</v>
      </c>
      <c r="C958" t="s">
        <v>3113</v>
      </c>
      <c r="D958">
        <v>0.18742208000000002</v>
      </c>
    </row>
    <row r="959" spans="1:4" x14ac:dyDescent="0.25">
      <c r="A959" t="s">
        <v>3044</v>
      </c>
      <c r="B959" t="s">
        <v>3122</v>
      </c>
      <c r="C959" t="s">
        <v>3114</v>
      </c>
      <c r="D959">
        <v>0.1078548700000001</v>
      </c>
    </row>
    <row r="960" spans="1:4" x14ac:dyDescent="0.25">
      <c r="A960" t="s">
        <v>3044</v>
      </c>
      <c r="B960" t="s">
        <v>3122</v>
      </c>
      <c r="C960" t="s">
        <v>3115</v>
      </c>
      <c r="D960">
        <v>0</v>
      </c>
    </row>
    <row r="961" spans="1:4" x14ac:dyDescent="0.25">
      <c r="A961" t="s">
        <v>3044</v>
      </c>
      <c r="B961" t="s">
        <v>3122</v>
      </c>
      <c r="C961" t="s">
        <v>3116</v>
      </c>
      <c r="D961">
        <v>0</v>
      </c>
    </row>
    <row r="962" spans="1:4" x14ac:dyDescent="0.25">
      <c r="A962" t="s">
        <v>3044</v>
      </c>
      <c r="B962" t="s">
        <v>3122</v>
      </c>
      <c r="C962" t="s">
        <v>3117</v>
      </c>
      <c r="D962">
        <v>0</v>
      </c>
    </row>
    <row r="963" spans="1:4" x14ac:dyDescent="0.25">
      <c r="A963" t="s">
        <v>3044</v>
      </c>
      <c r="B963" t="s">
        <v>3122</v>
      </c>
      <c r="C963" t="s">
        <v>3118</v>
      </c>
      <c r="D963">
        <v>0</v>
      </c>
    </row>
    <row r="964" spans="1:4" x14ac:dyDescent="0.25">
      <c r="A964" t="s">
        <v>3044</v>
      </c>
      <c r="B964" t="s">
        <v>3122</v>
      </c>
      <c r="C964" t="s">
        <v>3119</v>
      </c>
      <c r="D964">
        <v>0</v>
      </c>
    </row>
    <row r="965" spans="1:4" x14ac:dyDescent="0.25">
      <c r="A965" t="s">
        <v>3044</v>
      </c>
      <c r="B965" t="s">
        <v>3122</v>
      </c>
      <c r="C965" t="s">
        <v>3120</v>
      </c>
      <c r="D965">
        <v>0</v>
      </c>
    </row>
    <row r="966" spans="1:4" x14ac:dyDescent="0.25">
      <c r="A966" t="s">
        <v>3044</v>
      </c>
      <c r="B966" t="s">
        <v>3123</v>
      </c>
      <c r="C966" t="s">
        <v>3111</v>
      </c>
      <c r="D966">
        <v>6.6304450000000001E-2</v>
      </c>
    </row>
    <row r="967" spans="1:4" x14ac:dyDescent="0.25">
      <c r="A967" t="s">
        <v>3044</v>
      </c>
      <c r="B967" t="s">
        <v>3123</v>
      </c>
      <c r="C967" t="s">
        <v>3112</v>
      </c>
      <c r="D967">
        <v>51.729642112083788</v>
      </c>
    </row>
    <row r="968" spans="1:4" x14ac:dyDescent="0.25">
      <c r="A968" t="s">
        <v>3044</v>
      </c>
      <c r="B968" t="s">
        <v>3123</v>
      </c>
      <c r="C968" t="s">
        <v>3113</v>
      </c>
      <c r="D968">
        <v>12.364215597916218</v>
      </c>
    </row>
    <row r="969" spans="1:4" x14ac:dyDescent="0.25">
      <c r="A969" t="s">
        <v>3044</v>
      </c>
      <c r="B969" t="s">
        <v>3123</v>
      </c>
      <c r="C969" t="s">
        <v>3114</v>
      </c>
      <c r="D969">
        <v>0</v>
      </c>
    </row>
    <row r="970" spans="1:4" x14ac:dyDescent="0.25">
      <c r="A970" t="s">
        <v>3044</v>
      </c>
      <c r="B970" t="s">
        <v>3123</v>
      </c>
      <c r="C970" t="s">
        <v>3115</v>
      </c>
      <c r="D970">
        <v>0</v>
      </c>
    </row>
    <row r="971" spans="1:4" x14ac:dyDescent="0.25">
      <c r="A971" t="s">
        <v>3044</v>
      </c>
      <c r="B971" t="s">
        <v>3123</v>
      </c>
      <c r="C971" t="s">
        <v>3116</v>
      </c>
      <c r="D971">
        <v>0</v>
      </c>
    </row>
    <row r="972" spans="1:4" x14ac:dyDescent="0.25">
      <c r="A972" t="s">
        <v>3044</v>
      </c>
      <c r="B972" t="s">
        <v>3123</v>
      </c>
      <c r="C972" t="s">
        <v>3117</v>
      </c>
      <c r="D972">
        <v>0</v>
      </c>
    </row>
    <row r="973" spans="1:4" x14ac:dyDescent="0.25">
      <c r="A973" t="s">
        <v>3044</v>
      </c>
      <c r="B973" t="s">
        <v>3123</v>
      </c>
      <c r="C973" t="s">
        <v>3118</v>
      </c>
      <c r="D973">
        <v>0</v>
      </c>
    </row>
    <row r="974" spans="1:4" x14ac:dyDescent="0.25">
      <c r="A974" t="s">
        <v>3044</v>
      </c>
      <c r="B974" t="s">
        <v>3123</v>
      </c>
      <c r="C974" t="s">
        <v>3119</v>
      </c>
      <c r="D974">
        <v>0</v>
      </c>
    </row>
    <row r="975" spans="1:4" x14ac:dyDescent="0.25">
      <c r="A975" t="s">
        <v>3044</v>
      </c>
      <c r="B975" t="s">
        <v>3123</v>
      </c>
      <c r="C975" t="s">
        <v>3120</v>
      </c>
      <c r="D975">
        <v>0</v>
      </c>
    </row>
    <row r="976" spans="1:4" x14ac:dyDescent="0.25">
      <c r="A976" t="s">
        <v>3044</v>
      </c>
      <c r="B976" t="s">
        <v>3124</v>
      </c>
      <c r="C976" t="s">
        <v>3111</v>
      </c>
      <c r="D976">
        <v>12.977802783407215</v>
      </c>
    </row>
    <row r="977" spans="1:4" x14ac:dyDescent="0.25">
      <c r="A977" t="s">
        <v>3044</v>
      </c>
      <c r="B977" t="s">
        <v>3124</v>
      </c>
      <c r="C977" t="s">
        <v>3112</v>
      </c>
      <c r="D977">
        <v>155.21754149460727</v>
      </c>
    </row>
    <row r="978" spans="1:4" x14ac:dyDescent="0.25">
      <c r="A978" t="s">
        <v>3044</v>
      </c>
      <c r="B978" t="s">
        <v>3124</v>
      </c>
      <c r="C978" t="s">
        <v>3113</v>
      </c>
      <c r="D978">
        <v>298.86846684450973</v>
      </c>
    </row>
    <row r="979" spans="1:4" x14ac:dyDescent="0.25">
      <c r="A979" t="s">
        <v>3044</v>
      </c>
      <c r="B979" t="s">
        <v>3124</v>
      </c>
      <c r="C979" t="s">
        <v>3114</v>
      </c>
      <c r="D979">
        <v>139.50332497888724</v>
      </c>
    </row>
    <row r="980" spans="1:4" x14ac:dyDescent="0.25">
      <c r="A980" t="s">
        <v>3044</v>
      </c>
      <c r="B980" t="s">
        <v>3124</v>
      </c>
      <c r="C980" t="s">
        <v>3115</v>
      </c>
      <c r="D980">
        <v>18.064423407882899</v>
      </c>
    </row>
    <row r="981" spans="1:4" x14ac:dyDescent="0.25">
      <c r="A981" t="s">
        <v>3044</v>
      </c>
      <c r="B981" t="s">
        <v>3124</v>
      </c>
      <c r="C981" t="s">
        <v>3116</v>
      </c>
      <c r="D981">
        <v>1.6790852999559018</v>
      </c>
    </row>
    <row r="982" spans="1:4" x14ac:dyDescent="0.25">
      <c r="A982" t="s">
        <v>3044</v>
      </c>
      <c r="B982" t="s">
        <v>3124</v>
      </c>
      <c r="C982" t="s">
        <v>3117</v>
      </c>
      <c r="D982">
        <v>1.6790852999559018</v>
      </c>
    </row>
    <row r="983" spans="1:4" x14ac:dyDescent="0.25">
      <c r="A983" t="s">
        <v>3044</v>
      </c>
      <c r="B983" t="s">
        <v>3124</v>
      </c>
      <c r="C983" t="s">
        <v>3118</v>
      </c>
      <c r="D983">
        <v>1.5198881399559008</v>
      </c>
    </row>
    <row r="984" spans="1:4" x14ac:dyDescent="0.25">
      <c r="A984" t="s">
        <v>3044</v>
      </c>
      <c r="B984" t="s">
        <v>3124</v>
      </c>
      <c r="C984" t="s">
        <v>3119</v>
      </c>
      <c r="D984">
        <v>1.0440852999559018</v>
      </c>
    </row>
    <row r="985" spans="1:4" x14ac:dyDescent="0.25">
      <c r="A985" t="s">
        <v>3044</v>
      </c>
      <c r="B985" t="s">
        <v>3124</v>
      </c>
      <c r="C985" t="s">
        <v>3120</v>
      </c>
      <c r="D985">
        <v>4.0288392408819611</v>
      </c>
    </row>
    <row r="986" spans="1:4" x14ac:dyDescent="0.25">
      <c r="A986" t="s">
        <v>3044</v>
      </c>
      <c r="B986" t="s">
        <v>3125</v>
      </c>
      <c r="C986" t="s">
        <v>3111</v>
      </c>
      <c r="D986">
        <v>0</v>
      </c>
    </row>
    <row r="987" spans="1:4" x14ac:dyDescent="0.25">
      <c r="A987" t="s">
        <v>3044</v>
      </c>
      <c r="B987" t="s">
        <v>3125</v>
      </c>
      <c r="C987" t="s">
        <v>3112</v>
      </c>
      <c r="D987">
        <v>1.2689192500000002</v>
      </c>
    </row>
    <row r="988" spans="1:4" x14ac:dyDescent="0.25">
      <c r="A988" t="s">
        <v>3044</v>
      </c>
      <c r="B988" t="s">
        <v>3125</v>
      </c>
      <c r="C988" t="s">
        <v>3113</v>
      </c>
      <c r="D988">
        <v>0.26857272999999965</v>
      </c>
    </row>
    <row r="989" spans="1:4" x14ac:dyDescent="0.25">
      <c r="A989" t="s">
        <v>3044</v>
      </c>
      <c r="B989" t="s">
        <v>3125</v>
      </c>
      <c r="C989" t="s">
        <v>3114</v>
      </c>
      <c r="D989">
        <v>0</v>
      </c>
    </row>
    <row r="990" spans="1:4" x14ac:dyDescent="0.25">
      <c r="A990" t="s">
        <v>3044</v>
      </c>
      <c r="B990" t="s">
        <v>3125</v>
      </c>
      <c r="C990" t="s">
        <v>3115</v>
      </c>
      <c r="D990">
        <v>0</v>
      </c>
    </row>
    <row r="991" spans="1:4" x14ac:dyDescent="0.25">
      <c r="A991" t="s">
        <v>3044</v>
      </c>
      <c r="B991" t="s">
        <v>3125</v>
      </c>
      <c r="C991" t="s">
        <v>3116</v>
      </c>
      <c r="D991">
        <v>0</v>
      </c>
    </row>
    <row r="992" spans="1:4" x14ac:dyDescent="0.25">
      <c r="A992" t="s">
        <v>3044</v>
      </c>
      <c r="B992" t="s">
        <v>3125</v>
      </c>
      <c r="C992" t="s">
        <v>3117</v>
      </c>
      <c r="D992">
        <v>0</v>
      </c>
    </row>
    <row r="993" spans="1:4" x14ac:dyDescent="0.25">
      <c r="A993" t="s">
        <v>3044</v>
      </c>
      <c r="B993" t="s">
        <v>3125</v>
      </c>
      <c r="C993" t="s">
        <v>3118</v>
      </c>
      <c r="D993">
        <v>0</v>
      </c>
    </row>
    <row r="994" spans="1:4" x14ac:dyDescent="0.25">
      <c r="A994" t="s">
        <v>3044</v>
      </c>
      <c r="B994" t="s">
        <v>3125</v>
      </c>
      <c r="C994" t="s">
        <v>3119</v>
      </c>
      <c r="D994">
        <v>0</v>
      </c>
    </row>
    <row r="995" spans="1:4" x14ac:dyDescent="0.25">
      <c r="A995" t="s">
        <v>3044</v>
      </c>
      <c r="B995" t="s">
        <v>3125</v>
      </c>
      <c r="C995" t="s">
        <v>3120</v>
      </c>
      <c r="D995">
        <v>0</v>
      </c>
    </row>
    <row r="996" spans="1:4" x14ac:dyDescent="0.25">
      <c r="A996" t="s">
        <v>3044</v>
      </c>
      <c r="B996" t="s">
        <v>3126</v>
      </c>
      <c r="C996" t="s">
        <v>3111</v>
      </c>
      <c r="D996">
        <v>5.7433520899999984</v>
      </c>
    </row>
    <row r="997" spans="1:4" x14ac:dyDescent="0.25">
      <c r="A997" t="s">
        <v>3044</v>
      </c>
      <c r="B997" t="s">
        <v>3126</v>
      </c>
      <c r="C997" t="s">
        <v>3112</v>
      </c>
      <c r="D997">
        <v>35.452646322018552</v>
      </c>
    </row>
    <row r="998" spans="1:4" x14ac:dyDescent="0.25">
      <c r="A998" t="s">
        <v>3044</v>
      </c>
      <c r="B998" t="s">
        <v>3126</v>
      </c>
      <c r="C998" t="s">
        <v>3113</v>
      </c>
      <c r="D998">
        <v>58.296569433392314</v>
      </c>
    </row>
    <row r="999" spans="1:4" x14ac:dyDescent="0.25">
      <c r="A999" t="s">
        <v>3044</v>
      </c>
      <c r="B999" t="s">
        <v>3126</v>
      </c>
      <c r="C999" t="s">
        <v>3114</v>
      </c>
      <c r="D999">
        <v>13.63136904270598</v>
      </c>
    </row>
    <row r="1000" spans="1:4" x14ac:dyDescent="0.25">
      <c r="A1000" t="s">
        <v>3044</v>
      </c>
      <c r="B1000" t="s">
        <v>3126</v>
      </c>
      <c r="C1000" t="s">
        <v>3115</v>
      </c>
      <c r="D1000">
        <v>4.145417763243838</v>
      </c>
    </row>
    <row r="1001" spans="1:4" x14ac:dyDescent="0.25">
      <c r="A1001" t="s">
        <v>3044</v>
      </c>
      <c r="B1001" t="s">
        <v>3126</v>
      </c>
      <c r="C1001" t="s">
        <v>3116</v>
      </c>
      <c r="D1001">
        <v>0.86391156898745303</v>
      </c>
    </row>
    <row r="1002" spans="1:4" x14ac:dyDescent="0.25">
      <c r="A1002" t="s">
        <v>3044</v>
      </c>
      <c r="B1002" t="s">
        <v>3126</v>
      </c>
      <c r="C1002" t="s">
        <v>3117</v>
      </c>
      <c r="D1002">
        <v>0.68938536562257213</v>
      </c>
    </row>
    <row r="1003" spans="1:4" x14ac:dyDescent="0.25">
      <c r="A1003" t="s">
        <v>3044</v>
      </c>
      <c r="B1003" t="s">
        <v>3126</v>
      </c>
      <c r="C1003" t="s">
        <v>3118</v>
      </c>
      <c r="D1003">
        <v>0.73797316344486352</v>
      </c>
    </row>
    <row r="1004" spans="1:4" x14ac:dyDescent="0.25">
      <c r="A1004" t="s">
        <v>3044</v>
      </c>
      <c r="B1004" t="s">
        <v>3126</v>
      </c>
      <c r="C1004" t="s">
        <v>3119</v>
      </c>
      <c r="D1004">
        <v>0.15859014278040676</v>
      </c>
    </row>
    <row r="1005" spans="1:4" x14ac:dyDescent="0.25">
      <c r="A1005" t="s">
        <v>3044</v>
      </c>
      <c r="B1005" t="s">
        <v>3126</v>
      </c>
      <c r="C1005" t="s">
        <v>3120</v>
      </c>
      <c r="D1005">
        <v>0.61180588780406742</v>
      </c>
    </row>
    <row r="1006" spans="1:4" x14ac:dyDescent="0.25">
      <c r="A1006" t="s">
        <v>3044</v>
      </c>
      <c r="B1006" t="s">
        <v>3127</v>
      </c>
      <c r="C1006" t="s">
        <v>3111</v>
      </c>
      <c r="D1006">
        <v>4.5487007234352648</v>
      </c>
    </row>
    <row r="1007" spans="1:4" x14ac:dyDescent="0.25">
      <c r="A1007" t="s">
        <v>3044</v>
      </c>
      <c r="B1007" t="s">
        <v>3127</v>
      </c>
      <c r="C1007" t="s">
        <v>3112</v>
      </c>
      <c r="D1007">
        <v>13.355121509931477</v>
      </c>
    </row>
    <row r="1008" spans="1:4" x14ac:dyDescent="0.25">
      <c r="A1008" t="s">
        <v>3044</v>
      </c>
      <c r="B1008" t="s">
        <v>3127</v>
      </c>
      <c r="C1008" t="s">
        <v>3113</v>
      </c>
      <c r="D1008">
        <v>178.93996607720018</v>
      </c>
    </row>
    <row r="1009" spans="1:4" x14ac:dyDescent="0.25">
      <c r="A1009" t="s">
        <v>3044</v>
      </c>
      <c r="B1009" t="s">
        <v>3127</v>
      </c>
      <c r="C1009" t="s">
        <v>3114</v>
      </c>
      <c r="D1009">
        <v>206.00199766597964</v>
      </c>
    </row>
    <row r="1010" spans="1:4" x14ac:dyDescent="0.25">
      <c r="A1010" t="s">
        <v>3044</v>
      </c>
      <c r="B1010" t="s">
        <v>3127</v>
      </c>
      <c r="C1010" t="s">
        <v>3115</v>
      </c>
      <c r="D1010">
        <v>99.257978745976146</v>
      </c>
    </row>
    <row r="1011" spans="1:4" x14ac:dyDescent="0.25">
      <c r="A1011" t="s">
        <v>3044</v>
      </c>
      <c r="B1011" t="s">
        <v>3127</v>
      </c>
      <c r="C1011" t="s">
        <v>3116</v>
      </c>
      <c r="D1011">
        <v>16.535136426983147</v>
      </c>
    </row>
    <row r="1012" spans="1:4" x14ac:dyDescent="0.25">
      <c r="A1012" t="s">
        <v>3044</v>
      </c>
      <c r="B1012" t="s">
        <v>3127</v>
      </c>
      <c r="C1012" t="s">
        <v>3117</v>
      </c>
      <c r="D1012">
        <v>8.1636626606743761</v>
      </c>
    </row>
    <row r="1013" spans="1:4" x14ac:dyDescent="0.25">
      <c r="A1013" t="s">
        <v>3044</v>
      </c>
      <c r="B1013" t="s">
        <v>3127</v>
      </c>
      <c r="C1013" t="s">
        <v>3118</v>
      </c>
      <c r="D1013">
        <v>5.4099779706133591</v>
      </c>
    </row>
    <row r="1014" spans="1:4" x14ac:dyDescent="0.25">
      <c r="A1014" t="s">
        <v>3044</v>
      </c>
      <c r="B1014" t="s">
        <v>3127</v>
      </c>
      <c r="C1014" t="s">
        <v>3119</v>
      </c>
      <c r="D1014">
        <v>2.0970277092064111</v>
      </c>
    </row>
    <row r="1015" spans="1:4" x14ac:dyDescent="0.25">
      <c r="A1015" t="s">
        <v>3044</v>
      </c>
      <c r="B1015" t="s">
        <v>3127</v>
      </c>
      <c r="C1015" t="s">
        <v>3120</v>
      </c>
      <c r="D1015">
        <v>0.50014074999999991</v>
      </c>
    </row>
    <row r="1016" spans="1:4" x14ac:dyDescent="0.25">
      <c r="A1016" t="s">
        <v>3044</v>
      </c>
      <c r="B1016" t="s">
        <v>3128</v>
      </c>
      <c r="C1016" t="s">
        <v>3111</v>
      </c>
      <c r="D1016">
        <v>7.9259464275703433</v>
      </c>
    </row>
    <row r="1017" spans="1:4" x14ac:dyDescent="0.25">
      <c r="A1017" t="s">
        <v>3044</v>
      </c>
      <c r="B1017" t="s">
        <v>3128</v>
      </c>
      <c r="C1017" t="s">
        <v>3112</v>
      </c>
      <c r="D1017">
        <v>57.175134884224114</v>
      </c>
    </row>
    <row r="1018" spans="1:4" x14ac:dyDescent="0.25">
      <c r="A1018" t="s">
        <v>3044</v>
      </c>
      <c r="B1018" t="s">
        <v>3128</v>
      </c>
      <c r="C1018" t="s">
        <v>3113</v>
      </c>
      <c r="D1018">
        <v>333.32191687743364</v>
      </c>
    </row>
    <row r="1019" spans="1:4" x14ac:dyDescent="0.25">
      <c r="A1019" t="s">
        <v>3044</v>
      </c>
      <c r="B1019" t="s">
        <v>3128</v>
      </c>
      <c r="C1019" t="s">
        <v>3114</v>
      </c>
      <c r="D1019">
        <v>45.379601442765342</v>
      </c>
    </row>
    <row r="1020" spans="1:4" x14ac:dyDescent="0.25">
      <c r="A1020" t="s">
        <v>3044</v>
      </c>
      <c r="B1020" t="s">
        <v>3128</v>
      </c>
      <c r="C1020" t="s">
        <v>3115</v>
      </c>
      <c r="D1020">
        <v>37.001089431612229</v>
      </c>
    </row>
    <row r="1021" spans="1:4" x14ac:dyDescent="0.25">
      <c r="A1021" t="s">
        <v>3044</v>
      </c>
      <c r="B1021" t="s">
        <v>3128</v>
      </c>
      <c r="C1021" t="s">
        <v>3116</v>
      </c>
      <c r="D1021">
        <v>17.704777980170132</v>
      </c>
    </row>
    <row r="1022" spans="1:4" x14ac:dyDescent="0.25">
      <c r="A1022" t="s">
        <v>3044</v>
      </c>
      <c r="B1022" t="s">
        <v>3128</v>
      </c>
      <c r="C1022" t="s">
        <v>3117</v>
      </c>
      <c r="D1022">
        <v>17.704777980170132</v>
      </c>
    </row>
    <row r="1023" spans="1:4" x14ac:dyDescent="0.25">
      <c r="A1023" t="s">
        <v>3044</v>
      </c>
      <c r="B1023" t="s">
        <v>3128</v>
      </c>
      <c r="C1023" t="s">
        <v>3118</v>
      </c>
      <c r="D1023">
        <v>17.704777980170132</v>
      </c>
    </row>
    <row r="1024" spans="1:4" x14ac:dyDescent="0.25">
      <c r="A1024" t="s">
        <v>3044</v>
      </c>
      <c r="B1024" t="s">
        <v>3128</v>
      </c>
      <c r="C1024" t="s">
        <v>3119</v>
      </c>
      <c r="D1024">
        <v>17.645924835495428</v>
      </c>
    </row>
    <row r="1025" spans="1:4" x14ac:dyDescent="0.25">
      <c r="A1025" t="s">
        <v>3044</v>
      </c>
      <c r="B1025" t="s">
        <v>3128</v>
      </c>
      <c r="C1025" t="s">
        <v>3120</v>
      </c>
      <c r="D1025">
        <v>5.9858540103887297</v>
      </c>
    </row>
    <row r="1026" spans="1:4" x14ac:dyDescent="0.25">
      <c r="A1026" t="s">
        <v>3044</v>
      </c>
      <c r="B1026" t="s">
        <v>3129</v>
      </c>
      <c r="C1026" t="s">
        <v>3111</v>
      </c>
      <c r="D1026">
        <v>5.0725235400000006</v>
      </c>
    </row>
    <row r="1027" spans="1:4" x14ac:dyDescent="0.25">
      <c r="A1027" t="s">
        <v>3044</v>
      </c>
      <c r="B1027" t="s">
        <v>3129</v>
      </c>
      <c r="C1027" t="s">
        <v>3112</v>
      </c>
      <c r="D1027">
        <v>3.2711628999999998</v>
      </c>
    </row>
    <row r="1028" spans="1:4" x14ac:dyDescent="0.25">
      <c r="A1028" t="s">
        <v>3044</v>
      </c>
      <c r="B1028" t="s">
        <v>3129</v>
      </c>
      <c r="C1028" t="s">
        <v>3113</v>
      </c>
      <c r="D1028">
        <v>13.488094759300321</v>
      </c>
    </row>
    <row r="1029" spans="1:4" x14ac:dyDescent="0.25">
      <c r="A1029" t="s">
        <v>3044</v>
      </c>
      <c r="B1029" t="s">
        <v>3129</v>
      </c>
      <c r="C1029" t="s">
        <v>3114</v>
      </c>
      <c r="D1029">
        <v>8.2205770106996798</v>
      </c>
    </row>
    <row r="1030" spans="1:4" x14ac:dyDescent="0.25">
      <c r="A1030" t="s">
        <v>3044</v>
      </c>
      <c r="B1030" t="s">
        <v>3129</v>
      </c>
      <c r="C1030" t="s">
        <v>3115</v>
      </c>
      <c r="D1030">
        <v>0</v>
      </c>
    </row>
    <row r="1031" spans="1:4" x14ac:dyDescent="0.25">
      <c r="A1031" t="s">
        <v>3044</v>
      </c>
      <c r="B1031" t="s">
        <v>3129</v>
      </c>
      <c r="C1031" t="s">
        <v>3116</v>
      </c>
      <c r="D1031">
        <v>0</v>
      </c>
    </row>
    <row r="1032" spans="1:4" x14ac:dyDescent="0.25">
      <c r="A1032" t="s">
        <v>3044</v>
      </c>
      <c r="B1032" t="s">
        <v>3129</v>
      </c>
      <c r="C1032" t="s">
        <v>3117</v>
      </c>
      <c r="D1032">
        <v>0</v>
      </c>
    </row>
    <row r="1033" spans="1:4" x14ac:dyDescent="0.25">
      <c r="A1033" t="s">
        <v>3044</v>
      </c>
      <c r="B1033" t="s">
        <v>3129</v>
      </c>
      <c r="C1033" t="s">
        <v>3118</v>
      </c>
      <c r="D1033">
        <v>0</v>
      </c>
    </row>
    <row r="1034" spans="1:4" x14ac:dyDescent="0.25">
      <c r="A1034" t="s">
        <v>3044</v>
      </c>
      <c r="B1034" t="s">
        <v>3129</v>
      </c>
      <c r="C1034" t="s">
        <v>3119</v>
      </c>
      <c r="D1034">
        <v>0</v>
      </c>
    </row>
    <row r="1035" spans="1:4" x14ac:dyDescent="0.25">
      <c r="A1035" t="s">
        <v>3044</v>
      </c>
      <c r="B1035" t="s">
        <v>3129</v>
      </c>
      <c r="C1035" t="s">
        <v>3120</v>
      </c>
      <c r="D1035">
        <v>0</v>
      </c>
    </row>
    <row r="1036" spans="1:4" x14ac:dyDescent="0.25">
      <c r="A1036" t="s">
        <v>3045</v>
      </c>
      <c r="B1036" t="s">
        <v>3110</v>
      </c>
      <c r="C1036" t="s">
        <v>3111</v>
      </c>
      <c r="D1036">
        <v>1.4912357800000002</v>
      </c>
    </row>
    <row r="1037" spans="1:4" x14ac:dyDescent="0.25">
      <c r="A1037" t="s">
        <v>3045</v>
      </c>
      <c r="B1037" t="s">
        <v>3110</v>
      </c>
      <c r="C1037" t="s">
        <v>3112</v>
      </c>
      <c r="D1037">
        <v>1.678699999999999E-4</v>
      </c>
    </row>
    <row r="1038" spans="1:4" x14ac:dyDescent="0.25">
      <c r="A1038" t="s">
        <v>3045</v>
      </c>
      <c r="B1038" t="s">
        <v>3110</v>
      </c>
      <c r="C1038" t="s">
        <v>3113</v>
      </c>
      <c r="D1038">
        <v>0</v>
      </c>
    </row>
    <row r="1039" spans="1:4" x14ac:dyDescent="0.25">
      <c r="A1039" t="s">
        <v>3045</v>
      </c>
      <c r="B1039" t="s">
        <v>3110</v>
      </c>
      <c r="C1039" t="s">
        <v>3114</v>
      </c>
      <c r="D1039">
        <v>0</v>
      </c>
    </row>
    <row r="1040" spans="1:4" x14ac:dyDescent="0.25">
      <c r="A1040" t="s">
        <v>3045</v>
      </c>
      <c r="B1040" t="s">
        <v>3110</v>
      </c>
      <c r="C1040" t="s">
        <v>3115</v>
      </c>
      <c r="D1040">
        <v>0</v>
      </c>
    </row>
    <row r="1041" spans="1:4" x14ac:dyDescent="0.25">
      <c r="A1041" t="s">
        <v>3045</v>
      </c>
      <c r="B1041" t="s">
        <v>3110</v>
      </c>
      <c r="C1041" t="s">
        <v>3116</v>
      </c>
      <c r="D1041">
        <v>0</v>
      </c>
    </row>
    <row r="1042" spans="1:4" x14ac:dyDescent="0.25">
      <c r="A1042" t="s">
        <v>3045</v>
      </c>
      <c r="B1042" t="s">
        <v>3110</v>
      </c>
      <c r="C1042" t="s">
        <v>3117</v>
      </c>
      <c r="D1042">
        <v>0</v>
      </c>
    </row>
    <row r="1043" spans="1:4" x14ac:dyDescent="0.25">
      <c r="A1043" t="s">
        <v>3045</v>
      </c>
      <c r="B1043" t="s">
        <v>3110</v>
      </c>
      <c r="C1043" t="s">
        <v>3118</v>
      </c>
      <c r="D1043">
        <v>0</v>
      </c>
    </row>
    <row r="1044" spans="1:4" x14ac:dyDescent="0.25">
      <c r="A1044" t="s">
        <v>3045</v>
      </c>
      <c r="B1044" t="s">
        <v>3110</v>
      </c>
      <c r="C1044" t="s">
        <v>3119</v>
      </c>
      <c r="D1044">
        <v>0</v>
      </c>
    </row>
    <row r="1045" spans="1:4" x14ac:dyDescent="0.25">
      <c r="A1045" t="s">
        <v>3045</v>
      </c>
      <c r="B1045" t="s">
        <v>3110</v>
      </c>
      <c r="C1045" t="s">
        <v>3120</v>
      </c>
      <c r="D1045">
        <v>0</v>
      </c>
    </row>
    <row r="1046" spans="1:4" x14ac:dyDescent="0.25">
      <c r="A1046" t="s">
        <v>3045</v>
      </c>
      <c r="B1046" t="s">
        <v>3121</v>
      </c>
      <c r="C1046" t="s">
        <v>3111</v>
      </c>
      <c r="D1046">
        <v>1259.9985291585745</v>
      </c>
    </row>
    <row r="1047" spans="1:4" x14ac:dyDescent="0.25">
      <c r="A1047" t="s">
        <v>3045</v>
      </c>
      <c r="B1047" t="s">
        <v>3121</v>
      </c>
      <c r="C1047" t="s">
        <v>3112</v>
      </c>
      <c r="D1047">
        <v>294.16736395176565</v>
      </c>
    </row>
    <row r="1048" spans="1:4" x14ac:dyDescent="0.25">
      <c r="A1048" t="s">
        <v>3045</v>
      </c>
      <c r="B1048" t="s">
        <v>3121</v>
      </c>
      <c r="C1048" t="s">
        <v>3113</v>
      </c>
      <c r="D1048">
        <v>28.428401094676616</v>
      </c>
    </row>
    <row r="1049" spans="1:4" x14ac:dyDescent="0.25">
      <c r="A1049" t="s">
        <v>3045</v>
      </c>
      <c r="B1049" t="s">
        <v>3121</v>
      </c>
      <c r="C1049" t="s">
        <v>3114</v>
      </c>
      <c r="D1049">
        <v>2.1484452859841201</v>
      </c>
    </row>
    <row r="1050" spans="1:4" x14ac:dyDescent="0.25">
      <c r="A1050" t="s">
        <v>3045</v>
      </c>
      <c r="B1050" t="s">
        <v>3121</v>
      </c>
      <c r="C1050" t="s">
        <v>3115</v>
      </c>
      <c r="D1050">
        <v>1.7693203238118467</v>
      </c>
    </row>
    <row r="1051" spans="1:4" x14ac:dyDescent="0.25">
      <c r="A1051" t="s">
        <v>3045</v>
      </c>
      <c r="B1051" t="s">
        <v>3121</v>
      </c>
      <c r="C1051" t="s">
        <v>3116</v>
      </c>
      <c r="D1051">
        <v>0.88466016190592334</v>
      </c>
    </row>
    <row r="1052" spans="1:4" x14ac:dyDescent="0.25">
      <c r="A1052" t="s">
        <v>3045</v>
      </c>
      <c r="B1052" t="s">
        <v>3121</v>
      </c>
      <c r="C1052" t="s">
        <v>3117</v>
      </c>
      <c r="D1052">
        <v>0.3501063232813118</v>
      </c>
    </row>
    <row r="1053" spans="1:4" x14ac:dyDescent="0.25">
      <c r="A1053" t="s">
        <v>3045</v>
      </c>
      <c r="B1053" t="s">
        <v>3121</v>
      </c>
      <c r="C1053" t="s">
        <v>3118</v>
      </c>
      <c r="D1053">
        <v>0</v>
      </c>
    </row>
    <row r="1054" spans="1:4" x14ac:dyDescent="0.25">
      <c r="A1054" t="s">
        <v>3045</v>
      </c>
      <c r="B1054" t="s">
        <v>3121</v>
      </c>
      <c r="C1054" t="s">
        <v>3119</v>
      </c>
      <c r="D1054">
        <v>0</v>
      </c>
    </row>
    <row r="1055" spans="1:4" x14ac:dyDescent="0.25">
      <c r="A1055" t="s">
        <v>3045</v>
      </c>
      <c r="B1055" t="s">
        <v>3121</v>
      </c>
      <c r="C1055" t="s">
        <v>3120</v>
      </c>
      <c r="D1055">
        <v>0</v>
      </c>
    </row>
    <row r="1056" spans="1:4" x14ac:dyDescent="0.25">
      <c r="A1056" t="s">
        <v>3045</v>
      </c>
      <c r="B1056" t="s">
        <v>3122</v>
      </c>
      <c r="C1056" t="s">
        <v>3111</v>
      </c>
      <c r="D1056">
        <v>48.548268313304632</v>
      </c>
    </row>
    <row r="1057" spans="1:4" x14ac:dyDescent="0.25">
      <c r="A1057" t="s">
        <v>3045</v>
      </c>
      <c r="B1057" t="s">
        <v>3122</v>
      </c>
      <c r="C1057" t="s">
        <v>3112</v>
      </c>
      <c r="D1057">
        <v>3.1187868366953264</v>
      </c>
    </row>
    <row r="1058" spans="1:4" x14ac:dyDescent="0.25">
      <c r="A1058" t="s">
        <v>3045</v>
      </c>
      <c r="B1058" t="s">
        <v>3122</v>
      </c>
      <c r="C1058" t="s">
        <v>3113</v>
      </c>
      <c r="D1058">
        <v>3.7126880000000008E-2</v>
      </c>
    </row>
    <row r="1059" spans="1:4" x14ac:dyDescent="0.25">
      <c r="A1059" t="s">
        <v>3045</v>
      </c>
      <c r="B1059" t="s">
        <v>3122</v>
      </c>
      <c r="C1059" t="s">
        <v>3114</v>
      </c>
      <c r="D1059">
        <v>0</v>
      </c>
    </row>
    <row r="1060" spans="1:4" x14ac:dyDescent="0.25">
      <c r="A1060" t="s">
        <v>3045</v>
      </c>
      <c r="B1060" t="s">
        <v>3122</v>
      </c>
      <c r="C1060" t="s">
        <v>3115</v>
      </c>
      <c r="D1060">
        <v>0</v>
      </c>
    </row>
    <row r="1061" spans="1:4" x14ac:dyDescent="0.25">
      <c r="A1061" t="s">
        <v>3045</v>
      </c>
      <c r="B1061" t="s">
        <v>3122</v>
      </c>
      <c r="C1061" t="s">
        <v>3116</v>
      </c>
      <c r="D1061">
        <v>0</v>
      </c>
    </row>
    <row r="1062" spans="1:4" x14ac:dyDescent="0.25">
      <c r="A1062" t="s">
        <v>3045</v>
      </c>
      <c r="B1062" t="s">
        <v>3122</v>
      </c>
      <c r="C1062" t="s">
        <v>3117</v>
      </c>
      <c r="D1062">
        <v>0</v>
      </c>
    </row>
    <row r="1063" spans="1:4" x14ac:dyDescent="0.25">
      <c r="A1063" t="s">
        <v>3045</v>
      </c>
      <c r="B1063" t="s">
        <v>3122</v>
      </c>
      <c r="C1063" t="s">
        <v>3118</v>
      </c>
      <c r="D1063">
        <v>0</v>
      </c>
    </row>
    <row r="1064" spans="1:4" x14ac:dyDescent="0.25">
      <c r="A1064" t="s">
        <v>3045</v>
      </c>
      <c r="B1064" t="s">
        <v>3122</v>
      </c>
      <c r="C1064" t="s">
        <v>3119</v>
      </c>
      <c r="D1064">
        <v>0</v>
      </c>
    </row>
    <row r="1065" spans="1:4" x14ac:dyDescent="0.25">
      <c r="A1065" t="s">
        <v>3045</v>
      </c>
      <c r="B1065" t="s">
        <v>3122</v>
      </c>
      <c r="C1065" t="s">
        <v>3120</v>
      </c>
      <c r="D1065">
        <v>0</v>
      </c>
    </row>
    <row r="1066" spans="1:4" x14ac:dyDescent="0.25">
      <c r="A1066" t="s">
        <v>3045</v>
      </c>
      <c r="B1066" t="s">
        <v>3123</v>
      </c>
      <c r="C1066" t="s">
        <v>3111</v>
      </c>
      <c r="D1066">
        <v>11.996262312658098</v>
      </c>
    </row>
    <row r="1067" spans="1:4" x14ac:dyDescent="0.25">
      <c r="A1067" t="s">
        <v>3045</v>
      </c>
      <c r="B1067" t="s">
        <v>3123</v>
      </c>
      <c r="C1067" t="s">
        <v>3112</v>
      </c>
      <c r="D1067">
        <v>2.3175300573419042</v>
      </c>
    </row>
    <row r="1068" spans="1:4" x14ac:dyDescent="0.25">
      <c r="A1068" t="s">
        <v>3045</v>
      </c>
      <c r="B1068" t="s">
        <v>3123</v>
      </c>
      <c r="C1068" t="s">
        <v>3113</v>
      </c>
      <c r="D1068">
        <v>0</v>
      </c>
    </row>
    <row r="1069" spans="1:4" x14ac:dyDescent="0.25">
      <c r="A1069" t="s">
        <v>3045</v>
      </c>
      <c r="B1069" t="s">
        <v>3123</v>
      </c>
      <c r="C1069" t="s">
        <v>3114</v>
      </c>
      <c r="D1069">
        <v>0</v>
      </c>
    </row>
    <row r="1070" spans="1:4" x14ac:dyDescent="0.25">
      <c r="A1070" t="s">
        <v>3045</v>
      </c>
      <c r="B1070" t="s">
        <v>3123</v>
      </c>
      <c r="C1070" t="s">
        <v>3115</v>
      </c>
      <c r="D1070">
        <v>0</v>
      </c>
    </row>
    <row r="1071" spans="1:4" x14ac:dyDescent="0.25">
      <c r="A1071" t="s">
        <v>3045</v>
      </c>
      <c r="B1071" t="s">
        <v>3123</v>
      </c>
      <c r="C1071" t="s">
        <v>3116</v>
      </c>
      <c r="D1071">
        <v>0</v>
      </c>
    </row>
    <row r="1072" spans="1:4" x14ac:dyDescent="0.25">
      <c r="A1072" t="s">
        <v>3045</v>
      </c>
      <c r="B1072" t="s">
        <v>3123</v>
      </c>
      <c r="C1072" t="s">
        <v>3117</v>
      </c>
      <c r="D1072">
        <v>0</v>
      </c>
    </row>
    <row r="1073" spans="1:4" x14ac:dyDescent="0.25">
      <c r="A1073" t="s">
        <v>3045</v>
      </c>
      <c r="B1073" t="s">
        <v>3123</v>
      </c>
      <c r="C1073" t="s">
        <v>3118</v>
      </c>
      <c r="D1073">
        <v>0</v>
      </c>
    </row>
    <row r="1074" spans="1:4" x14ac:dyDescent="0.25">
      <c r="A1074" t="s">
        <v>3045</v>
      </c>
      <c r="B1074" t="s">
        <v>3123</v>
      </c>
      <c r="C1074" t="s">
        <v>3119</v>
      </c>
      <c r="D1074">
        <v>0</v>
      </c>
    </row>
    <row r="1075" spans="1:4" x14ac:dyDescent="0.25">
      <c r="A1075" t="s">
        <v>3045</v>
      </c>
      <c r="B1075" t="s">
        <v>3123</v>
      </c>
      <c r="C1075" t="s">
        <v>3120</v>
      </c>
      <c r="D1075">
        <v>0</v>
      </c>
    </row>
    <row r="1076" spans="1:4" x14ac:dyDescent="0.25">
      <c r="A1076" t="s">
        <v>3045</v>
      </c>
      <c r="B1076" t="s">
        <v>3124</v>
      </c>
      <c r="C1076" t="s">
        <v>3111</v>
      </c>
      <c r="D1076">
        <v>99.273366925226355</v>
      </c>
    </row>
    <row r="1077" spans="1:4" x14ac:dyDescent="0.25">
      <c r="A1077" t="s">
        <v>3045</v>
      </c>
      <c r="B1077" t="s">
        <v>3124</v>
      </c>
      <c r="C1077" t="s">
        <v>3112</v>
      </c>
      <c r="D1077">
        <v>82.152808927736018</v>
      </c>
    </row>
    <row r="1078" spans="1:4" x14ac:dyDescent="0.25">
      <c r="A1078" t="s">
        <v>3045</v>
      </c>
      <c r="B1078" t="s">
        <v>3124</v>
      </c>
      <c r="C1078" t="s">
        <v>3113</v>
      </c>
      <c r="D1078">
        <v>57.823907496566555</v>
      </c>
    </row>
    <row r="1079" spans="1:4" x14ac:dyDescent="0.25">
      <c r="A1079" t="s">
        <v>3045</v>
      </c>
      <c r="B1079" t="s">
        <v>3124</v>
      </c>
      <c r="C1079" t="s">
        <v>3114</v>
      </c>
      <c r="D1079">
        <v>0.13963352158815992</v>
      </c>
    </row>
    <row r="1080" spans="1:4" x14ac:dyDescent="0.25">
      <c r="A1080" t="s">
        <v>3045</v>
      </c>
      <c r="B1080" t="s">
        <v>3124</v>
      </c>
      <c r="C1080" t="s">
        <v>3115</v>
      </c>
      <c r="D1080">
        <v>0.13963352158815992</v>
      </c>
    </row>
    <row r="1081" spans="1:4" x14ac:dyDescent="0.25">
      <c r="A1081" t="s">
        <v>3045</v>
      </c>
      <c r="B1081" t="s">
        <v>3124</v>
      </c>
      <c r="C1081" t="s">
        <v>3116</v>
      </c>
      <c r="D1081">
        <v>6.981676079407996E-2</v>
      </c>
    </row>
    <row r="1082" spans="1:4" x14ac:dyDescent="0.25">
      <c r="A1082" t="s">
        <v>3045</v>
      </c>
      <c r="B1082" t="s">
        <v>3124</v>
      </c>
      <c r="C1082" t="s">
        <v>3117</v>
      </c>
      <c r="D1082">
        <v>6.981676079407996E-2</v>
      </c>
    </row>
    <row r="1083" spans="1:4" x14ac:dyDescent="0.25">
      <c r="A1083" t="s">
        <v>3045</v>
      </c>
      <c r="B1083" t="s">
        <v>3124</v>
      </c>
      <c r="C1083" t="s">
        <v>3118</v>
      </c>
      <c r="D1083">
        <v>1.4746335706560651E-2</v>
      </c>
    </row>
    <row r="1084" spans="1:4" x14ac:dyDescent="0.25">
      <c r="A1084" t="s">
        <v>3045</v>
      </c>
      <c r="B1084" t="s">
        <v>3124</v>
      </c>
      <c r="C1084" t="s">
        <v>3119</v>
      </c>
      <c r="D1084">
        <v>0</v>
      </c>
    </row>
    <row r="1085" spans="1:4" x14ac:dyDescent="0.25">
      <c r="A1085" t="s">
        <v>3045</v>
      </c>
      <c r="B1085" t="s">
        <v>3124</v>
      </c>
      <c r="C1085" t="s">
        <v>3120</v>
      </c>
      <c r="D1085">
        <v>0</v>
      </c>
    </row>
    <row r="1086" spans="1:4" x14ac:dyDescent="0.25">
      <c r="A1086" t="s">
        <v>3045</v>
      </c>
      <c r="B1086" t="s">
        <v>3126</v>
      </c>
      <c r="C1086" t="s">
        <v>3111</v>
      </c>
      <c r="D1086">
        <v>1241.9432678962621</v>
      </c>
    </row>
    <row r="1087" spans="1:4" x14ac:dyDescent="0.25">
      <c r="A1087" t="s">
        <v>3045</v>
      </c>
      <c r="B1087" t="s">
        <v>3126</v>
      </c>
      <c r="C1087" t="s">
        <v>3112</v>
      </c>
      <c r="D1087">
        <v>255.38299986882674</v>
      </c>
    </row>
    <row r="1088" spans="1:4" x14ac:dyDescent="0.25">
      <c r="A1088" t="s">
        <v>3045</v>
      </c>
      <c r="B1088" t="s">
        <v>3126</v>
      </c>
      <c r="C1088" t="s">
        <v>3113</v>
      </c>
      <c r="D1088">
        <v>18.190989424908125</v>
      </c>
    </row>
    <row r="1089" spans="1:4" x14ac:dyDescent="0.25">
      <c r="A1089" t="s">
        <v>3045</v>
      </c>
      <c r="B1089" t="s">
        <v>3126</v>
      </c>
      <c r="C1089" t="s">
        <v>3114</v>
      </c>
      <c r="D1089">
        <v>1.4062879766666665</v>
      </c>
    </row>
    <row r="1090" spans="1:4" x14ac:dyDescent="0.25">
      <c r="A1090" t="s">
        <v>3045</v>
      </c>
      <c r="B1090" t="s">
        <v>3126</v>
      </c>
      <c r="C1090" t="s">
        <v>3115</v>
      </c>
      <c r="D1090">
        <v>0.74717205666666675</v>
      </c>
    </row>
    <row r="1091" spans="1:4" x14ac:dyDescent="0.25">
      <c r="A1091" t="s">
        <v>3045</v>
      </c>
      <c r="B1091" t="s">
        <v>3126</v>
      </c>
      <c r="C1091" t="s">
        <v>3116</v>
      </c>
      <c r="D1091">
        <v>0.21167201333333335</v>
      </c>
    </row>
    <row r="1092" spans="1:4" x14ac:dyDescent="0.25">
      <c r="A1092" t="s">
        <v>3045</v>
      </c>
      <c r="B1092" t="s">
        <v>3126</v>
      </c>
      <c r="C1092" t="s">
        <v>3117</v>
      </c>
      <c r="D1092">
        <v>0.1742061133333333</v>
      </c>
    </row>
    <row r="1093" spans="1:4" x14ac:dyDescent="0.25">
      <c r="A1093" t="s">
        <v>3045</v>
      </c>
      <c r="B1093" t="s">
        <v>3126</v>
      </c>
      <c r="C1093" t="s">
        <v>3118</v>
      </c>
      <c r="D1093">
        <v>8.7719663333333392E-2</v>
      </c>
    </row>
    <row r="1094" spans="1:4" x14ac:dyDescent="0.25">
      <c r="A1094" t="s">
        <v>3045</v>
      </c>
      <c r="B1094" t="s">
        <v>3126</v>
      </c>
      <c r="C1094" t="s">
        <v>3119</v>
      </c>
      <c r="D1094">
        <v>5.4865503333333329E-2</v>
      </c>
    </row>
    <row r="1095" spans="1:4" x14ac:dyDescent="0.25">
      <c r="A1095" t="s">
        <v>3045</v>
      </c>
      <c r="B1095" t="s">
        <v>3126</v>
      </c>
      <c r="C1095" t="s">
        <v>3120</v>
      </c>
      <c r="D1095">
        <v>0.42698448333333339</v>
      </c>
    </row>
    <row r="1096" spans="1:4" x14ac:dyDescent="0.25">
      <c r="A1096" t="s">
        <v>3045</v>
      </c>
      <c r="B1096" t="s">
        <v>3127</v>
      </c>
      <c r="C1096" t="s">
        <v>3111</v>
      </c>
      <c r="D1096">
        <v>27.532850149911322</v>
      </c>
    </row>
    <row r="1097" spans="1:4" x14ac:dyDescent="0.25">
      <c r="A1097" t="s">
        <v>3045</v>
      </c>
      <c r="B1097" t="s">
        <v>3127</v>
      </c>
      <c r="C1097" t="s">
        <v>3112</v>
      </c>
      <c r="D1097">
        <v>17.615451115890497</v>
      </c>
    </row>
    <row r="1098" spans="1:4" x14ac:dyDescent="0.25">
      <c r="A1098" t="s">
        <v>3045</v>
      </c>
      <c r="B1098" t="s">
        <v>3127</v>
      </c>
      <c r="C1098" t="s">
        <v>3113</v>
      </c>
      <c r="D1098">
        <v>14.449892500174506</v>
      </c>
    </row>
    <row r="1099" spans="1:4" x14ac:dyDescent="0.25">
      <c r="A1099" t="s">
        <v>3045</v>
      </c>
      <c r="B1099" t="s">
        <v>3127</v>
      </c>
      <c r="C1099" t="s">
        <v>3114</v>
      </c>
      <c r="D1099">
        <v>4.2812032609960546</v>
      </c>
    </row>
    <row r="1100" spans="1:4" x14ac:dyDescent="0.25">
      <c r="A1100" t="s">
        <v>3045</v>
      </c>
      <c r="B1100" t="s">
        <v>3127</v>
      </c>
      <c r="C1100" t="s">
        <v>3115</v>
      </c>
      <c r="D1100">
        <v>4.2812032609960546</v>
      </c>
    </row>
    <row r="1101" spans="1:4" x14ac:dyDescent="0.25">
      <c r="A1101" t="s">
        <v>3045</v>
      </c>
      <c r="B1101" t="s">
        <v>3127</v>
      </c>
      <c r="C1101" t="s">
        <v>3116</v>
      </c>
      <c r="D1101">
        <v>2.1285923520315744</v>
      </c>
    </row>
    <row r="1102" spans="1:4" x14ac:dyDescent="0.25">
      <c r="A1102" t="s">
        <v>3045</v>
      </c>
      <c r="B1102" t="s">
        <v>3127</v>
      </c>
      <c r="C1102" t="s">
        <v>3117</v>
      </c>
      <c r="D1102">
        <v>2.1275000000000004</v>
      </c>
    </row>
    <row r="1103" spans="1:4" x14ac:dyDescent="0.25">
      <c r="A1103" t="s">
        <v>3045</v>
      </c>
      <c r="B1103" t="s">
        <v>3127</v>
      </c>
      <c r="C1103" t="s">
        <v>3118</v>
      </c>
      <c r="D1103">
        <v>0.69499999999999895</v>
      </c>
    </row>
    <row r="1104" spans="1:4" x14ac:dyDescent="0.25">
      <c r="A1104" t="s">
        <v>3045</v>
      </c>
      <c r="B1104" t="s">
        <v>3127</v>
      </c>
      <c r="C1104" t="s">
        <v>3119</v>
      </c>
      <c r="D1104">
        <v>0</v>
      </c>
    </row>
    <row r="1105" spans="1:4" x14ac:dyDescent="0.25">
      <c r="A1105" t="s">
        <v>3045</v>
      </c>
      <c r="B1105" t="s">
        <v>3127</v>
      </c>
      <c r="C1105" t="s">
        <v>3120</v>
      </c>
      <c r="D1105">
        <v>0</v>
      </c>
    </row>
    <row r="1106" spans="1:4" x14ac:dyDescent="0.25">
      <c r="A1106" t="s">
        <v>3045</v>
      </c>
      <c r="B1106" t="s">
        <v>3128</v>
      </c>
      <c r="C1106" t="s">
        <v>3111</v>
      </c>
      <c r="D1106">
        <v>1175.6413700279652</v>
      </c>
    </row>
    <row r="1107" spans="1:4" x14ac:dyDescent="0.25">
      <c r="A1107" t="s">
        <v>3045</v>
      </c>
      <c r="B1107" t="s">
        <v>3128</v>
      </c>
      <c r="C1107" t="s">
        <v>3112</v>
      </c>
      <c r="D1107">
        <v>644.57707913164268</v>
      </c>
    </row>
    <row r="1108" spans="1:4" x14ac:dyDescent="0.25">
      <c r="A1108" t="s">
        <v>3045</v>
      </c>
      <c r="B1108" t="s">
        <v>3128</v>
      </c>
      <c r="C1108" t="s">
        <v>3113</v>
      </c>
      <c r="D1108">
        <v>290.69787227074221</v>
      </c>
    </row>
    <row r="1109" spans="1:4" x14ac:dyDescent="0.25">
      <c r="A1109" t="s">
        <v>3045</v>
      </c>
      <c r="B1109" t="s">
        <v>3128</v>
      </c>
      <c r="C1109" t="s">
        <v>3114</v>
      </c>
      <c r="D1109">
        <v>80.11248284373913</v>
      </c>
    </row>
    <row r="1110" spans="1:4" x14ac:dyDescent="0.25">
      <c r="A1110" t="s">
        <v>3045</v>
      </c>
      <c r="B1110" t="s">
        <v>3128</v>
      </c>
      <c r="C1110" t="s">
        <v>3115</v>
      </c>
      <c r="D1110">
        <v>38.183916888487978</v>
      </c>
    </row>
    <row r="1111" spans="1:4" x14ac:dyDescent="0.25">
      <c r="A1111" t="s">
        <v>3045</v>
      </c>
      <c r="B1111" t="s">
        <v>3128</v>
      </c>
      <c r="C1111" t="s">
        <v>3116</v>
      </c>
      <c r="D1111">
        <v>14.284754229822328</v>
      </c>
    </row>
    <row r="1112" spans="1:4" x14ac:dyDescent="0.25">
      <c r="A1112" t="s">
        <v>3045</v>
      </c>
      <c r="B1112" t="s">
        <v>3128</v>
      </c>
      <c r="C1112" t="s">
        <v>3117</v>
      </c>
      <c r="D1112">
        <v>13.359447120742606</v>
      </c>
    </row>
    <row r="1113" spans="1:4" x14ac:dyDescent="0.25">
      <c r="A1113" t="s">
        <v>3045</v>
      </c>
      <c r="B1113" t="s">
        <v>3128</v>
      </c>
      <c r="C1113" t="s">
        <v>3118</v>
      </c>
      <c r="D1113">
        <v>12.028133957808956</v>
      </c>
    </row>
    <row r="1114" spans="1:4" x14ac:dyDescent="0.25">
      <c r="A1114" t="s">
        <v>3045</v>
      </c>
      <c r="B1114" t="s">
        <v>3128</v>
      </c>
      <c r="C1114" t="s">
        <v>3119</v>
      </c>
      <c r="D1114">
        <v>7.8199094595155136</v>
      </c>
    </row>
    <row r="1115" spans="1:4" x14ac:dyDescent="0.25">
      <c r="A1115" t="s">
        <v>3045</v>
      </c>
      <c r="B1115" t="s">
        <v>3128</v>
      </c>
      <c r="C1115" t="s">
        <v>3120</v>
      </c>
      <c r="D1115">
        <v>36.629716159531277</v>
      </c>
    </row>
    <row r="1116" spans="1:4" x14ac:dyDescent="0.25">
      <c r="A1116" t="s">
        <v>3045</v>
      </c>
      <c r="B1116" t="s">
        <v>3129</v>
      </c>
      <c r="C1116" t="s">
        <v>3111</v>
      </c>
      <c r="D1116">
        <v>41083.764550257612</v>
      </c>
    </row>
    <row r="1117" spans="1:4" x14ac:dyDescent="0.25">
      <c r="A1117" t="s">
        <v>3045</v>
      </c>
      <c r="B1117" t="s">
        <v>3129</v>
      </c>
      <c r="C1117" t="s">
        <v>3112</v>
      </c>
      <c r="D1117">
        <v>9356.5246019105234</v>
      </c>
    </row>
    <row r="1118" spans="1:4" x14ac:dyDescent="0.25">
      <c r="A1118" t="s">
        <v>3045</v>
      </c>
      <c r="B1118" t="s">
        <v>3129</v>
      </c>
      <c r="C1118" t="s">
        <v>3113</v>
      </c>
      <c r="D1118">
        <v>4729.8413981403646</v>
      </c>
    </row>
    <row r="1119" spans="1:4" x14ac:dyDescent="0.25">
      <c r="A1119" t="s">
        <v>3045</v>
      </c>
      <c r="B1119" t="s">
        <v>3129</v>
      </c>
      <c r="C1119" t="s">
        <v>3114</v>
      </c>
      <c r="D1119">
        <v>1875.4716530014864</v>
      </c>
    </row>
    <row r="1120" spans="1:4" x14ac:dyDescent="0.25">
      <c r="A1120" t="s">
        <v>3045</v>
      </c>
      <c r="B1120" t="s">
        <v>3129</v>
      </c>
      <c r="C1120" t="s">
        <v>3115</v>
      </c>
      <c r="D1120">
        <v>1437.1657814124967</v>
      </c>
    </row>
    <row r="1121" spans="1:4" x14ac:dyDescent="0.25">
      <c r="A1121" t="s">
        <v>3045</v>
      </c>
      <c r="B1121" t="s">
        <v>3129</v>
      </c>
      <c r="C1121" t="s">
        <v>3116</v>
      </c>
      <c r="D1121">
        <v>646.42361170184131</v>
      </c>
    </row>
    <row r="1122" spans="1:4" x14ac:dyDescent="0.25">
      <c r="A1122" t="s">
        <v>3045</v>
      </c>
      <c r="B1122" t="s">
        <v>3129</v>
      </c>
      <c r="C1122" t="s">
        <v>3117</v>
      </c>
      <c r="D1122">
        <v>580.20591782454255</v>
      </c>
    </row>
    <row r="1123" spans="1:4" x14ac:dyDescent="0.25">
      <c r="A1123" t="s">
        <v>3045</v>
      </c>
      <c r="B1123" t="s">
        <v>3129</v>
      </c>
      <c r="C1123" t="s">
        <v>3118</v>
      </c>
      <c r="D1123">
        <v>523.6904382897834</v>
      </c>
    </row>
    <row r="1124" spans="1:4" x14ac:dyDescent="0.25">
      <c r="A1124" t="s">
        <v>3045</v>
      </c>
      <c r="B1124" t="s">
        <v>3129</v>
      </c>
      <c r="C1124" t="s">
        <v>3119</v>
      </c>
      <c r="D1124">
        <v>503.00410092373835</v>
      </c>
    </row>
    <row r="1125" spans="1:4" x14ac:dyDescent="0.25">
      <c r="A1125" t="s">
        <v>3045</v>
      </c>
      <c r="B1125" t="s">
        <v>3129</v>
      </c>
      <c r="C1125" t="s">
        <v>3120</v>
      </c>
      <c r="D1125">
        <v>2323.0849558179284</v>
      </c>
    </row>
    <row r="1126" spans="1:4" x14ac:dyDescent="0.25">
      <c r="A1126" t="s">
        <v>3040</v>
      </c>
      <c r="B1126" t="s">
        <v>3130</v>
      </c>
      <c r="C1126" t="s">
        <v>3111</v>
      </c>
      <c r="D1126">
        <v>82.26639868999996</v>
      </c>
    </row>
    <row r="1127" spans="1:4" x14ac:dyDescent="0.25">
      <c r="A1127" t="s">
        <v>3040</v>
      </c>
      <c r="B1127" t="s">
        <v>3130</v>
      </c>
      <c r="C1127" t="s">
        <v>3112</v>
      </c>
      <c r="D1127">
        <v>15.073106800000001</v>
      </c>
    </row>
    <row r="1128" spans="1:4" x14ac:dyDescent="0.25">
      <c r="A1128" t="s">
        <v>3040</v>
      </c>
      <c r="B1128" t="s">
        <v>3130</v>
      </c>
      <c r="C1128" t="s">
        <v>3113</v>
      </c>
      <c r="D1128">
        <v>0.84492450999999991</v>
      </c>
    </row>
    <row r="1129" spans="1:4" x14ac:dyDescent="0.25">
      <c r="A1129" t="s">
        <v>3040</v>
      </c>
      <c r="B1129" t="s">
        <v>3131</v>
      </c>
      <c r="C1129" t="s">
        <v>3111</v>
      </c>
      <c r="D1129">
        <v>79.957813320000014</v>
      </c>
    </row>
    <row r="1130" spans="1:4" x14ac:dyDescent="0.25">
      <c r="A1130" t="s">
        <v>3040</v>
      </c>
      <c r="B1130" t="s">
        <v>3131</v>
      </c>
      <c r="C1130" t="s">
        <v>3120</v>
      </c>
      <c r="D1130">
        <v>19.100000000000001</v>
      </c>
    </row>
    <row r="1131" spans="1:4" x14ac:dyDescent="0.25">
      <c r="A1131" t="s">
        <v>3040</v>
      </c>
      <c r="B1131" t="s">
        <v>3131</v>
      </c>
      <c r="C1131" t="s">
        <v>3112</v>
      </c>
      <c r="D1131">
        <v>211.17496236999997</v>
      </c>
    </row>
    <row r="1132" spans="1:4" x14ac:dyDescent="0.25">
      <c r="A1132" t="s">
        <v>3040</v>
      </c>
      <c r="B1132" t="s">
        <v>3131</v>
      </c>
      <c r="C1132" t="s">
        <v>3113</v>
      </c>
      <c r="D1132">
        <v>150.99678359999999</v>
      </c>
    </row>
    <row r="1133" spans="1:4" x14ac:dyDescent="0.25">
      <c r="A1133" t="s">
        <v>3040</v>
      </c>
      <c r="B1133" t="s">
        <v>3131</v>
      </c>
      <c r="C1133" t="s">
        <v>3114</v>
      </c>
      <c r="D1133">
        <v>87.643000000000001</v>
      </c>
    </row>
    <row r="1134" spans="1:4" x14ac:dyDescent="0.25">
      <c r="A1134" t="s">
        <v>3040</v>
      </c>
      <c r="B1134" t="s">
        <v>3131</v>
      </c>
      <c r="C1134" t="s">
        <v>3115</v>
      </c>
      <c r="D1134">
        <v>38.552760990000003</v>
      </c>
    </row>
    <row r="1135" spans="1:4" x14ac:dyDescent="0.25">
      <c r="A1135" t="s">
        <v>3040</v>
      </c>
      <c r="B1135" t="s">
        <v>3131</v>
      </c>
      <c r="C1135" t="s">
        <v>3116</v>
      </c>
      <c r="D1135">
        <v>37.118000000000002</v>
      </c>
    </row>
    <row r="1136" spans="1:4" x14ac:dyDescent="0.25">
      <c r="A1136" t="s">
        <v>3040</v>
      </c>
      <c r="B1136" t="s">
        <v>3131</v>
      </c>
      <c r="C1136" t="s">
        <v>3117</v>
      </c>
      <c r="D1136">
        <v>3.0649999999999999</v>
      </c>
    </row>
    <row r="1137" spans="1:4" x14ac:dyDescent="0.25">
      <c r="A1137" t="s">
        <v>3040</v>
      </c>
      <c r="B1137" t="s">
        <v>3131</v>
      </c>
      <c r="C1137" t="s">
        <v>3118</v>
      </c>
      <c r="D1137">
        <v>13.885999999999999</v>
      </c>
    </row>
    <row r="1138" spans="1:4" x14ac:dyDescent="0.25">
      <c r="A1138" t="s">
        <v>3040</v>
      </c>
      <c r="B1138" t="s">
        <v>3132</v>
      </c>
      <c r="C1138" t="s">
        <v>3111</v>
      </c>
      <c r="D1138">
        <v>61.343219349999991</v>
      </c>
    </row>
    <row r="1139" spans="1:4" x14ac:dyDescent="0.25">
      <c r="A1139" t="s">
        <v>3040</v>
      </c>
      <c r="B1139" t="s">
        <v>3132</v>
      </c>
      <c r="C1139" t="s">
        <v>3120</v>
      </c>
      <c r="D1139">
        <v>0.32883859000000004</v>
      </c>
    </row>
    <row r="1140" spans="1:4" x14ac:dyDescent="0.25">
      <c r="A1140" t="s">
        <v>3040</v>
      </c>
      <c r="B1140" t="s">
        <v>3132</v>
      </c>
      <c r="C1140" t="s">
        <v>3112</v>
      </c>
      <c r="D1140">
        <v>62.061409650000009</v>
      </c>
    </row>
    <row r="1141" spans="1:4" x14ac:dyDescent="0.25">
      <c r="A1141" t="s">
        <v>3040</v>
      </c>
      <c r="B1141" t="s">
        <v>3132</v>
      </c>
      <c r="C1141" t="s">
        <v>3113</v>
      </c>
      <c r="D1141">
        <v>7.0774235699999997</v>
      </c>
    </row>
    <row r="1142" spans="1:4" x14ac:dyDescent="0.25">
      <c r="A1142" t="s">
        <v>3040</v>
      </c>
      <c r="B1142" t="s">
        <v>3132</v>
      </c>
      <c r="C1142" t="s">
        <v>3114</v>
      </c>
      <c r="D1142">
        <v>0.26422487</v>
      </c>
    </row>
    <row r="1143" spans="1:4" x14ac:dyDescent="0.25">
      <c r="A1143" t="s">
        <v>3040</v>
      </c>
      <c r="B1143" t="s">
        <v>3132</v>
      </c>
      <c r="C1143" t="s">
        <v>3115</v>
      </c>
      <c r="D1143">
        <v>0.32250010000000001</v>
      </c>
    </row>
    <row r="1144" spans="1:4" x14ac:dyDescent="0.25">
      <c r="A1144" t="s">
        <v>3040</v>
      </c>
      <c r="B1144" t="s">
        <v>3132</v>
      </c>
      <c r="C1144" t="s">
        <v>3119</v>
      </c>
      <c r="D1144">
        <v>0.44468914000000004</v>
      </c>
    </row>
    <row r="1145" spans="1:4" x14ac:dyDescent="0.25">
      <c r="A1145" t="s">
        <v>3040</v>
      </c>
      <c r="B1145" t="s">
        <v>3133</v>
      </c>
      <c r="C1145" t="s">
        <v>3111</v>
      </c>
      <c r="D1145">
        <v>21.188140669999999</v>
      </c>
    </row>
    <row r="1146" spans="1:4" x14ac:dyDescent="0.25">
      <c r="A1146" t="s">
        <v>3040</v>
      </c>
      <c r="B1146" t="s">
        <v>3133</v>
      </c>
      <c r="C1146" t="s">
        <v>3112</v>
      </c>
      <c r="D1146">
        <v>1333.9321777599998</v>
      </c>
    </row>
    <row r="1147" spans="1:4" x14ac:dyDescent="0.25">
      <c r="A1147" t="s">
        <v>3040</v>
      </c>
      <c r="B1147" t="s">
        <v>3133</v>
      </c>
      <c r="C1147" t="s">
        <v>3113</v>
      </c>
      <c r="D1147">
        <v>1080.22150012</v>
      </c>
    </row>
    <row r="1148" spans="1:4" x14ac:dyDescent="0.25">
      <c r="A1148" t="s">
        <v>3040</v>
      </c>
      <c r="B1148" t="s">
        <v>3133</v>
      </c>
      <c r="C1148" t="s">
        <v>3115</v>
      </c>
      <c r="D1148">
        <v>649</v>
      </c>
    </row>
    <row r="1149" spans="1:4" x14ac:dyDescent="0.25">
      <c r="A1149" t="s">
        <v>3040</v>
      </c>
      <c r="B1149" t="s">
        <v>3134</v>
      </c>
      <c r="C1149" t="s">
        <v>3111</v>
      </c>
      <c r="D1149">
        <v>30.418786079999993</v>
      </c>
    </row>
    <row r="1150" spans="1:4" x14ac:dyDescent="0.25">
      <c r="A1150" t="s">
        <v>3040</v>
      </c>
      <c r="B1150" t="s">
        <v>3134</v>
      </c>
      <c r="C1150" t="s">
        <v>3120</v>
      </c>
      <c r="D1150">
        <v>16.66501852</v>
      </c>
    </row>
    <row r="1151" spans="1:4" x14ac:dyDescent="0.25">
      <c r="A1151" t="s">
        <v>3040</v>
      </c>
      <c r="B1151" t="s">
        <v>3134</v>
      </c>
      <c r="C1151" t="s">
        <v>3112</v>
      </c>
      <c r="D1151">
        <v>66.950683060000003</v>
      </c>
    </row>
    <row r="1152" spans="1:4" x14ac:dyDescent="0.25">
      <c r="A1152" t="s">
        <v>3040</v>
      </c>
      <c r="B1152" t="s">
        <v>3134</v>
      </c>
      <c r="C1152" t="s">
        <v>3113</v>
      </c>
      <c r="D1152">
        <v>6.0455996799999996</v>
      </c>
    </row>
    <row r="1153" spans="1:4" x14ac:dyDescent="0.25">
      <c r="A1153" t="s">
        <v>3040</v>
      </c>
      <c r="B1153" t="s">
        <v>3134</v>
      </c>
      <c r="C1153" t="s">
        <v>3114</v>
      </c>
      <c r="D1153">
        <v>1.0527388600000001</v>
      </c>
    </row>
    <row r="1154" spans="1:4" x14ac:dyDescent="0.25">
      <c r="A1154" t="s">
        <v>3040</v>
      </c>
      <c r="B1154" t="s">
        <v>3135</v>
      </c>
      <c r="C1154" t="s">
        <v>3111</v>
      </c>
      <c r="D1154">
        <v>4.3407197999999996</v>
      </c>
    </row>
    <row r="1155" spans="1:4" x14ac:dyDescent="0.25">
      <c r="A1155" t="s">
        <v>3040</v>
      </c>
      <c r="B1155" t="s">
        <v>3136</v>
      </c>
      <c r="C1155" t="s">
        <v>3111</v>
      </c>
      <c r="D1155">
        <v>962.86503646999779</v>
      </c>
    </row>
    <row r="1156" spans="1:4" x14ac:dyDescent="0.25">
      <c r="A1156" t="s">
        <v>3040</v>
      </c>
      <c r="B1156" t="s">
        <v>3136</v>
      </c>
      <c r="C1156" t="s">
        <v>3120</v>
      </c>
      <c r="D1156">
        <v>25.320656510000003</v>
      </c>
    </row>
    <row r="1157" spans="1:4" x14ac:dyDescent="0.25">
      <c r="A1157" t="s">
        <v>3040</v>
      </c>
      <c r="B1157" t="s">
        <v>3136</v>
      </c>
      <c r="C1157" t="s">
        <v>3112</v>
      </c>
      <c r="D1157">
        <v>1529.4432908799963</v>
      </c>
    </row>
    <row r="1158" spans="1:4" x14ac:dyDescent="0.25">
      <c r="A1158" t="s">
        <v>3040</v>
      </c>
      <c r="B1158" t="s">
        <v>3136</v>
      </c>
      <c r="C1158" t="s">
        <v>3113</v>
      </c>
      <c r="D1158">
        <v>579.53183972999966</v>
      </c>
    </row>
    <row r="1159" spans="1:4" x14ac:dyDescent="0.25">
      <c r="A1159" t="s">
        <v>3040</v>
      </c>
      <c r="B1159" t="s">
        <v>3136</v>
      </c>
      <c r="C1159" t="s">
        <v>3114</v>
      </c>
      <c r="D1159">
        <v>66.857568090000001</v>
      </c>
    </row>
    <row r="1160" spans="1:4" x14ac:dyDescent="0.25">
      <c r="A1160" t="s">
        <v>3040</v>
      </c>
      <c r="B1160" t="s">
        <v>3136</v>
      </c>
      <c r="C1160" t="s">
        <v>3115</v>
      </c>
      <c r="D1160">
        <v>29.396626349999998</v>
      </c>
    </row>
    <row r="1161" spans="1:4" x14ac:dyDescent="0.25">
      <c r="A1161" t="s">
        <v>3040</v>
      </c>
      <c r="B1161" t="s">
        <v>3136</v>
      </c>
      <c r="C1161" t="s">
        <v>3116</v>
      </c>
      <c r="D1161">
        <v>14.784963640000004</v>
      </c>
    </row>
    <row r="1162" spans="1:4" x14ac:dyDescent="0.25">
      <c r="A1162" t="s">
        <v>3040</v>
      </c>
      <c r="B1162" t="s">
        <v>3136</v>
      </c>
      <c r="C1162" t="s">
        <v>3117</v>
      </c>
      <c r="D1162">
        <v>8.139651670000001</v>
      </c>
    </row>
    <row r="1163" spans="1:4" x14ac:dyDescent="0.25">
      <c r="A1163" t="s">
        <v>3040</v>
      </c>
      <c r="B1163" t="s">
        <v>3136</v>
      </c>
      <c r="C1163" t="s">
        <v>3118</v>
      </c>
      <c r="D1163">
        <v>7.471653110000001</v>
      </c>
    </row>
    <row r="1164" spans="1:4" x14ac:dyDescent="0.25">
      <c r="A1164" t="s">
        <v>3040</v>
      </c>
      <c r="B1164" t="s">
        <v>3136</v>
      </c>
      <c r="C1164" t="s">
        <v>3119</v>
      </c>
      <c r="D1164">
        <v>2.4445330100000002</v>
      </c>
    </row>
    <row r="1165" spans="1:4" x14ac:dyDescent="0.25">
      <c r="A1165" t="s">
        <v>3040</v>
      </c>
      <c r="B1165" t="s">
        <v>3137</v>
      </c>
      <c r="C1165" t="s">
        <v>3111</v>
      </c>
      <c r="D1165">
        <v>42.855010530000001</v>
      </c>
    </row>
    <row r="1166" spans="1:4" x14ac:dyDescent="0.25">
      <c r="A1166" t="s">
        <v>3040</v>
      </c>
      <c r="B1166" t="s">
        <v>3137</v>
      </c>
      <c r="C1166" t="s">
        <v>3120</v>
      </c>
      <c r="D1166">
        <v>0.36134757000000001</v>
      </c>
    </row>
    <row r="1167" spans="1:4" x14ac:dyDescent="0.25">
      <c r="A1167" t="s">
        <v>3040</v>
      </c>
      <c r="B1167" t="s">
        <v>3137</v>
      </c>
      <c r="C1167" t="s">
        <v>3112</v>
      </c>
      <c r="D1167">
        <v>59.652475659999986</v>
      </c>
    </row>
    <row r="1168" spans="1:4" x14ac:dyDescent="0.25">
      <c r="A1168" t="s">
        <v>3040</v>
      </c>
      <c r="B1168" t="s">
        <v>3137</v>
      </c>
      <c r="C1168" t="s">
        <v>3113</v>
      </c>
      <c r="D1168">
        <v>54.504257899999999</v>
      </c>
    </row>
    <row r="1169" spans="1:4" x14ac:dyDescent="0.25">
      <c r="A1169" t="s">
        <v>3040</v>
      </c>
      <c r="B1169" t="s">
        <v>3137</v>
      </c>
      <c r="C1169" t="s">
        <v>3114</v>
      </c>
      <c r="D1169">
        <v>9.8724627299999987</v>
      </c>
    </row>
    <row r="1170" spans="1:4" x14ac:dyDescent="0.25">
      <c r="A1170" t="s">
        <v>3040</v>
      </c>
      <c r="B1170" t="s">
        <v>3137</v>
      </c>
      <c r="C1170" t="s">
        <v>3115</v>
      </c>
      <c r="D1170">
        <v>2.0151602</v>
      </c>
    </row>
    <row r="1171" spans="1:4" x14ac:dyDescent="0.25">
      <c r="A1171" t="s">
        <v>3040</v>
      </c>
      <c r="B1171" t="s">
        <v>3137</v>
      </c>
      <c r="C1171" t="s">
        <v>3116</v>
      </c>
      <c r="D1171">
        <v>2.5669606100000002</v>
      </c>
    </row>
    <row r="1172" spans="1:4" x14ac:dyDescent="0.25">
      <c r="A1172" t="s">
        <v>3040</v>
      </c>
      <c r="B1172" t="s">
        <v>3137</v>
      </c>
      <c r="C1172" t="s">
        <v>3117</v>
      </c>
      <c r="D1172">
        <v>2.2753532700000001</v>
      </c>
    </row>
    <row r="1173" spans="1:4" x14ac:dyDescent="0.25">
      <c r="A1173" t="s">
        <v>3040</v>
      </c>
      <c r="B1173" t="s">
        <v>3137</v>
      </c>
      <c r="C1173" t="s">
        <v>3119</v>
      </c>
      <c r="D1173">
        <v>2.2483581500000001</v>
      </c>
    </row>
    <row r="1174" spans="1:4" x14ac:dyDescent="0.25">
      <c r="A1174" t="s">
        <v>3040</v>
      </c>
      <c r="B1174" t="s">
        <v>3138</v>
      </c>
      <c r="C1174" t="s">
        <v>3111</v>
      </c>
      <c r="D1174">
        <v>24.211415649999996</v>
      </c>
    </row>
    <row r="1175" spans="1:4" x14ac:dyDescent="0.25">
      <c r="A1175" t="s">
        <v>3040</v>
      </c>
      <c r="B1175" t="s">
        <v>3138</v>
      </c>
      <c r="C1175" t="s">
        <v>3120</v>
      </c>
      <c r="D1175">
        <v>2.1345473900000003</v>
      </c>
    </row>
    <row r="1176" spans="1:4" x14ac:dyDescent="0.25">
      <c r="A1176" t="s">
        <v>3040</v>
      </c>
      <c r="B1176" t="s">
        <v>3138</v>
      </c>
      <c r="C1176" t="s">
        <v>3112</v>
      </c>
      <c r="D1176">
        <v>59.917996819999992</v>
      </c>
    </row>
    <row r="1177" spans="1:4" x14ac:dyDescent="0.25">
      <c r="A1177" t="s">
        <v>3040</v>
      </c>
      <c r="B1177" t="s">
        <v>3138</v>
      </c>
      <c r="C1177" t="s">
        <v>3113</v>
      </c>
      <c r="D1177">
        <v>2.98247325</v>
      </c>
    </row>
    <row r="1178" spans="1:4" x14ac:dyDescent="0.25">
      <c r="A1178" t="s">
        <v>3040</v>
      </c>
      <c r="B1178" t="s">
        <v>3138</v>
      </c>
      <c r="C1178" t="s">
        <v>3118</v>
      </c>
      <c r="D1178">
        <v>2.36818968</v>
      </c>
    </row>
    <row r="1179" spans="1:4" x14ac:dyDescent="0.25">
      <c r="A1179" t="s">
        <v>3040</v>
      </c>
      <c r="B1179" t="s">
        <v>3139</v>
      </c>
      <c r="C1179" t="s">
        <v>3111</v>
      </c>
      <c r="D1179">
        <v>72.166310259999932</v>
      </c>
    </row>
    <row r="1180" spans="1:4" x14ac:dyDescent="0.25">
      <c r="A1180" t="s">
        <v>3040</v>
      </c>
      <c r="B1180" t="s">
        <v>3139</v>
      </c>
      <c r="C1180" t="s">
        <v>3120</v>
      </c>
      <c r="D1180">
        <v>0.52001702999999999</v>
      </c>
    </row>
    <row r="1181" spans="1:4" x14ac:dyDescent="0.25">
      <c r="A1181" t="s">
        <v>3040</v>
      </c>
      <c r="B1181" t="s">
        <v>3139</v>
      </c>
      <c r="C1181" t="s">
        <v>3112</v>
      </c>
      <c r="D1181">
        <v>15.704804300000003</v>
      </c>
    </row>
    <row r="1182" spans="1:4" x14ac:dyDescent="0.25">
      <c r="A1182" t="s">
        <v>3040</v>
      </c>
      <c r="B1182" t="s">
        <v>3139</v>
      </c>
      <c r="C1182" t="s">
        <v>3113</v>
      </c>
      <c r="D1182">
        <v>13.615870630000002</v>
      </c>
    </row>
    <row r="1183" spans="1:4" x14ac:dyDescent="0.25">
      <c r="A1183" t="s">
        <v>3040</v>
      </c>
      <c r="B1183" t="s">
        <v>3139</v>
      </c>
      <c r="C1183" t="s">
        <v>3114</v>
      </c>
      <c r="D1183">
        <v>5.5518646000000018</v>
      </c>
    </row>
    <row r="1184" spans="1:4" x14ac:dyDescent="0.25">
      <c r="A1184" t="s">
        <v>3040</v>
      </c>
      <c r="B1184" t="s">
        <v>3139</v>
      </c>
      <c r="C1184" t="s">
        <v>3115</v>
      </c>
      <c r="D1184">
        <v>1.20790938</v>
      </c>
    </row>
    <row r="1185" spans="1:4" x14ac:dyDescent="0.25">
      <c r="A1185" t="s">
        <v>3040</v>
      </c>
      <c r="B1185" t="s">
        <v>3139</v>
      </c>
      <c r="C1185" t="s">
        <v>3116</v>
      </c>
      <c r="D1185">
        <v>0.85145117000000003</v>
      </c>
    </row>
    <row r="1186" spans="1:4" x14ac:dyDescent="0.25">
      <c r="A1186" t="s">
        <v>3040</v>
      </c>
      <c r="B1186" t="s">
        <v>3139</v>
      </c>
      <c r="C1186" t="s">
        <v>3117</v>
      </c>
      <c r="D1186">
        <v>0.30193665000000003</v>
      </c>
    </row>
    <row r="1187" spans="1:4" x14ac:dyDescent="0.25">
      <c r="A1187" t="s">
        <v>3040</v>
      </c>
      <c r="B1187" t="s">
        <v>3139</v>
      </c>
      <c r="C1187" t="s">
        <v>3119</v>
      </c>
      <c r="D1187">
        <v>0.85384773000000014</v>
      </c>
    </row>
    <row r="1188" spans="1:4" x14ac:dyDescent="0.25">
      <c r="A1188" t="s">
        <v>3041</v>
      </c>
      <c r="B1188" t="s">
        <v>3130</v>
      </c>
      <c r="C1188" t="s">
        <v>3111</v>
      </c>
      <c r="D1188">
        <v>1489.1248572000004</v>
      </c>
    </row>
    <row r="1189" spans="1:4" x14ac:dyDescent="0.25">
      <c r="A1189" t="s">
        <v>3041</v>
      </c>
      <c r="B1189" t="s">
        <v>3130</v>
      </c>
      <c r="C1189" t="s">
        <v>3112</v>
      </c>
      <c r="D1189">
        <v>2167.3430560099991</v>
      </c>
    </row>
    <row r="1190" spans="1:4" x14ac:dyDescent="0.25">
      <c r="A1190" t="s">
        <v>3041</v>
      </c>
      <c r="B1190" t="s">
        <v>3130</v>
      </c>
      <c r="C1190" t="s">
        <v>3113</v>
      </c>
      <c r="D1190">
        <v>1146.0379039900013</v>
      </c>
    </row>
    <row r="1191" spans="1:4" x14ac:dyDescent="0.25">
      <c r="A1191" t="s">
        <v>3041</v>
      </c>
      <c r="B1191" t="s">
        <v>3130</v>
      </c>
      <c r="C1191" t="s">
        <v>3114</v>
      </c>
      <c r="D1191">
        <v>104.22329807000004</v>
      </c>
    </row>
    <row r="1192" spans="1:4" x14ac:dyDescent="0.25">
      <c r="A1192" t="s">
        <v>3041</v>
      </c>
      <c r="B1192" t="s">
        <v>3130</v>
      </c>
      <c r="C1192" t="s">
        <v>3115</v>
      </c>
      <c r="D1192">
        <v>17.534865989999997</v>
      </c>
    </row>
    <row r="1193" spans="1:4" x14ac:dyDescent="0.25">
      <c r="A1193" t="s">
        <v>3041</v>
      </c>
      <c r="B1193" t="s">
        <v>3130</v>
      </c>
      <c r="C1193" t="s">
        <v>3117</v>
      </c>
      <c r="D1193">
        <v>5.0359999999999996</v>
      </c>
    </row>
    <row r="1194" spans="1:4" x14ac:dyDescent="0.25">
      <c r="A1194" t="s">
        <v>3041</v>
      </c>
      <c r="B1194" t="s">
        <v>3130</v>
      </c>
      <c r="C1194" t="s">
        <v>3118</v>
      </c>
      <c r="D1194">
        <v>7.1142565400000004</v>
      </c>
    </row>
    <row r="1195" spans="1:4" x14ac:dyDescent="0.25">
      <c r="A1195" t="s">
        <v>3041</v>
      </c>
      <c r="B1195" t="s">
        <v>3131</v>
      </c>
      <c r="C1195" t="s">
        <v>3111</v>
      </c>
      <c r="D1195">
        <v>6613.4989890700062</v>
      </c>
    </row>
    <row r="1196" spans="1:4" x14ac:dyDescent="0.25">
      <c r="A1196" t="s">
        <v>3041</v>
      </c>
      <c r="B1196" t="s">
        <v>3131</v>
      </c>
      <c r="C1196" t="s">
        <v>3120</v>
      </c>
      <c r="D1196">
        <v>15.186999999999999</v>
      </c>
    </row>
    <row r="1197" spans="1:4" x14ac:dyDescent="0.25">
      <c r="A1197" t="s">
        <v>3041</v>
      </c>
      <c r="B1197" t="s">
        <v>3131</v>
      </c>
      <c r="C1197" t="s">
        <v>3112</v>
      </c>
      <c r="D1197">
        <v>7140.0873874600029</v>
      </c>
    </row>
    <row r="1198" spans="1:4" x14ac:dyDescent="0.25">
      <c r="A1198" t="s">
        <v>3041</v>
      </c>
      <c r="B1198" t="s">
        <v>3131</v>
      </c>
      <c r="C1198" t="s">
        <v>3113</v>
      </c>
      <c r="D1198">
        <v>4028.4128543800002</v>
      </c>
    </row>
    <row r="1199" spans="1:4" x14ac:dyDescent="0.25">
      <c r="A1199" t="s">
        <v>3041</v>
      </c>
      <c r="B1199" t="s">
        <v>3131</v>
      </c>
      <c r="C1199" t="s">
        <v>3114</v>
      </c>
      <c r="D1199">
        <v>1604.214833589999</v>
      </c>
    </row>
    <row r="1200" spans="1:4" x14ac:dyDescent="0.25">
      <c r="A1200" t="s">
        <v>3041</v>
      </c>
      <c r="B1200" t="s">
        <v>3131</v>
      </c>
      <c r="C1200" t="s">
        <v>3115</v>
      </c>
      <c r="D1200">
        <v>503.00070944000009</v>
      </c>
    </row>
    <row r="1201" spans="1:4" x14ac:dyDescent="0.25">
      <c r="A1201" t="s">
        <v>3041</v>
      </c>
      <c r="B1201" t="s">
        <v>3131</v>
      </c>
      <c r="C1201" t="s">
        <v>3116</v>
      </c>
      <c r="D1201">
        <v>101.05643423999999</v>
      </c>
    </row>
    <row r="1202" spans="1:4" x14ac:dyDescent="0.25">
      <c r="A1202" t="s">
        <v>3041</v>
      </c>
      <c r="B1202" t="s">
        <v>3131</v>
      </c>
      <c r="C1202" t="s">
        <v>3117</v>
      </c>
      <c r="D1202">
        <v>50.758280120000002</v>
      </c>
    </row>
    <row r="1203" spans="1:4" x14ac:dyDescent="0.25">
      <c r="A1203" t="s">
        <v>3041</v>
      </c>
      <c r="B1203" t="s">
        <v>3131</v>
      </c>
      <c r="C1203" t="s">
        <v>3118</v>
      </c>
      <c r="D1203">
        <v>26.894498249999998</v>
      </c>
    </row>
    <row r="1204" spans="1:4" x14ac:dyDescent="0.25">
      <c r="A1204" t="s">
        <v>3041</v>
      </c>
      <c r="B1204" t="s">
        <v>3131</v>
      </c>
      <c r="C1204" t="s">
        <v>3119</v>
      </c>
      <c r="D1204">
        <v>32.07</v>
      </c>
    </row>
    <row r="1205" spans="1:4" x14ac:dyDescent="0.25">
      <c r="A1205" t="s">
        <v>3041</v>
      </c>
      <c r="B1205" t="s">
        <v>3132</v>
      </c>
      <c r="C1205" t="s">
        <v>3111</v>
      </c>
      <c r="D1205">
        <v>843.66931722000061</v>
      </c>
    </row>
    <row r="1206" spans="1:4" x14ac:dyDescent="0.25">
      <c r="A1206" t="s">
        <v>3041</v>
      </c>
      <c r="B1206" t="s">
        <v>3132</v>
      </c>
      <c r="C1206" t="s">
        <v>3120</v>
      </c>
      <c r="D1206">
        <v>4.2576997300000006</v>
      </c>
    </row>
    <row r="1207" spans="1:4" x14ac:dyDescent="0.25">
      <c r="A1207" t="s">
        <v>3041</v>
      </c>
      <c r="B1207" t="s">
        <v>3132</v>
      </c>
      <c r="C1207" t="s">
        <v>3112</v>
      </c>
      <c r="D1207">
        <v>5522.1877151099834</v>
      </c>
    </row>
    <row r="1208" spans="1:4" x14ac:dyDescent="0.25">
      <c r="A1208" t="s">
        <v>3041</v>
      </c>
      <c r="B1208" t="s">
        <v>3132</v>
      </c>
      <c r="C1208" t="s">
        <v>3113</v>
      </c>
      <c r="D1208">
        <v>7774.1379381200059</v>
      </c>
    </row>
    <row r="1209" spans="1:4" x14ac:dyDescent="0.25">
      <c r="A1209" t="s">
        <v>3041</v>
      </c>
      <c r="B1209" t="s">
        <v>3132</v>
      </c>
      <c r="C1209" t="s">
        <v>3114</v>
      </c>
      <c r="D1209">
        <v>3640.0716969400037</v>
      </c>
    </row>
    <row r="1210" spans="1:4" x14ac:dyDescent="0.25">
      <c r="A1210" t="s">
        <v>3041</v>
      </c>
      <c r="B1210" t="s">
        <v>3132</v>
      </c>
      <c r="C1210" t="s">
        <v>3115</v>
      </c>
      <c r="D1210">
        <v>3505.460349859994</v>
      </c>
    </row>
    <row r="1211" spans="1:4" x14ac:dyDescent="0.25">
      <c r="A1211" t="s">
        <v>3041</v>
      </c>
      <c r="B1211" t="s">
        <v>3132</v>
      </c>
      <c r="C1211" t="s">
        <v>3116</v>
      </c>
      <c r="D1211">
        <v>43.515506499999994</v>
      </c>
    </row>
    <row r="1212" spans="1:4" x14ac:dyDescent="0.25">
      <c r="A1212" t="s">
        <v>3041</v>
      </c>
      <c r="B1212" t="s">
        <v>3132</v>
      </c>
      <c r="C1212" t="s">
        <v>3117</v>
      </c>
      <c r="D1212">
        <v>11.84916874</v>
      </c>
    </row>
    <row r="1213" spans="1:4" x14ac:dyDescent="0.25">
      <c r="A1213" t="s">
        <v>3041</v>
      </c>
      <c r="B1213" t="s">
        <v>3132</v>
      </c>
      <c r="C1213" t="s">
        <v>3118</v>
      </c>
      <c r="D1213">
        <v>8.192288330000002</v>
      </c>
    </row>
    <row r="1214" spans="1:4" x14ac:dyDescent="0.25">
      <c r="A1214" t="s">
        <v>3041</v>
      </c>
      <c r="B1214" t="s">
        <v>3132</v>
      </c>
      <c r="C1214" t="s">
        <v>3119</v>
      </c>
      <c r="D1214">
        <v>0.59599599999999997</v>
      </c>
    </row>
    <row r="1215" spans="1:4" x14ac:dyDescent="0.25">
      <c r="A1215" t="s">
        <v>3041</v>
      </c>
      <c r="B1215" t="s">
        <v>3133</v>
      </c>
      <c r="C1215" t="s">
        <v>3111</v>
      </c>
      <c r="D1215">
        <v>245.06526123000009</v>
      </c>
    </row>
    <row r="1216" spans="1:4" x14ac:dyDescent="0.25">
      <c r="A1216" t="s">
        <v>3041</v>
      </c>
      <c r="B1216" t="s">
        <v>3133</v>
      </c>
      <c r="C1216" t="s">
        <v>3120</v>
      </c>
      <c r="D1216">
        <v>143.43422773</v>
      </c>
    </row>
    <row r="1217" spans="1:4" x14ac:dyDescent="0.25">
      <c r="A1217" t="s">
        <v>3041</v>
      </c>
      <c r="B1217" t="s">
        <v>3133</v>
      </c>
      <c r="C1217" t="s">
        <v>3112</v>
      </c>
      <c r="D1217">
        <v>920.8313871200005</v>
      </c>
    </row>
    <row r="1218" spans="1:4" x14ac:dyDescent="0.25">
      <c r="A1218" t="s">
        <v>3041</v>
      </c>
      <c r="B1218" t="s">
        <v>3133</v>
      </c>
      <c r="C1218" t="s">
        <v>3113</v>
      </c>
      <c r="D1218">
        <v>1513.9387585099987</v>
      </c>
    </row>
    <row r="1219" spans="1:4" x14ac:dyDescent="0.25">
      <c r="A1219" t="s">
        <v>3041</v>
      </c>
      <c r="B1219" t="s">
        <v>3133</v>
      </c>
      <c r="C1219" t="s">
        <v>3114</v>
      </c>
      <c r="D1219">
        <v>136.10354429000003</v>
      </c>
    </row>
    <row r="1220" spans="1:4" x14ac:dyDescent="0.25">
      <c r="A1220" t="s">
        <v>3041</v>
      </c>
      <c r="B1220" t="s">
        <v>3133</v>
      </c>
      <c r="C1220" t="s">
        <v>3115</v>
      </c>
      <c r="D1220">
        <v>3.9920838999999999</v>
      </c>
    </row>
    <row r="1221" spans="1:4" x14ac:dyDescent="0.25">
      <c r="A1221" t="s">
        <v>3041</v>
      </c>
      <c r="B1221" t="s">
        <v>3133</v>
      </c>
      <c r="C1221" t="s">
        <v>3116</v>
      </c>
      <c r="D1221">
        <v>2.1843473100000002</v>
      </c>
    </row>
    <row r="1222" spans="1:4" x14ac:dyDescent="0.25">
      <c r="A1222" t="s">
        <v>3041</v>
      </c>
      <c r="B1222" t="s">
        <v>3133</v>
      </c>
      <c r="C1222" t="s">
        <v>3119</v>
      </c>
      <c r="D1222">
        <v>22.262691500000003</v>
      </c>
    </row>
    <row r="1223" spans="1:4" x14ac:dyDescent="0.25">
      <c r="A1223" t="s">
        <v>3041</v>
      </c>
      <c r="B1223" t="s">
        <v>3134</v>
      </c>
      <c r="C1223" t="s">
        <v>3111</v>
      </c>
      <c r="D1223">
        <v>2999.5129844400003</v>
      </c>
    </row>
    <row r="1224" spans="1:4" x14ac:dyDescent="0.25">
      <c r="A1224" t="s">
        <v>3041</v>
      </c>
      <c r="B1224" t="s">
        <v>3134</v>
      </c>
      <c r="C1224" t="s">
        <v>3120</v>
      </c>
      <c r="D1224">
        <v>73.727404359999994</v>
      </c>
    </row>
    <row r="1225" spans="1:4" x14ac:dyDescent="0.25">
      <c r="A1225" t="s">
        <v>3041</v>
      </c>
      <c r="B1225" t="s">
        <v>3134</v>
      </c>
      <c r="C1225" t="s">
        <v>3112</v>
      </c>
      <c r="D1225">
        <v>7456.5982707799976</v>
      </c>
    </row>
    <row r="1226" spans="1:4" x14ac:dyDescent="0.25">
      <c r="A1226" t="s">
        <v>3041</v>
      </c>
      <c r="B1226" t="s">
        <v>3134</v>
      </c>
      <c r="C1226" t="s">
        <v>3113</v>
      </c>
      <c r="D1226">
        <v>9610.0135329400109</v>
      </c>
    </row>
    <row r="1227" spans="1:4" x14ac:dyDescent="0.25">
      <c r="A1227" t="s">
        <v>3041</v>
      </c>
      <c r="B1227" t="s">
        <v>3134</v>
      </c>
      <c r="C1227" t="s">
        <v>3114</v>
      </c>
      <c r="D1227">
        <v>249.59226936000005</v>
      </c>
    </row>
    <row r="1228" spans="1:4" x14ac:dyDescent="0.25">
      <c r="A1228" t="s">
        <v>3041</v>
      </c>
      <c r="B1228" t="s">
        <v>3134</v>
      </c>
      <c r="C1228" t="s">
        <v>3115</v>
      </c>
      <c r="D1228">
        <v>64.83194791999999</v>
      </c>
    </row>
    <row r="1229" spans="1:4" x14ac:dyDescent="0.25">
      <c r="A1229" t="s">
        <v>3041</v>
      </c>
      <c r="B1229" t="s">
        <v>3134</v>
      </c>
      <c r="C1229" t="s">
        <v>3116</v>
      </c>
      <c r="D1229">
        <v>16.303271580000001</v>
      </c>
    </row>
    <row r="1230" spans="1:4" x14ac:dyDescent="0.25">
      <c r="A1230" t="s">
        <v>3041</v>
      </c>
      <c r="B1230" t="s">
        <v>3134</v>
      </c>
      <c r="C1230" t="s">
        <v>3118</v>
      </c>
      <c r="D1230">
        <v>7.5986530800000001</v>
      </c>
    </row>
    <row r="1231" spans="1:4" x14ac:dyDescent="0.25">
      <c r="A1231" t="s">
        <v>3041</v>
      </c>
      <c r="B1231" t="s">
        <v>3134</v>
      </c>
      <c r="C1231" t="s">
        <v>3119</v>
      </c>
      <c r="D1231">
        <v>3.7832828799999998</v>
      </c>
    </row>
    <row r="1232" spans="1:4" x14ac:dyDescent="0.25">
      <c r="A1232" t="s">
        <v>3041</v>
      </c>
      <c r="B1232" t="s">
        <v>3135</v>
      </c>
      <c r="C1232" t="s">
        <v>3111</v>
      </c>
      <c r="D1232">
        <v>988.27979435000054</v>
      </c>
    </row>
    <row r="1233" spans="1:4" x14ac:dyDescent="0.25">
      <c r="A1233" t="s">
        <v>3041</v>
      </c>
      <c r="B1233" t="s">
        <v>3135</v>
      </c>
      <c r="C1233" t="s">
        <v>3120</v>
      </c>
      <c r="D1233">
        <v>825.59345102000009</v>
      </c>
    </row>
    <row r="1234" spans="1:4" x14ac:dyDescent="0.25">
      <c r="A1234" t="s">
        <v>3041</v>
      </c>
      <c r="B1234" t="s">
        <v>3135</v>
      </c>
      <c r="C1234" t="s">
        <v>3112</v>
      </c>
      <c r="D1234">
        <v>1266.5396717199992</v>
      </c>
    </row>
    <row r="1235" spans="1:4" x14ac:dyDescent="0.25">
      <c r="A1235" t="s">
        <v>3041</v>
      </c>
      <c r="B1235" t="s">
        <v>3135</v>
      </c>
      <c r="C1235" t="s">
        <v>3113</v>
      </c>
      <c r="D1235">
        <v>1871.5425964099991</v>
      </c>
    </row>
    <row r="1236" spans="1:4" x14ac:dyDescent="0.25">
      <c r="A1236" t="s">
        <v>3041</v>
      </c>
      <c r="B1236" t="s">
        <v>3135</v>
      </c>
      <c r="C1236" t="s">
        <v>3114</v>
      </c>
      <c r="D1236">
        <v>595.80009264000012</v>
      </c>
    </row>
    <row r="1237" spans="1:4" x14ac:dyDescent="0.25">
      <c r="A1237" t="s">
        <v>3041</v>
      </c>
      <c r="B1237" t="s">
        <v>3135</v>
      </c>
      <c r="C1237" t="s">
        <v>3115</v>
      </c>
      <c r="D1237">
        <v>261.83347623999998</v>
      </c>
    </row>
    <row r="1238" spans="1:4" x14ac:dyDescent="0.25">
      <c r="A1238" t="s">
        <v>3041</v>
      </c>
      <c r="B1238" t="s">
        <v>3135</v>
      </c>
      <c r="C1238" t="s">
        <v>3116</v>
      </c>
      <c r="D1238">
        <v>2.2163344300000003</v>
      </c>
    </row>
    <row r="1239" spans="1:4" x14ac:dyDescent="0.25">
      <c r="A1239" t="s">
        <v>3041</v>
      </c>
      <c r="B1239" t="s">
        <v>3135</v>
      </c>
      <c r="C1239" t="s">
        <v>3118</v>
      </c>
      <c r="D1239">
        <v>294.19790346000002</v>
      </c>
    </row>
    <row r="1240" spans="1:4" x14ac:dyDescent="0.25">
      <c r="A1240" t="s">
        <v>3041</v>
      </c>
      <c r="B1240" t="s">
        <v>3136</v>
      </c>
      <c r="C1240" t="s">
        <v>3111</v>
      </c>
      <c r="D1240">
        <v>9936.4569566700138</v>
      </c>
    </row>
    <row r="1241" spans="1:4" x14ac:dyDescent="0.25">
      <c r="A1241" t="s">
        <v>3041</v>
      </c>
      <c r="B1241" t="s">
        <v>3136</v>
      </c>
      <c r="C1241" t="s">
        <v>3120</v>
      </c>
      <c r="D1241">
        <v>508.35847326000061</v>
      </c>
    </row>
    <row r="1242" spans="1:4" x14ac:dyDescent="0.25">
      <c r="A1242" t="s">
        <v>3041</v>
      </c>
      <c r="B1242" t="s">
        <v>3136</v>
      </c>
      <c r="C1242" t="s">
        <v>3112</v>
      </c>
      <c r="D1242">
        <v>58734.90959882913</v>
      </c>
    </row>
    <row r="1243" spans="1:4" x14ac:dyDescent="0.25">
      <c r="A1243" t="s">
        <v>3041</v>
      </c>
      <c r="B1243" t="s">
        <v>3136</v>
      </c>
      <c r="C1243" t="s">
        <v>3113</v>
      </c>
      <c r="D1243">
        <v>138692.35167208232</v>
      </c>
    </row>
    <row r="1244" spans="1:4" x14ac:dyDescent="0.25">
      <c r="A1244" t="s">
        <v>3041</v>
      </c>
      <c r="B1244" t="s">
        <v>3136</v>
      </c>
      <c r="C1244" t="s">
        <v>3114</v>
      </c>
      <c r="D1244">
        <v>79015.561112059077</v>
      </c>
    </row>
    <row r="1245" spans="1:4" x14ac:dyDescent="0.25">
      <c r="A1245" t="s">
        <v>3041</v>
      </c>
      <c r="B1245" t="s">
        <v>3136</v>
      </c>
      <c r="C1245" t="s">
        <v>3115</v>
      </c>
      <c r="D1245">
        <v>94089.787571680965</v>
      </c>
    </row>
    <row r="1246" spans="1:4" x14ac:dyDescent="0.25">
      <c r="A1246" t="s">
        <v>3041</v>
      </c>
      <c r="B1246" t="s">
        <v>3136</v>
      </c>
      <c r="C1246" t="s">
        <v>3116</v>
      </c>
      <c r="D1246">
        <v>29849.766420999829</v>
      </c>
    </row>
    <row r="1247" spans="1:4" x14ac:dyDescent="0.25">
      <c r="A1247" t="s">
        <v>3041</v>
      </c>
      <c r="B1247" t="s">
        <v>3136</v>
      </c>
      <c r="C1247" t="s">
        <v>3117</v>
      </c>
      <c r="D1247">
        <v>3169.6033159600015</v>
      </c>
    </row>
    <row r="1248" spans="1:4" x14ac:dyDescent="0.25">
      <c r="A1248" t="s">
        <v>3041</v>
      </c>
      <c r="B1248" t="s">
        <v>3136</v>
      </c>
      <c r="C1248" t="s">
        <v>3118</v>
      </c>
      <c r="D1248">
        <v>728.5305512900004</v>
      </c>
    </row>
    <row r="1249" spans="1:4" x14ac:dyDescent="0.25">
      <c r="A1249" t="s">
        <v>3041</v>
      </c>
      <c r="B1249" t="s">
        <v>3136</v>
      </c>
      <c r="C1249" t="s">
        <v>3119</v>
      </c>
      <c r="D1249">
        <v>305.14163418999988</v>
      </c>
    </row>
    <row r="1250" spans="1:4" x14ac:dyDescent="0.25">
      <c r="A1250" t="s">
        <v>3041</v>
      </c>
      <c r="B1250" t="s">
        <v>3137</v>
      </c>
      <c r="C1250" t="s">
        <v>3111</v>
      </c>
      <c r="D1250">
        <v>2317.3210624499989</v>
      </c>
    </row>
    <row r="1251" spans="1:4" x14ac:dyDescent="0.25">
      <c r="A1251" t="s">
        <v>3041</v>
      </c>
      <c r="B1251" t="s">
        <v>3137</v>
      </c>
      <c r="C1251" t="s">
        <v>3120</v>
      </c>
      <c r="D1251">
        <v>87.783364859999992</v>
      </c>
    </row>
    <row r="1252" spans="1:4" x14ac:dyDescent="0.25">
      <c r="A1252" t="s">
        <v>3041</v>
      </c>
      <c r="B1252" t="s">
        <v>3137</v>
      </c>
      <c r="C1252" t="s">
        <v>3112</v>
      </c>
      <c r="D1252">
        <v>7310.1989542600004</v>
      </c>
    </row>
    <row r="1253" spans="1:4" x14ac:dyDescent="0.25">
      <c r="A1253" t="s">
        <v>3041</v>
      </c>
      <c r="B1253" t="s">
        <v>3137</v>
      </c>
      <c r="C1253" t="s">
        <v>3113</v>
      </c>
      <c r="D1253">
        <v>9935.4206783899917</v>
      </c>
    </row>
    <row r="1254" spans="1:4" x14ac:dyDescent="0.25">
      <c r="A1254" t="s">
        <v>3041</v>
      </c>
      <c r="B1254" t="s">
        <v>3137</v>
      </c>
      <c r="C1254" t="s">
        <v>3114</v>
      </c>
      <c r="D1254">
        <v>5056.0570420100021</v>
      </c>
    </row>
    <row r="1255" spans="1:4" x14ac:dyDescent="0.25">
      <c r="A1255" t="s">
        <v>3041</v>
      </c>
      <c r="B1255" t="s">
        <v>3137</v>
      </c>
      <c r="C1255" t="s">
        <v>3115</v>
      </c>
      <c r="D1255">
        <v>1225.8080869099983</v>
      </c>
    </row>
    <row r="1256" spans="1:4" x14ac:dyDescent="0.25">
      <c r="A1256" t="s">
        <v>3041</v>
      </c>
      <c r="B1256" t="s">
        <v>3137</v>
      </c>
      <c r="C1256" t="s">
        <v>3116</v>
      </c>
      <c r="D1256">
        <v>191.97759399000006</v>
      </c>
    </row>
    <row r="1257" spans="1:4" x14ac:dyDescent="0.25">
      <c r="A1257" t="s">
        <v>3041</v>
      </c>
      <c r="B1257" t="s">
        <v>3137</v>
      </c>
      <c r="C1257" t="s">
        <v>3117</v>
      </c>
      <c r="D1257">
        <v>52.98396572999998</v>
      </c>
    </row>
    <row r="1258" spans="1:4" x14ac:dyDescent="0.25">
      <c r="A1258" t="s">
        <v>3041</v>
      </c>
      <c r="B1258" t="s">
        <v>3137</v>
      </c>
      <c r="C1258" t="s">
        <v>3118</v>
      </c>
      <c r="D1258">
        <v>21.316822460000001</v>
      </c>
    </row>
    <row r="1259" spans="1:4" x14ac:dyDescent="0.25">
      <c r="A1259" t="s">
        <v>3041</v>
      </c>
      <c r="B1259" t="s">
        <v>3137</v>
      </c>
      <c r="C1259" t="s">
        <v>3119</v>
      </c>
      <c r="D1259">
        <v>23.818844830000007</v>
      </c>
    </row>
    <row r="1260" spans="1:4" x14ac:dyDescent="0.25">
      <c r="A1260" t="s">
        <v>3041</v>
      </c>
      <c r="B1260" t="s">
        <v>3138</v>
      </c>
      <c r="C1260" t="s">
        <v>3111</v>
      </c>
      <c r="D1260">
        <v>927.4330921699999</v>
      </c>
    </row>
    <row r="1261" spans="1:4" x14ac:dyDescent="0.25">
      <c r="A1261" t="s">
        <v>3041</v>
      </c>
      <c r="B1261" t="s">
        <v>3138</v>
      </c>
      <c r="C1261" t="s">
        <v>3120</v>
      </c>
      <c r="D1261">
        <v>50.335292129999999</v>
      </c>
    </row>
    <row r="1262" spans="1:4" x14ac:dyDescent="0.25">
      <c r="A1262" t="s">
        <v>3041</v>
      </c>
      <c r="B1262" t="s">
        <v>3138</v>
      </c>
      <c r="C1262" t="s">
        <v>3112</v>
      </c>
      <c r="D1262">
        <v>2411.3961054200004</v>
      </c>
    </row>
    <row r="1263" spans="1:4" x14ac:dyDescent="0.25">
      <c r="A1263" t="s">
        <v>3041</v>
      </c>
      <c r="B1263" t="s">
        <v>3138</v>
      </c>
      <c r="C1263" t="s">
        <v>3113</v>
      </c>
      <c r="D1263">
        <v>1548.7267875399996</v>
      </c>
    </row>
    <row r="1264" spans="1:4" x14ac:dyDescent="0.25">
      <c r="A1264" t="s">
        <v>3041</v>
      </c>
      <c r="B1264" t="s">
        <v>3138</v>
      </c>
      <c r="C1264" t="s">
        <v>3114</v>
      </c>
      <c r="D1264">
        <v>39.567640870000005</v>
      </c>
    </row>
    <row r="1265" spans="1:4" x14ac:dyDescent="0.25">
      <c r="A1265" t="s">
        <v>3041</v>
      </c>
      <c r="B1265" t="s">
        <v>3138</v>
      </c>
      <c r="C1265" t="s">
        <v>3115</v>
      </c>
      <c r="D1265">
        <v>21.684162999999998</v>
      </c>
    </row>
    <row r="1266" spans="1:4" x14ac:dyDescent="0.25">
      <c r="A1266" t="s">
        <v>3041</v>
      </c>
      <c r="B1266" t="s">
        <v>3138</v>
      </c>
      <c r="C1266" t="s">
        <v>3116</v>
      </c>
      <c r="D1266">
        <v>1.1445474099999999</v>
      </c>
    </row>
    <row r="1267" spans="1:4" x14ac:dyDescent="0.25">
      <c r="A1267" t="s">
        <v>3041</v>
      </c>
      <c r="B1267" t="s">
        <v>3138</v>
      </c>
      <c r="C1267" t="s">
        <v>3118</v>
      </c>
      <c r="D1267">
        <v>15.540969480000001</v>
      </c>
    </row>
    <row r="1268" spans="1:4" x14ac:dyDescent="0.25">
      <c r="A1268" t="s">
        <v>3041</v>
      </c>
      <c r="B1268" t="s">
        <v>3138</v>
      </c>
      <c r="C1268" t="s">
        <v>3119</v>
      </c>
      <c r="D1268">
        <v>0.20849789000000002</v>
      </c>
    </row>
    <row r="1269" spans="1:4" x14ac:dyDescent="0.25">
      <c r="A1269" t="s">
        <v>3041</v>
      </c>
      <c r="B1269" t="s">
        <v>3139</v>
      </c>
      <c r="C1269" t="s">
        <v>3111</v>
      </c>
      <c r="D1269">
        <v>7861.3534988700158</v>
      </c>
    </row>
    <row r="1270" spans="1:4" x14ac:dyDescent="0.25">
      <c r="A1270" t="s">
        <v>3041</v>
      </c>
      <c r="B1270" t="s">
        <v>3139</v>
      </c>
      <c r="C1270" t="s">
        <v>3120</v>
      </c>
      <c r="D1270">
        <v>2420.0697551900003</v>
      </c>
    </row>
    <row r="1271" spans="1:4" x14ac:dyDescent="0.25">
      <c r="A1271" t="s">
        <v>3041</v>
      </c>
      <c r="B1271" t="s">
        <v>3139</v>
      </c>
      <c r="C1271" t="s">
        <v>3112</v>
      </c>
      <c r="D1271">
        <v>6009.4311128400041</v>
      </c>
    </row>
    <row r="1272" spans="1:4" x14ac:dyDescent="0.25">
      <c r="A1272" t="s">
        <v>3041</v>
      </c>
      <c r="B1272" t="s">
        <v>3139</v>
      </c>
      <c r="C1272" t="s">
        <v>3113</v>
      </c>
      <c r="D1272">
        <v>3802.1523950699993</v>
      </c>
    </row>
    <row r="1273" spans="1:4" x14ac:dyDescent="0.25">
      <c r="A1273" t="s">
        <v>3041</v>
      </c>
      <c r="B1273" t="s">
        <v>3139</v>
      </c>
      <c r="C1273" t="s">
        <v>3114</v>
      </c>
      <c r="D1273">
        <v>1038.9271896500002</v>
      </c>
    </row>
    <row r="1274" spans="1:4" x14ac:dyDescent="0.25">
      <c r="A1274" t="s">
        <v>3041</v>
      </c>
      <c r="B1274" t="s">
        <v>3139</v>
      </c>
      <c r="C1274" t="s">
        <v>3115</v>
      </c>
      <c r="D1274">
        <v>632.98973039999976</v>
      </c>
    </row>
    <row r="1275" spans="1:4" x14ac:dyDescent="0.25">
      <c r="A1275" t="s">
        <v>3041</v>
      </c>
      <c r="B1275" t="s">
        <v>3139</v>
      </c>
      <c r="C1275" t="s">
        <v>3116</v>
      </c>
      <c r="D1275">
        <v>49.327407360000002</v>
      </c>
    </row>
    <row r="1276" spans="1:4" x14ac:dyDescent="0.25">
      <c r="A1276" t="s">
        <v>3041</v>
      </c>
      <c r="B1276" t="s">
        <v>3139</v>
      </c>
      <c r="C1276" t="s">
        <v>3117</v>
      </c>
      <c r="D1276">
        <v>47.596723529999998</v>
      </c>
    </row>
    <row r="1277" spans="1:4" x14ac:dyDescent="0.25">
      <c r="A1277" t="s">
        <v>3041</v>
      </c>
      <c r="B1277" t="s">
        <v>3139</v>
      </c>
      <c r="C1277" t="s">
        <v>3118</v>
      </c>
      <c r="D1277">
        <v>139.15264212999998</v>
      </c>
    </row>
    <row r="1278" spans="1:4" x14ac:dyDescent="0.25">
      <c r="A1278" t="s">
        <v>3041</v>
      </c>
      <c r="B1278" t="s">
        <v>3139</v>
      </c>
      <c r="C1278" t="s">
        <v>3119</v>
      </c>
      <c r="D1278">
        <v>78.175581769999994</v>
      </c>
    </row>
    <row r="1279" spans="1:4" x14ac:dyDescent="0.25">
      <c r="A1279" t="s">
        <v>3042</v>
      </c>
      <c r="B1279" t="s">
        <v>3130</v>
      </c>
      <c r="C1279" t="s">
        <v>3111</v>
      </c>
      <c r="D1279">
        <v>79.130611570000042</v>
      </c>
    </row>
    <row r="1280" spans="1:4" x14ac:dyDescent="0.25">
      <c r="A1280" t="s">
        <v>3042</v>
      </c>
      <c r="B1280" t="s">
        <v>3130</v>
      </c>
      <c r="C1280" t="s">
        <v>3120</v>
      </c>
      <c r="D1280">
        <v>63.650255089999995</v>
      </c>
    </row>
    <row r="1281" spans="1:4" x14ac:dyDescent="0.25">
      <c r="A1281" t="s">
        <v>3042</v>
      </c>
      <c r="B1281" t="s">
        <v>3130</v>
      </c>
      <c r="C1281" t="s">
        <v>3112</v>
      </c>
      <c r="D1281">
        <v>474.23506719999961</v>
      </c>
    </row>
    <row r="1282" spans="1:4" x14ac:dyDescent="0.25">
      <c r="A1282" t="s">
        <v>3042</v>
      </c>
      <c r="B1282" t="s">
        <v>3130</v>
      </c>
      <c r="C1282" t="s">
        <v>3113</v>
      </c>
      <c r="D1282">
        <v>7129.3271975899897</v>
      </c>
    </row>
    <row r="1283" spans="1:4" x14ac:dyDescent="0.25">
      <c r="A1283" t="s">
        <v>3042</v>
      </c>
      <c r="B1283" t="s">
        <v>3130</v>
      </c>
      <c r="C1283" t="s">
        <v>3114</v>
      </c>
      <c r="D1283">
        <v>8175.3347588599918</v>
      </c>
    </row>
    <row r="1284" spans="1:4" x14ac:dyDescent="0.25">
      <c r="A1284" t="s">
        <v>3042</v>
      </c>
      <c r="B1284" t="s">
        <v>3130</v>
      </c>
      <c r="C1284" t="s">
        <v>3115</v>
      </c>
      <c r="D1284">
        <v>508.18592342999989</v>
      </c>
    </row>
    <row r="1285" spans="1:4" x14ac:dyDescent="0.25">
      <c r="A1285" t="s">
        <v>3042</v>
      </c>
      <c r="B1285" t="s">
        <v>3130</v>
      </c>
      <c r="C1285" t="s">
        <v>3116</v>
      </c>
      <c r="D1285">
        <v>122.77365519</v>
      </c>
    </row>
    <row r="1286" spans="1:4" x14ac:dyDescent="0.25">
      <c r="A1286" t="s">
        <v>3042</v>
      </c>
      <c r="B1286" t="s">
        <v>3130</v>
      </c>
      <c r="C1286" t="s">
        <v>3117</v>
      </c>
      <c r="D1286">
        <v>52.105534289999994</v>
      </c>
    </row>
    <row r="1287" spans="1:4" x14ac:dyDescent="0.25">
      <c r="A1287" t="s">
        <v>3042</v>
      </c>
      <c r="B1287" t="s">
        <v>3130</v>
      </c>
      <c r="C1287" t="s">
        <v>3118</v>
      </c>
      <c r="D1287">
        <v>30.758323590000003</v>
      </c>
    </row>
    <row r="1288" spans="1:4" x14ac:dyDescent="0.25">
      <c r="A1288" t="s">
        <v>3042</v>
      </c>
      <c r="B1288" t="s">
        <v>3130</v>
      </c>
      <c r="C1288" t="s">
        <v>3119</v>
      </c>
      <c r="D1288">
        <v>0.85546073999999994</v>
      </c>
    </row>
    <row r="1289" spans="1:4" x14ac:dyDescent="0.25">
      <c r="A1289" t="s">
        <v>3042</v>
      </c>
      <c r="B1289" t="s">
        <v>3131</v>
      </c>
      <c r="C1289" t="s">
        <v>3111</v>
      </c>
      <c r="D1289">
        <v>90.887222379999997</v>
      </c>
    </row>
    <row r="1290" spans="1:4" x14ac:dyDescent="0.25">
      <c r="A1290" t="s">
        <v>3042</v>
      </c>
      <c r="B1290" t="s">
        <v>3131</v>
      </c>
      <c r="C1290" t="s">
        <v>3120</v>
      </c>
      <c r="D1290">
        <v>123.81556042000001</v>
      </c>
    </row>
    <row r="1291" spans="1:4" x14ac:dyDescent="0.25">
      <c r="A1291" t="s">
        <v>3042</v>
      </c>
      <c r="B1291" t="s">
        <v>3131</v>
      </c>
      <c r="C1291" t="s">
        <v>3112</v>
      </c>
      <c r="D1291">
        <v>214.62876733999997</v>
      </c>
    </row>
    <row r="1292" spans="1:4" x14ac:dyDescent="0.25">
      <c r="A1292" t="s">
        <v>3042</v>
      </c>
      <c r="B1292" t="s">
        <v>3131</v>
      </c>
      <c r="C1292" t="s">
        <v>3113</v>
      </c>
      <c r="D1292">
        <v>795.63248611000017</v>
      </c>
    </row>
    <row r="1293" spans="1:4" x14ac:dyDescent="0.25">
      <c r="A1293" t="s">
        <v>3042</v>
      </c>
      <c r="B1293" t="s">
        <v>3131</v>
      </c>
      <c r="C1293" t="s">
        <v>3114</v>
      </c>
      <c r="D1293">
        <v>498.7430015300003</v>
      </c>
    </row>
    <row r="1294" spans="1:4" x14ac:dyDescent="0.25">
      <c r="A1294" t="s">
        <v>3042</v>
      </c>
      <c r="B1294" t="s">
        <v>3131</v>
      </c>
      <c r="C1294" t="s">
        <v>3115</v>
      </c>
      <c r="D1294">
        <v>485.96840529999969</v>
      </c>
    </row>
    <row r="1295" spans="1:4" x14ac:dyDescent="0.25">
      <c r="A1295" t="s">
        <v>3042</v>
      </c>
      <c r="B1295" t="s">
        <v>3131</v>
      </c>
      <c r="C1295" t="s">
        <v>3116</v>
      </c>
      <c r="D1295">
        <v>127.57019670000003</v>
      </c>
    </row>
    <row r="1296" spans="1:4" x14ac:dyDescent="0.25">
      <c r="A1296" t="s">
        <v>3042</v>
      </c>
      <c r="B1296" t="s">
        <v>3131</v>
      </c>
      <c r="C1296" t="s">
        <v>3117</v>
      </c>
      <c r="D1296">
        <v>146.49980602000002</v>
      </c>
    </row>
    <row r="1297" spans="1:4" x14ac:dyDescent="0.25">
      <c r="A1297" t="s">
        <v>3042</v>
      </c>
      <c r="B1297" t="s">
        <v>3131</v>
      </c>
      <c r="C1297" t="s">
        <v>3118</v>
      </c>
      <c r="D1297">
        <v>21.203161499999997</v>
      </c>
    </row>
    <row r="1298" spans="1:4" x14ac:dyDescent="0.25">
      <c r="A1298" t="s">
        <v>3042</v>
      </c>
      <c r="B1298" t="s">
        <v>3131</v>
      </c>
      <c r="C1298" t="s">
        <v>3119</v>
      </c>
      <c r="D1298">
        <v>138.11439842000001</v>
      </c>
    </row>
    <row r="1299" spans="1:4" x14ac:dyDescent="0.25">
      <c r="A1299" t="s">
        <v>3042</v>
      </c>
      <c r="B1299" t="s">
        <v>3132</v>
      </c>
      <c r="C1299" t="s">
        <v>3111</v>
      </c>
      <c r="D1299">
        <v>1.2654139900000001</v>
      </c>
    </row>
    <row r="1300" spans="1:4" x14ac:dyDescent="0.25">
      <c r="A1300" t="s">
        <v>3042</v>
      </c>
      <c r="B1300" t="s">
        <v>3132</v>
      </c>
      <c r="C1300" t="s">
        <v>3112</v>
      </c>
      <c r="D1300">
        <v>2.0769156099999999</v>
      </c>
    </row>
    <row r="1301" spans="1:4" x14ac:dyDescent="0.25">
      <c r="A1301" t="s">
        <v>3042</v>
      </c>
      <c r="B1301" t="s">
        <v>3132</v>
      </c>
      <c r="C1301" t="s">
        <v>3113</v>
      </c>
      <c r="D1301">
        <v>0.35878810000000005</v>
      </c>
    </row>
    <row r="1302" spans="1:4" x14ac:dyDescent="0.25">
      <c r="A1302" t="s">
        <v>3042</v>
      </c>
      <c r="B1302" t="s">
        <v>3133</v>
      </c>
      <c r="C1302" t="s">
        <v>3111</v>
      </c>
      <c r="D1302">
        <v>169.05064018000002</v>
      </c>
    </row>
    <row r="1303" spans="1:4" x14ac:dyDescent="0.25">
      <c r="A1303" t="s">
        <v>3042</v>
      </c>
      <c r="B1303" t="s">
        <v>3133</v>
      </c>
      <c r="C1303" t="s">
        <v>3120</v>
      </c>
      <c r="D1303">
        <v>140.04613535999999</v>
      </c>
    </row>
    <row r="1304" spans="1:4" x14ac:dyDescent="0.25">
      <c r="A1304" t="s">
        <v>3042</v>
      </c>
      <c r="B1304" t="s">
        <v>3133</v>
      </c>
      <c r="C1304" t="s">
        <v>3112</v>
      </c>
      <c r="D1304">
        <v>1335.1426537299994</v>
      </c>
    </row>
    <row r="1305" spans="1:4" x14ac:dyDescent="0.25">
      <c r="A1305" t="s">
        <v>3042</v>
      </c>
      <c r="B1305" t="s">
        <v>3133</v>
      </c>
      <c r="C1305" t="s">
        <v>3113</v>
      </c>
      <c r="D1305">
        <v>5181.0980619099973</v>
      </c>
    </row>
    <row r="1306" spans="1:4" x14ac:dyDescent="0.25">
      <c r="A1306" t="s">
        <v>3042</v>
      </c>
      <c r="B1306" t="s">
        <v>3133</v>
      </c>
      <c r="C1306" t="s">
        <v>3114</v>
      </c>
      <c r="D1306">
        <v>60.231767739999995</v>
      </c>
    </row>
    <row r="1307" spans="1:4" x14ac:dyDescent="0.25">
      <c r="A1307" t="s">
        <v>3042</v>
      </c>
      <c r="B1307" t="s">
        <v>3133</v>
      </c>
      <c r="C1307" t="s">
        <v>3115</v>
      </c>
      <c r="D1307">
        <v>110.37448507000001</v>
      </c>
    </row>
    <row r="1308" spans="1:4" x14ac:dyDescent="0.25">
      <c r="A1308" t="s">
        <v>3042</v>
      </c>
      <c r="B1308" t="s">
        <v>3133</v>
      </c>
      <c r="C1308" t="s">
        <v>3118</v>
      </c>
      <c r="D1308">
        <v>13.767407710000002</v>
      </c>
    </row>
    <row r="1309" spans="1:4" x14ac:dyDescent="0.25">
      <c r="A1309" t="s">
        <v>3042</v>
      </c>
      <c r="B1309" t="s">
        <v>3133</v>
      </c>
      <c r="C1309" t="s">
        <v>3119</v>
      </c>
      <c r="D1309">
        <v>30.013860229999999</v>
      </c>
    </row>
    <row r="1310" spans="1:4" x14ac:dyDescent="0.25">
      <c r="A1310" t="s">
        <v>3042</v>
      </c>
      <c r="B1310" t="s">
        <v>3134</v>
      </c>
      <c r="C1310" t="s">
        <v>3111</v>
      </c>
      <c r="D1310">
        <v>414.22269694000016</v>
      </c>
    </row>
    <row r="1311" spans="1:4" x14ac:dyDescent="0.25">
      <c r="A1311" t="s">
        <v>3042</v>
      </c>
      <c r="B1311" t="s">
        <v>3134</v>
      </c>
      <c r="C1311" t="s">
        <v>3120</v>
      </c>
      <c r="D1311">
        <v>130.41280614999997</v>
      </c>
    </row>
    <row r="1312" spans="1:4" x14ac:dyDescent="0.25">
      <c r="A1312" t="s">
        <v>3042</v>
      </c>
      <c r="B1312" t="s">
        <v>3134</v>
      </c>
      <c r="C1312" t="s">
        <v>3112</v>
      </c>
      <c r="D1312">
        <v>1493.9307305700024</v>
      </c>
    </row>
    <row r="1313" spans="1:4" x14ac:dyDescent="0.25">
      <c r="A1313" t="s">
        <v>3042</v>
      </c>
      <c r="B1313" t="s">
        <v>3134</v>
      </c>
      <c r="C1313" t="s">
        <v>3113</v>
      </c>
      <c r="D1313">
        <v>10593.961064499987</v>
      </c>
    </row>
    <row r="1314" spans="1:4" x14ac:dyDescent="0.25">
      <c r="A1314" t="s">
        <v>3042</v>
      </c>
      <c r="B1314" t="s">
        <v>3134</v>
      </c>
      <c r="C1314" t="s">
        <v>3114</v>
      </c>
      <c r="D1314">
        <v>2706.5260623499998</v>
      </c>
    </row>
    <row r="1315" spans="1:4" x14ac:dyDescent="0.25">
      <c r="A1315" t="s">
        <v>3042</v>
      </c>
      <c r="B1315" t="s">
        <v>3134</v>
      </c>
      <c r="C1315" t="s">
        <v>3115</v>
      </c>
      <c r="D1315">
        <v>455.25331652999989</v>
      </c>
    </row>
    <row r="1316" spans="1:4" x14ac:dyDescent="0.25">
      <c r="A1316" t="s">
        <v>3042</v>
      </c>
      <c r="B1316" t="s">
        <v>3134</v>
      </c>
      <c r="C1316" t="s">
        <v>3116</v>
      </c>
      <c r="D1316">
        <v>34.097086480000002</v>
      </c>
    </row>
    <row r="1317" spans="1:4" x14ac:dyDescent="0.25">
      <c r="A1317" t="s">
        <v>3042</v>
      </c>
      <c r="B1317" t="s">
        <v>3134</v>
      </c>
      <c r="C1317" t="s">
        <v>3117</v>
      </c>
      <c r="D1317">
        <v>14.56352633</v>
      </c>
    </row>
    <row r="1318" spans="1:4" x14ac:dyDescent="0.25">
      <c r="A1318" t="s">
        <v>3042</v>
      </c>
      <c r="B1318" t="s">
        <v>3134</v>
      </c>
      <c r="C1318" t="s">
        <v>3118</v>
      </c>
      <c r="D1318">
        <v>48.309552500000002</v>
      </c>
    </row>
    <row r="1319" spans="1:4" x14ac:dyDescent="0.25">
      <c r="A1319" t="s">
        <v>3042</v>
      </c>
      <c r="B1319" t="s">
        <v>3134</v>
      </c>
      <c r="C1319" t="s">
        <v>3119</v>
      </c>
      <c r="D1319">
        <v>17.269510670000003</v>
      </c>
    </row>
    <row r="1320" spans="1:4" x14ac:dyDescent="0.25">
      <c r="A1320" t="s">
        <v>3042</v>
      </c>
      <c r="B1320" t="s">
        <v>3135</v>
      </c>
      <c r="C1320" t="s">
        <v>3111</v>
      </c>
      <c r="D1320">
        <v>177.49690153999998</v>
      </c>
    </row>
    <row r="1321" spans="1:4" x14ac:dyDescent="0.25">
      <c r="A1321" t="s">
        <v>3042</v>
      </c>
      <c r="B1321" t="s">
        <v>3135</v>
      </c>
      <c r="C1321" t="s">
        <v>3120</v>
      </c>
      <c r="D1321">
        <v>2.7111749100000004</v>
      </c>
    </row>
    <row r="1322" spans="1:4" x14ac:dyDescent="0.25">
      <c r="A1322" t="s">
        <v>3042</v>
      </c>
      <c r="B1322" t="s">
        <v>3135</v>
      </c>
      <c r="C1322" t="s">
        <v>3112</v>
      </c>
      <c r="D1322">
        <v>129.76791835</v>
      </c>
    </row>
    <row r="1323" spans="1:4" x14ac:dyDescent="0.25">
      <c r="A1323" t="s">
        <v>3042</v>
      </c>
      <c r="B1323" t="s">
        <v>3135</v>
      </c>
      <c r="C1323" t="s">
        <v>3113</v>
      </c>
      <c r="D1323">
        <v>390.05234115999991</v>
      </c>
    </row>
    <row r="1324" spans="1:4" x14ac:dyDescent="0.25">
      <c r="A1324" t="s">
        <v>3042</v>
      </c>
      <c r="B1324" t="s">
        <v>3135</v>
      </c>
      <c r="C1324" t="s">
        <v>3114</v>
      </c>
      <c r="D1324">
        <v>37.311524679999998</v>
      </c>
    </row>
    <row r="1325" spans="1:4" x14ac:dyDescent="0.25">
      <c r="A1325" t="s">
        <v>3042</v>
      </c>
      <c r="B1325" t="s">
        <v>3135</v>
      </c>
      <c r="C1325" t="s">
        <v>3115</v>
      </c>
      <c r="D1325">
        <v>7.7444792800000002</v>
      </c>
    </row>
    <row r="1326" spans="1:4" x14ac:dyDescent="0.25">
      <c r="A1326" t="s">
        <v>3042</v>
      </c>
      <c r="B1326" t="s">
        <v>3135</v>
      </c>
      <c r="C1326" t="s">
        <v>3118</v>
      </c>
      <c r="D1326">
        <v>1.9453208200000001</v>
      </c>
    </row>
    <row r="1327" spans="1:4" x14ac:dyDescent="0.25">
      <c r="A1327" t="s">
        <v>3042</v>
      </c>
      <c r="B1327" t="s">
        <v>3136</v>
      </c>
      <c r="C1327" t="s">
        <v>3111</v>
      </c>
      <c r="D1327">
        <v>15.130259409999995</v>
      </c>
    </row>
    <row r="1328" spans="1:4" x14ac:dyDescent="0.25">
      <c r="A1328" t="s">
        <v>3042</v>
      </c>
      <c r="B1328" t="s">
        <v>3136</v>
      </c>
      <c r="C1328" t="s">
        <v>3120</v>
      </c>
      <c r="D1328">
        <v>5.0915910299999991</v>
      </c>
    </row>
    <row r="1329" spans="1:4" x14ac:dyDescent="0.25">
      <c r="A1329" t="s">
        <v>3042</v>
      </c>
      <c r="B1329" t="s">
        <v>3136</v>
      </c>
      <c r="C1329" t="s">
        <v>3112</v>
      </c>
      <c r="D1329">
        <v>57.391714450000002</v>
      </c>
    </row>
    <row r="1330" spans="1:4" x14ac:dyDescent="0.25">
      <c r="A1330" t="s">
        <v>3042</v>
      </c>
      <c r="B1330" t="s">
        <v>3136</v>
      </c>
      <c r="C1330" t="s">
        <v>3113</v>
      </c>
      <c r="D1330">
        <v>246.68372810000011</v>
      </c>
    </row>
    <row r="1331" spans="1:4" x14ac:dyDescent="0.25">
      <c r="A1331" t="s">
        <v>3042</v>
      </c>
      <c r="B1331" t="s">
        <v>3136</v>
      </c>
      <c r="C1331" t="s">
        <v>3114</v>
      </c>
      <c r="D1331">
        <v>178.58865574000009</v>
      </c>
    </row>
    <row r="1332" spans="1:4" x14ac:dyDescent="0.25">
      <c r="A1332" t="s">
        <v>3042</v>
      </c>
      <c r="B1332" t="s">
        <v>3136</v>
      </c>
      <c r="C1332" t="s">
        <v>3115</v>
      </c>
      <c r="D1332">
        <v>26.298470719999994</v>
      </c>
    </row>
    <row r="1333" spans="1:4" x14ac:dyDescent="0.25">
      <c r="A1333" t="s">
        <v>3042</v>
      </c>
      <c r="B1333" t="s">
        <v>3136</v>
      </c>
      <c r="C1333" t="s">
        <v>3116</v>
      </c>
      <c r="D1333">
        <v>15.715291519999999</v>
      </c>
    </row>
    <row r="1334" spans="1:4" x14ac:dyDescent="0.25">
      <c r="A1334" t="s">
        <v>3042</v>
      </c>
      <c r="B1334" t="s">
        <v>3136</v>
      </c>
      <c r="C1334" t="s">
        <v>3117</v>
      </c>
      <c r="D1334">
        <v>1.33941434</v>
      </c>
    </row>
    <row r="1335" spans="1:4" x14ac:dyDescent="0.25">
      <c r="A1335" t="s">
        <v>3042</v>
      </c>
      <c r="B1335" t="s">
        <v>3136</v>
      </c>
      <c r="C1335" t="s">
        <v>3118</v>
      </c>
      <c r="D1335">
        <v>1.5541637099999999</v>
      </c>
    </row>
    <row r="1336" spans="1:4" x14ac:dyDescent="0.25">
      <c r="A1336" t="s">
        <v>3042</v>
      </c>
      <c r="B1336" t="s">
        <v>3136</v>
      </c>
      <c r="C1336" t="s">
        <v>3119</v>
      </c>
      <c r="D1336">
        <v>0.88147215000000001</v>
      </c>
    </row>
    <row r="1337" spans="1:4" x14ac:dyDescent="0.25">
      <c r="A1337" t="s">
        <v>3042</v>
      </c>
      <c r="B1337" t="s">
        <v>3137</v>
      </c>
      <c r="C1337" t="s">
        <v>3111</v>
      </c>
      <c r="D1337">
        <v>101.49476962999996</v>
      </c>
    </row>
    <row r="1338" spans="1:4" x14ac:dyDescent="0.25">
      <c r="A1338" t="s">
        <v>3042</v>
      </c>
      <c r="B1338" t="s">
        <v>3137</v>
      </c>
      <c r="C1338" t="s">
        <v>3120</v>
      </c>
      <c r="D1338">
        <v>148.50431413000001</v>
      </c>
    </row>
    <row r="1339" spans="1:4" x14ac:dyDescent="0.25">
      <c r="A1339" t="s">
        <v>3042</v>
      </c>
      <c r="B1339" t="s">
        <v>3137</v>
      </c>
      <c r="C1339" t="s">
        <v>3112</v>
      </c>
      <c r="D1339">
        <v>501.17662680000012</v>
      </c>
    </row>
    <row r="1340" spans="1:4" x14ac:dyDescent="0.25">
      <c r="A1340" t="s">
        <v>3042</v>
      </c>
      <c r="B1340" t="s">
        <v>3137</v>
      </c>
      <c r="C1340" t="s">
        <v>3113</v>
      </c>
      <c r="D1340">
        <v>2556.701183680002</v>
      </c>
    </row>
    <row r="1341" spans="1:4" x14ac:dyDescent="0.25">
      <c r="A1341" t="s">
        <v>3042</v>
      </c>
      <c r="B1341" t="s">
        <v>3137</v>
      </c>
      <c r="C1341" t="s">
        <v>3114</v>
      </c>
      <c r="D1341">
        <v>4600.4365036199979</v>
      </c>
    </row>
    <row r="1342" spans="1:4" x14ac:dyDescent="0.25">
      <c r="A1342" t="s">
        <v>3042</v>
      </c>
      <c r="B1342" t="s">
        <v>3137</v>
      </c>
      <c r="C1342" t="s">
        <v>3115</v>
      </c>
      <c r="D1342">
        <v>4231.4741470000054</v>
      </c>
    </row>
    <row r="1343" spans="1:4" x14ac:dyDescent="0.25">
      <c r="A1343" t="s">
        <v>3042</v>
      </c>
      <c r="B1343" t="s">
        <v>3137</v>
      </c>
      <c r="C1343" t="s">
        <v>3116</v>
      </c>
      <c r="D1343">
        <v>467.32797913000007</v>
      </c>
    </row>
    <row r="1344" spans="1:4" x14ac:dyDescent="0.25">
      <c r="A1344" t="s">
        <v>3042</v>
      </c>
      <c r="B1344" t="s">
        <v>3137</v>
      </c>
      <c r="C1344" t="s">
        <v>3117</v>
      </c>
      <c r="D1344">
        <v>200.49454247999989</v>
      </c>
    </row>
    <row r="1345" spans="1:4" x14ac:dyDescent="0.25">
      <c r="A1345" t="s">
        <v>3042</v>
      </c>
      <c r="B1345" t="s">
        <v>3137</v>
      </c>
      <c r="C1345" t="s">
        <v>3118</v>
      </c>
      <c r="D1345">
        <v>65.69645589000001</v>
      </c>
    </row>
    <row r="1346" spans="1:4" x14ac:dyDescent="0.25">
      <c r="A1346" t="s">
        <v>3042</v>
      </c>
      <c r="B1346" t="s">
        <v>3137</v>
      </c>
      <c r="C1346" t="s">
        <v>3119</v>
      </c>
      <c r="D1346">
        <v>10.4314555</v>
      </c>
    </row>
    <row r="1347" spans="1:4" x14ac:dyDescent="0.25">
      <c r="A1347" t="s">
        <v>3042</v>
      </c>
      <c r="B1347" t="s">
        <v>3138</v>
      </c>
      <c r="C1347" t="s">
        <v>3111</v>
      </c>
      <c r="D1347">
        <v>89.980816710000056</v>
      </c>
    </row>
    <row r="1348" spans="1:4" x14ac:dyDescent="0.25">
      <c r="A1348" t="s">
        <v>3042</v>
      </c>
      <c r="B1348" t="s">
        <v>3138</v>
      </c>
      <c r="C1348" t="s">
        <v>3120</v>
      </c>
      <c r="D1348">
        <v>19.987748109999998</v>
      </c>
    </row>
    <row r="1349" spans="1:4" x14ac:dyDescent="0.25">
      <c r="A1349" t="s">
        <v>3042</v>
      </c>
      <c r="B1349" t="s">
        <v>3138</v>
      </c>
      <c r="C1349" t="s">
        <v>3112</v>
      </c>
      <c r="D1349">
        <v>771.49756749000039</v>
      </c>
    </row>
    <row r="1350" spans="1:4" x14ac:dyDescent="0.25">
      <c r="A1350" t="s">
        <v>3042</v>
      </c>
      <c r="B1350" t="s">
        <v>3138</v>
      </c>
      <c r="C1350" t="s">
        <v>3113</v>
      </c>
      <c r="D1350">
        <v>799.89779549999969</v>
      </c>
    </row>
    <row r="1351" spans="1:4" x14ac:dyDescent="0.25">
      <c r="A1351" t="s">
        <v>3042</v>
      </c>
      <c r="B1351" t="s">
        <v>3138</v>
      </c>
      <c r="C1351" t="s">
        <v>3114</v>
      </c>
      <c r="D1351">
        <v>563.24145105999992</v>
      </c>
    </row>
    <row r="1352" spans="1:4" x14ac:dyDescent="0.25">
      <c r="A1352" t="s">
        <v>3042</v>
      </c>
      <c r="B1352" t="s">
        <v>3138</v>
      </c>
      <c r="C1352" t="s">
        <v>3115</v>
      </c>
      <c r="D1352">
        <v>530.68308552999986</v>
      </c>
    </row>
    <row r="1353" spans="1:4" x14ac:dyDescent="0.25">
      <c r="A1353" t="s">
        <v>3042</v>
      </c>
      <c r="B1353" t="s">
        <v>3138</v>
      </c>
      <c r="C1353" t="s">
        <v>3116</v>
      </c>
      <c r="D1353">
        <v>6.04688917</v>
      </c>
    </row>
    <row r="1354" spans="1:4" x14ac:dyDescent="0.25">
      <c r="A1354" t="s">
        <v>3042</v>
      </c>
      <c r="B1354" t="s">
        <v>3138</v>
      </c>
      <c r="C1354" t="s">
        <v>3117</v>
      </c>
      <c r="D1354">
        <v>11.82187895</v>
      </c>
    </row>
    <row r="1355" spans="1:4" x14ac:dyDescent="0.25">
      <c r="A1355" t="s">
        <v>3042</v>
      </c>
      <c r="B1355" t="s">
        <v>3138</v>
      </c>
      <c r="C1355" t="s">
        <v>3119</v>
      </c>
      <c r="D1355">
        <v>3.8736731300000002</v>
      </c>
    </row>
    <row r="1356" spans="1:4" x14ac:dyDescent="0.25">
      <c r="A1356" t="s">
        <v>3042</v>
      </c>
      <c r="B1356" t="s">
        <v>3139</v>
      </c>
      <c r="C1356" t="s">
        <v>3111</v>
      </c>
      <c r="D1356">
        <v>24.218546669999998</v>
      </c>
    </row>
    <row r="1357" spans="1:4" x14ac:dyDescent="0.25">
      <c r="A1357" t="s">
        <v>3042</v>
      </c>
      <c r="B1357" t="s">
        <v>3139</v>
      </c>
      <c r="C1357" t="s">
        <v>3112</v>
      </c>
      <c r="D1357">
        <v>14.167186750000001</v>
      </c>
    </row>
    <row r="1358" spans="1:4" x14ac:dyDescent="0.25">
      <c r="A1358" t="s">
        <v>3042</v>
      </c>
      <c r="B1358" t="s">
        <v>3139</v>
      </c>
      <c r="C1358" t="s">
        <v>3113</v>
      </c>
      <c r="D1358">
        <v>2.6551552800000002</v>
      </c>
    </row>
    <row r="1359" spans="1:4" x14ac:dyDescent="0.25">
      <c r="A1359" t="s">
        <v>3042</v>
      </c>
      <c r="B1359" t="s">
        <v>3139</v>
      </c>
      <c r="C1359" t="s">
        <v>3114</v>
      </c>
      <c r="D1359">
        <v>10.095111280000001</v>
      </c>
    </row>
    <row r="1360" spans="1:4" x14ac:dyDescent="0.25">
      <c r="A1360" t="s">
        <v>3042</v>
      </c>
      <c r="B1360" t="s">
        <v>3139</v>
      </c>
      <c r="C1360" t="s">
        <v>3115</v>
      </c>
      <c r="D1360">
        <v>8.3296447300000001</v>
      </c>
    </row>
    <row r="1361" spans="1:4" x14ac:dyDescent="0.25">
      <c r="A1361" t="s">
        <v>3042</v>
      </c>
      <c r="B1361" t="s">
        <v>3139</v>
      </c>
      <c r="C1361" t="s">
        <v>3116</v>
      </c>
      <c r="D1361">
        <v>6.8615448600000004</v>
      </c>
    </row>
    <row r="1362" spans="1:4" x14ac:dyDescent="0.25">
      <c r="A1362" t="s">
        <v>3043</v>
      </c>
      <c r="B1362" t="s">
        <v>3130</v>
      </c>
      <c r="C1362" t="s">
        <v>3111</v>
      </c>
      <c r="D1362">
        <v>1308.3963274900009</v>
      </c>
    </row>
    <row r="1363" spans="1:4" x14ac:dyDescent="0.25">
      <c r="A1363" t="s">
        <v>3043</v>
      </c>
      <c r="B1363" t="s">
        <v>3130</v>
      </c>
      <c r="C1363" t="s">
        <v>3120</v>
      </c>
      <c r="D1363">
        <v>172.37748751000007</v>
      </c>
    </row>
    <row r="1364" spans="1:4" x14ac:dyDescent="0.25">
      <c r="A1364" t="s">
        <v>3043</v>
      </c>
      <c r="B1364" t="s">
        <v>3130</v>
      </c>
      <c r="C1364" t="s">
        <v>3112</v>
      </c>
      <c r="D1364">
        <v>18547.199870989942</v>
      </c>
    </row>
    <row r="1365" spans="1:4" x14ac:dyDescent="0.25">
      <c r="A1365" t="s">
        <v>3043</v>
      </c>
      <c r="B1365" t="s">
        <v>3130</v>
      </c>
      <c r="C1365" t="s">
        <v>3113</v>
      </c>
      <c r="D1365">
        <v>32260.037307690065</v>
      </c>
    </row>
    <row r="1366" spans="1:4" x14ac:dyDescent="0.25">
      <c r="A1366" t="s">
        <v>3043</v>
      </c>
      <c r="B1366" t="s">
        <v>3130</v>
      </c>
      <c r="C1366" t="s">
        <v>3114</v>
      </c>
      <c r="D1366">
        <v>1121.9116886600007</v>
      </c>
    </row>
    <row r="1367" spans="1:4" x14ac:dyDescent="0.25">
      <c r="A1367" t="s">
        <v>3043</v>
      </c>
      <c r="B1367" t="s">
        <v>3130</v>
      </c>
      <c r="C1367" t="s">
        <v>3115</v>
      </c>
      <c r="D1367">
        <v>225.13485867</v>
      </c>
    </row>
    <row r="1368" spans="1:4" x14ac:dyDescent="0.25">
      <c r="A1368" t="s">
        <v>3043</v>
      </c>
      <c r="B1368" t="s">
        <v>3130</v>
      </c>
      <c r="C1368" t="s">
        <v>3116</v>
      </c>
      <c r="D1368">
        <v>64.194718540000011</v>
      </c>
    </row>
    <row r="1369" spans="1:4" x14ac:dyDescent="0.25">
      <c r="A1369" t="s">
        <v>3043</v>
      </c>
      <c r="B1369" t="s">
        <v>3130</v>
      </c>
      <c r="C1369" t="s">
        <v>3117</v>
      </c>
      <c r="D1369">
        <v>10.277888859999999</v>
      </c>
    </row>
    <row r="1370" spans="1:4" x14ac:dyDescent="0.25">
      <c r="A1370" t="s">
        <v>3043</v>
      </c>
      <c r="B1370" t="s">
        <v>3130</v>
      </c>
      <c r="C1370" t="s">
        <v>3118</v>
      </c>
      <c r="D1370">
        <v>9.4491730499999989</v>
      </c>
    </row>
    <row r="1371" spans="1:4" x14ac:dyDescent="0.25">
      <c r="A1371" t="s">
        <v>3043</v>
      </c>
      <c r="B1371" t="s">
        <v>3130</v>
      </c>
      <c r="C1371" t="s">
        <v>3119</v>
      </c>
      <c r="D1371">
        <v>13.368681050000001</v>
      </c>
    </row>
    <row r="1372" spans="1:4" x14ac:dyDescent="0.25">
      <c r="A1372" t="s">
        <v>3043</v>
      </c>
      <c r="B1372" t="s">
        <v>3131</v>
      </c>
      <c r="C1372" t="s">
        <v>3111</v>
      </c>
      <c r="D1372">
        <v>899.77484293999976</v>
      </c>
    </row>
    <row r="1373" spans="1:4" x14ac:dyDescent="0.25">
      <c r="A1373" t="s">
        <v>3043</v>
      </c>
      <c r="B1373" t="s">
        <v>3131</v>
      </c>
      <c r="C1373" t="s">
        <v>3120</v>
      </c>
      <c r="D1373">
        <v>47.212762390000002</v>
      </c>
    </row>
    <row r="1374" spans="1:4" x14ac:dyDescent="0.25">
      <c r="A1374" t="s">
        <v>3043</v>
      </c>
      <c r="B1374" t="s">
        <v>3131</v>
      </c>
      <c r="C1374" t="s">
        <v>3112</v>
      </c>
      <c r="D1374">
        <v>2380.8739225400013</v>
      </c>
    </row>
    <row r="1375" spans="1:4" x14ac:dyDescent="0.25">
      <c r="A1375" t="s">
        <v>3043</v>
      </c>
      <c r="B1375" t="s">
        <v>3131</v>
      </c>
      <c r="C1375" t="s">
        <v>3113</v>
      </c>
      <c r="D1375">
        <v>3967.9456413200037</v>
      </c>
    </row>
    <row r="1376" spans="1:4" x14ac:dyDescent="0.25">
      <c r="A1376" t="s">
        <v>3043</v>
      </c>
      <c r="B1376" t="s">
        <v>3131</v>
      </c>
      <c r="C1376" t="s">
        <v>3114</v>
      </c>
      <c r="D1376">
        <v>1702.07473396</v>
      </c>
    </row>
    <row r="1377" spans="1:4" x14ac:dyDescent="0.25">
      <c r="A1377" t="s">
        <v>3043</v>
      </c>
      <c r="B1377" t="s">
        <v>3131</v>
      </c>
      <c r="C1377" t="s">
        <v>3115</v>
      </c>
      <c r="D1377">
        <v>400.60255421000011</v>
      </c>
    </row>
    <row r="1378" spans="1:4" x14ac:dyDescent="0.25">
      <c r="A1378" t="s">
        <v>3043</v>
      </c>
      <c r="B1378" t="s">
        <v>3131</v>
      </c>
      <c r="C1378" t="s">
        <v>3116</v>
      </c>
      <c r="D1378">
        <v>362.37462262000014</v>
      </c>
    </row>
    <row r="1379" spans="1:4" x14ac:dyDescent="0.25">
      <c r="A1379" t="s">
        <v>3043</v>
      </c>
      <c r="B1379" t="s">
        <v>3131</v>
      </c>
      <c r="C1379" t="s">
        <v>3117</v>
      </c>
      <c r="D1379">
        <v>63.555059729999996</v>
      </c>
    </row>
    <row r="1380" spans="1:4" x14ac:dyDescent="0.25">
      <c r="A1380" t="s">
        <v>3043</v>
      </c>
      <c r="B1380" t="s">
        <v>3131</v>
      </c>
      <c r="C1380" t="s">
        <v>3118</v>
      </c>
      <c r="D1380">
        <v>94.868590810000001</v>
      </c>
    </row>
    <row r="1381" spans="1:4" x14ac:dyDescent="0.25">
      <c r="A1381" t="s">
        <v>3043</v>
      </c>
      <c r="B1381" t="s">
        <v>3131</v>
      </c>
      <c r="C1381" t="s">
        <v>3119</v>
      </c>
      <c r="D1381">
        <v>69.69979149000001</v>
      </c>
    </row>
    <row r="1382" spans="1:4" x14ac:dyDescent="0.25">
      <c r="A1382" t="s">
        <v>3043</v>
      </c>
      <c r="B1382" t="s">
        <v>3132</v>
      </c>
      <c r="C1382" t="s">
        <v>3111</v>
      </c>
      <c r="D1382">
        <v>947.56843363000019</v>
      </c>
    </row>
    <row r="1383" spans="1:4" x14ac:dyDescent="0.25">
      <c r="A1383" t="s">
        <v>3043</v>
      </c>
      <c r="B1383" t="s">
        <v>3132</v>
      </c>
      <c r="C1383" t="s">
        <v>3120</v>
      </c>
      <c r="D1383">
        <v>18.942320089999996</v>
      </c>
    </row>
    <row r="1384" spans="1:4" x14ac:dyDescent="0.25">
      <c r="A1384" t="s">
        <v>3043</v>
      </c>
      <c r="B1384" t="s">
        <v>3132</v>
      </c>
      <c r="C1384" t="s">
        <v>3112</v>
      </c>
      <c r="D1384">
        <v>8173.1700386300063</v>
      </c>
    </row>
    <row r="1385" spans="1:4" x14ac:dyDescent="0.25">
      <c r="A1385" t="s">
        <v>3043</v>
      </c>
      <c r="B1385" t="s">
        <v>3132</v>
      </c>
      <c r="C1385" t="s">
        <v>3113</v>
      </c>
      <c r="D1385">
        <v>13053.807487190084</v>
      </c>
    </row>
    <row r="1386" spans="1:4" x14ac:dyDescent="0.25">
      <c r="A1386" t="s">
        <v>3043</v>
      </c>
      <c r="B1386" t="s">
        <v>3132</v>
      </c>
      <c r="C1386" t="s">
        <v>3114</v>
      </c>
      <c r="D1386">
        <v>5826.1512520699862</v>
      </c>
    </row>
    <row r="1387" spans="1:4" x14ac:dyDescent="0.25">
      <c r="A1387" t="s">
        <v>3043</v>
      </c>
      <c r="B1387" t="s">
        <v>3132</v>
      </c>
      <c r="C1387" t="s">
        <v>3115</v>
      </c>
      <c r="D1387">
        <v>5126.7393171599861</v>
      </c>
    </row>
    <row r="1388" spans="1:4" x14ac:dyDescent="0.25">
      <c r="A1388" t="s">
        <v>3043</v>
      </c>
      <c r="B1388" t="s">
        <v>3132</v>
      </c>
      <c r="C1388" t="s">
        <v>3116</v>
      </c>
      <c r="D1388">
        <v>29.779060320000006</v>
      </c>
    </row>
    <row r="1389" spans="1:4" x14ac:dyDescent="0.25">
      <c r="A1389" t="s">
        <v>3043</v>
      </c>
      <c r="B1389" t="s">
        <v>3132</v>
      </c>
      <c r="C1389" t="s">
        <v>3117</v>
      </c>
      <c r="D1389">
        <v>8.6176003100000003</v>
      </c>
    </row>
    <row r="1390" spans="1:4" x14ac:dyDescent="0.25">
      <c r="A1390" t="s">
        <v>3043</v>
      </c>
      <c r="B1390" t="s">
        <v>3132</v>
      </c>
      <c r="C1390" t="s">
        <v>3118</v>
      </c>
      <c r="D1390">
        <v>1.7829579799999999</v>
      </c>
    </row>
    <row r="1391" spans="1:4" x14ac:dyDescent="0.25">
      <c r="A1391" t="s">
        <v>3043</v>
      </c>
      <c r="B1391" t="s">
        <v>3132</v>
      </c>
      <c r="C1391" t="s">
        <v>3119</v>
      </c>
      <c r="D1391">
        <v>6.1647610300000002</v>
      </c>
    </row>
    <row r="1392" spans="1:4" x14ac:dyDescent="0.25">
      <c r="A1392" t="s">
        <v>3043</v>
      </c>
      <c r="B1392" t="s">
        <v>3133</v>
      </c>
      <c r="C1392" t="s">
        <v>3111</v>
      </c>
      <c r="D1392">
        <v>1798.4990531200003</v>
      </c>
    </row>
    <row r="1393" spans="1:4" x14ac:dyDescent="0.25">
      <c r="A1393" t="s">
        <v>3043</v>
      </c>
      <c r="B1393" t="s">
        <v>3133</v>
      </c>
      <c r="C1393" t="s">
        <v>3120</v>
      </c>
      <c r="D1393">
        <v>26.402728470000003</v>
      </c>
    </row>
    <row r="1394" spans="1:4" x14ac:dyDescent="0.25">
      <c r="A1394" t="s">
        <v>3043</v>
      </c>
      <c r="B1394" t="s">
        <v>3133</v>
      </c>
      <c r="C1394" t="s">
        <v>3112</v>
      </c>
      <c r="D1394">
        <v>4257.853617660001</v>
      </c>
    </row>
    <row r="1395" spans="1:4" x14ac:dyDescent="0.25">
      <c r="A1395" t="s">
        <v>3043</v>
      </c>
      <c r="B1395" t="s">
        <v>3133</v>
      </c>
      <c r="C1395" t="s">
        <v>3113</v>
      </c>
      <c r="D1395">
        <v>13259.602109260019</v>
      </c>
    </row>
    <row r="1396" spans="1:4" x14ac:dyDescent="0.25">
      <c r="A1396" t="s">
        <v>3043</v>
      </c>
      <c r="B1396" t="s">
        <v>3133</v>
      </c>
      <c r="C1396" t="s">
        <v>3114</v>
      </c>
      <c r="D1396">
        <v>69.102933259999986</v>
      </c>
    </row>
    <row r="1397" spans="1:4" x14ac:dyDescent="0.25">
      <c r="A1397" t="s">
        <v>3043</v>
      </c>
      <c r="B1397" t="s">
        <v>3133</v>
      </c>
      <c r="C1397" t="s">
        <v>3115</v>
      </c>
      <c r="D1397">
        <v>5.6009793700000001</v>
      </c>
    </row>
    <row r="1398" spans="1:4" x14ac:dyDescent="0.25">
      <c r="A1398" t="s">
        <v>3043</v>
      </c>
      <c r="B1398" t="s">
        <v>3133</v>
      </c>
      <c r="C1398" t="s">
        <v>3116</v>
      </c>
      <c r="D1398">
        <v>0.4421023</v>
      </c>
    </row>
    <row r="1399" spans="1:4" x14ac:dyDescent="0.25">
      <c r="A1399" t="s">
        <v>3043</v>
      </c>
      <c r="B1399" t="s">
        <v>3133</v>
      </c>
      <c r="C1399" t="s">
        <v>3117</v>
      </c>
      <c r="D1399">
        <v>4.2109607100000002</v>
      </c>
    </row>
    <row r="1400" spans="1:4" x14ac:dyDescent="0.25">
      <c r="A1400" t="s">
        <v>3043</v>
      </c>
      <c r="B1400" t="s">
        <v>3134</v>
      </c>
      <c r="C1400" t="s">
        <v>3111</v>
      </c>
      <c r="D1400">
        <v>6502.2613802500027</v>
      </c>
    </row>
    <row r="1401" spans="1:4" x14ac:dyDescent="0.25">
      <c r="A1401" t="s">
        <v>3043</v>
      </c>
      <c r="B1401" t="s">
        <v>3134</v>
      </c>
      <c r="C1401" t="s">
        <v>3120</v>
      </c>
      <c r="D1401">
        <v>85.198671490000009</v>
      </c>
    </row>
    <row r="1402" spans="1:4" x14ac:dyDescent="0.25">
      <c r="A1402" t="s">
        <v>3043</v>
      </c>
      <c r="B1402" t="s">
        <v>3134</v>
      </c>
      <c r="C1402" t="s">
        <v>3112</v>
      </c>
      <c r="D1402">
        <v>24082.083833559969</v>
      </c>
    </row>
    <row r="1403" spans="1:4" x14ac:dyDescent="0.25">
      <c r="A1403" t="s">
        <v>3043</v>
      </c>
      <c r="B1403" t="s">
        <v>3134</v>
      </c>
      <c r="C1403" t="s">
        <v>3113</v>
      </c>
      <c r="D1403">
        <v>63800.022347789854</v>
      </c>
    </row>
    <row r="1404" spans="1:4" x14ac:dyDescent="0.25">
      <c r="A1404" t="s">
        <v>3043</v>
      </c>
      <c r="B1404" t="s">
        <v>3134</v>
      </c>
      <c r="C1404" t="s">
        <v>3114</v>
      </c>
      <c r="D1404">
        <v>8328.2041872099981</v>
      </c>
    </row>
    <row r="1405" spans="1:4" x14ac:dyDescent="0.25">
      <c r="A1405" t="s">
        <v>3043</v>
      </c>
      <c r="B1405" t="s">
        <v>3134</v>
      </c>
      <c r="C1405" t="s">
        <v>3115</v>
      </c>
      <c r="D1405">
        <v>528.34956654000007</v>
      </c>
    </row>
    <row r="1406" spans="1:4" x14ac:dyDescent="0.25">
      <c r="A1406" t="s">
        <v>3043</v>
      </c>
      <c r="B1406" t="s">
        <v>3134</v>
      </c>
      <c r="C1406" t="s">
        <v>3116</v>
      </c>
      <c r="D1406">
        <v>33.043027730000006</v>
      </c>
    </row>
    <row r="1407" spans="1:4" x14ac:dyDescent="0.25">
      <c r="A1407" t="s">
        <v>3043</v>
      </c>
      <c r="B1407" t="s">
        <v>3134</v>
      </c>
      <c r="C1407" t="s">
        <v>3117</v>
      </c>
      <c r="D1407">
        <v>18.957505609999998</v>
      </c>
    </row>
    <row r="1408" spans="1:4" x14ac:dyDescent="0.25">
      <c r="A1408" t="s">
        <v>3043</v>
      </c>
      <c r="B1408" t="s">
        <v>3134</v>
      </c>
      <c r="C1408" t="s">
        <v>3118</v>
      </c>
      <c r="D1408">
        <v>11.626110110000001</v>
      </c>
    </row>
    <row r="1409" spans="1:4" x14ac:dyDescent="0.25">
      <c r="A1409" t="s">
        <v>3043</v>
      </c>
      <c r="B1409" t="s">
        <v>3134</v>
      </c>
      <c r="C1409" t="s">
        <v>3119</v>
      </c>
      <c r="D1409">
        <v>575.35928333000004</v>
      </c>
    </row>
    <row r="1410" spans="1:4" x14ac:dyDescent="0.25">
      <c r="A1410" t="s">
        <v>3043</v>
      </c>
      <c r="B1410" t="s">
        <v>3135</v>
      </c>
      <c r="C1410" t="s">
        <v>3111</v>
      </c>
      <c r="D1410">
        <v>686.52180495000039</v>
      </c>
    </row>
    <row r="1411" spans="1:4" x14ac:dyDescent="0.25">
      <c r="A1411" t="s">
        <v>3043</v>
      </c>
      <c r="B1411" t="s">
        <v>3135</v>
      </c>
      <c r="C1411" t="s">
        <v>3120</v>
      </c>
      <c r="D1411">
        <v>3.4938915800000001</v>
      </c>
    </row>
    <row r="1412" spans="1:4" x14ac:dyDescent="0.25">
      <c r="A1412" t="s">
        <v>3043</v>
      </c>
      <c r="B1412" t="s">
        <v>3135</v>
      </c>
      <c r="C1412" t="s">
        <v>3112</v>
      </c>
      <c r="D1412">
        <v>3035.078894849999</v>
      </c>
    </row>
    <row r="1413" spans="1:4" x14ac:dyDescent="0.25">
      <c r="A1413" t="s">
        <v>3043</v>
      </c>
      <c r="B1413" t="s">
        <v>3135</v>
      </c>
      <c r="C1413" t="s">
        <v>3113</v>
      </c>
      <c r="D1413">
        <v>3791.5570755599988</v>
      </c>
    </row>
    <row r="1414" spans="1:4" x14ac:dyDescent="0.25">
      <c r="A1414" t="s">
        <v>3043</v>
      </c>
      <c r="B1414" t="s">
        <v>3135</v>
      </c>
      <c r="C1414" t="s">
        <v>3114</v>
      </c>
      <c r="D1414">
        <v>373.88050217</v>
      </c>
    </row>
    <row r="1415" spans="1:4" x14ac:dyDescent="0.25">
      <c r="A1415" t="s">
        <v>3043</v>
      </c>
      <c r="B1415" t="s">
        <v>3135</v>
      </c>
      <c r="C1415" t="s">
        <v>3115</v>
      </c>
      <c r="D1415">
        <v>126.07378596</v>
      </c>
    </row>
    <row r="1416" spans="1:4" x14ac:dyDescent="0.25">
      <c r="A1416" t="s">
        <v>3043</v>
      </c>
      <c r="B1416" t="s">
        <v>3135</v>
      </c>
      <c r="C1416" t="s">
        <v>3116</v>
      </c>
      <c r="D1416">
        <v>0.20559891000000002</v>
      </c>
    </row>
    <row r="1417" spans="1:4" x14ac:dyDescent="0.25">
      <c r="A1417" t="s">
        <v>3043</v>
      </c>
      <c r="B1417" t="s">
        <v>3135</v>
      </c>
      <c r="C1417" t="s">
        <v>3117</v>
      </c>
      <c r="D1417">
        <v>12.093026199999999</v>
      </c>
    </row>
    <row r="1418" spans="1:4" x14ac:dyDescent="0.25">
      <c r="A1418" t="s">
        <v>3043</v>
      </c>
      <c r="B1418" t="s">
        <v>3135</v>
      </c>
      <c r="C1418" t="s">
        <v>3118</v>
      </c>
      <c r="D1418">
        <v>6.6960141100000001</v>
      </c>
    </row>
    <row r="1419" spans="1:4" x14ac:dyDescent="0.25">
      <c r="A1419" t="s">
        <v>3043</v>
      </c>
      <c r="B1419" t="s">
        <v>3135</v>
      </c>
      <c r="C1419" t="s">
        <v>3119</v>
      </c>
      <c r="D1419">
        <v>2.0045575700000002</v>
      </c>
    </row>
    <row r="1420" spans="1:4" x14ac:dyDescent="0.25">
      <c r="A1420" t="s">
        <v>3043</v>
      </c>
      <c r="B1420" t="s">
        <v>3136</v>
      </c>
      <c r="C1420" t="s">
        <v>3111</v>
      </c>
      <c r="D1420">
        <v>8150.8910399399656</v>
      </c>
    </row>
    <row r="1421" spans="1:4" x14ac:dyDescent="0.25">
      <c r="A1421" t="s">
        <v>3043</v>
      </c>
      <c r="B1421" t="s">
        <v>3136</v>
      </c>
      <c r="C1421" t="s">
        <v>3120</v>
      </c>
      <c r="D1421">
        <v>1115.1143157200001</v>
      </c>
    </row>
    <row r="1422" spans="1:4" x14ac:dyDescent="0.25">
      <c r="A1422" t="s">
        <v>3043</v>
      </c>
      <c r="B1422" t="s">
        <v>3136</v>
      </c>
      <c r="C1422" t="s">
        <v>3112</v>
      </c>
      <c r="D1422">
        <v>70433.797326240136</v>
      </c>
    </row>
    <row r="1423" spans="1:4" x14ac:dyDescent="0.25">
      <c r="A1423" t="s">
        <v>3043</v>
      </c>
      <c r="B1423" t="s">
        <v>3136</v>
      </c>
      <c r="C1423" t="s">
        <v>3113</v>
      </c>
      <c r="D1423">
        <v>199275.23229324038</v>
      </c>
    </row>
    <row r="1424" spans="1:4" x14ac:dyDescent="0.25">
      <c r="A1424" t="s">
        <v>3043</v>
      </c>
      <c r="B1424" t="s">
        <v>3136</v>
      </c>
      <c r="C1424" t="s">
        <v>3114</v>
      </c>
      <c r="D1424">
        <v>96942.303210531987</v>
      </c>
    </row>
    <row r="1425" spans="1:4" x14ac:dyDescent="0.25">
      <c r="A1425" t="s">
        <v>3043</v>
      </c>
      <c r="B1425" t="s">
        <v>3136</v>
      </c>
      <c r="C1425" t="s">
        <v>3115</v>
      </c>
      <c r="D1425">
        <v>117569.99863584012</v>
      </c>
    </row>
    <row r="1426" spans="1:4" x14ac:dyDescent="0.25">
      <c r="A1426" t="s">
        <v>3043</v>
      </c>
      <c r="B1426" t="s">
        <v>3136</v>
      </c>
      <c r="C1426" t="s">
        <v>3116</v>
      </c>
      <c r="D1426">
        <v>16482.249525780029</v>
      </c>
    </row>
    <row r="1427" spans="1:4" x14ac:dyDescent="0.25">
      <c r="A1427" t="s">
        <v>3043</v>
      </c>
      <c r="B1427" t="s">
        <v>3136</v>
      </c>
      <c r="C1427" t="s">
        <v>3117</v>
      </c>
      <c r="D1427">
        <v>3175.6255500500001</v>
      </c>
    </row>
    <row r="1428" spans="1:4" x14ac:dyDescent="0.25">
      <c r="A1428" t="s">
        <v>3043</v>
      </c>
      <c r="B1428" t="s">
        <v>3136</v>
      </c>
      <c r="C1428" t="s">
        <v>3118</v>
      </c>
      <c r="D1428">
        <v>1021.474292459999</v>
      </c>
    </row>
    <row r="1429" spans="1:4" x14ac:dyDescent="0.25">
      <c r="A1429" t="s">
        <v>3043</v>
      </c>
      <c r="B1429" t="s">
        <v>3136</v>
      </c>
      <c r="C1429" t="s">
        <v>3119</v>
      </c>
      <c r="D1429">
        <v>399.65115949999984</v>
      </c>
    </row>
    <row r="1430" spans="1:4" x14ac:dyDescent="0.25">
      <c r="A1430" t="s">
        <v>3043</v>
      </c>
      <c r="B1430" t="s">
        <v>3137</v>
      </c>
      <c r="C1430" t="s">
        <v>3111</v>
      </c>
      <c r="D1430">
        <v>1084.6854073499999</v>
      </c>
    </row>
    <row r="1431" spans="1:4" x14ac:dyDescent="0.25">
      <c r="A1431" t="s">
        <v>3043</v>
      </c>
      <c r="B1431" t="s">
        <v>3137</v>
      </c>
      <c r="C1431" t="s">
        <v>3120</v>
      </c>
      <c r="D1431">
        <v>766.31805201999998</v>
      </c>
    </row>
    <row r="1432" spans="1:4" x14ac:dyDescent="0.25">
      <c r="A1432" t="s">
        <v>3043</v>
      </c>
      <c r="B1432" t="s">
        <v>3137</v>
      </c>
      <c r="C1432" t="s">
        <v>3112</v>
      </c>
      <c r="D1432">
        <v>12872.881198550001</v>
      </c>
    </row>
    <row r="1433" spans="1:4" x14ac:dyDescent="0.25">
      <c r="A1433" t="s">
        <v>3043</v>
      </c>
      <c r="B1433" t="s">
        <v>3137</v>
      </c>
      <c r="C1433" t="s">
        <v>3113</v>
      </c>
      <c r="D1433">
        <v>79407.268743850422</v>
      </c>
    </row>
    <row r="1434" spans="1:4" x14ac:dyDescent="0.25">
      <c r="A1434" t="s">
        <v>3043</v>
      </c>
      <c r="B1434" t="s">
        <v>3137</v>
      </c>
      <c r="C1434" t="s">
        <v>3114</v>
      </c>
      <c r="D1434">
        <v>31706.032901029823</v>
      </c>
    </row>
    <row r="1435" spans="1:4" x14ac:dyDescent="0.25">
      <c r="A1435" t="s">
        <v>3043</v>
      </c>
      <c r="B1435" t="s">
        <v>3137</v>
      </c>
      <c r="C1435" t="s">
        <v>3115</v>
      </c>
      <c r="D1435">
        <v>7360.7105926599961</v>
      </c>
    </row>
    <row r="1436" spans="1:4" x14ac:dyDescent="0.25">
      <c r="A1436" t="s">
        <v>3043</v>
      </c>
      <c r="B1436" t="s">
        <v>3137</v>
      </c>
      <c r="C1436" t="s">
        <v>3116</v>
      </c>
      <c r="D1436">
        <v>1104.6834152799995</v>
      </c>
    </row>
    <row r="1437" spans="1:4" x14ac:dyDescent="0.25">
      <c r="A1437" t="s">
        <v>3043</v>
      </c>
      <c r="B1437" t="s">
        <v>3137</v>
      </c>
      <c r="C1437" t="s">
        <v>3117</v>
      </c>
      <c r="D1437">
        <v>1114.9698816699995</v>
      </c>
    </row>
    <row r="1438" spans="1:4" x14ac:dyDescent="0.25">
      <c r="A1438" t="s">
        <v>3043</v>
      </c>
      <c r="B1438" t="s">
        <v>3137</v>
      </c>
      <c r="C1438" t="s">
        <v>3118</v>
      </c>
      <c r="D1438">
        <v>105.82355122000003</v>
      </c>
    </row>
    <row r="1439" spans="1:4" x14ac:dyDescent="0.25">
      <c r="A1439" t="s">
        <v>3043</v>
      </c>
      <c r="B1439" t="s">
        <v>3137</v>
      </c>
      <c r="C1439" t="s">
        <v>3119</v>
      </c>
      <c r="D1439">
        <v>122.69303516999999</v>
      </c>
    </row>
    <row r="1440" spans="1:4" x14ac:dyDescent="0.25">
      <c r="A1440" t="s">
        <v>3043</v>
      </c>
      <c r="B1440" t="s">
        <v>3138</v>
      </c>
      <c r="C1440" t="s">
        <v>3111</v>
      </c>
      <c r="D1440">
        <v>1566.9969937200008</v>
      </c>
    </row>
    <row r="1441" spans="1:4" x14ac:dyDescent="0.25">
      <c r="A1441" t="s">
        <v>3043</v>
      </c>
      <c r="B1441" t="s">
        <v>3138</v>
      </c>
      <c r="C1441" t="s">
        <v>3120</v>
      </c>
      <c r="D1441">
        <v>167.19354636999998</v>
      </c>
    </row>
    <row r="1442" spans="1:4" x14ac:dyDescent="0.25">
      <c r="A1442" t="s">
        <v>3043</v>
      </c>
      <c r="B1442" t="s">
        <v>3138</v>
      </c>
      <c r="C1442" t="s">
        <v>3112</v>
      </c>
      <c r="D1442">
        <v>1157.2296411000002</v>
      </c>
    </row>
    <row r="1443" spans="1:4" x14ac:dyDescent="0.25">
      <c r="A1443" t="s">
        <v>3043</v>
      </c>
      <c r="B1443" t="s">
        <v>3138</v>
      </c>
      <c r="C1443" t="s">
        <v>3113</v>
      </c>
      <c r="D1443">
        <v>1970.5674665600002</v>
      </c>
    </row>
    <row r="1444" spans="1:4" x14ac:dyDescent="0.25">
      <c r="A1444" t="s">
        <v>3043</v>
      </c>
      <c r="B1444" t="s">
        <v>3138</v>
      </c>
      <c r="C1444" t="s">
        <v>3114</v>
      </c>
      <c r="D1444">
        <v>60.097891240000003</v>
      </c>
    </row>
    <row r="1445" spans="1:4" x14ac:dyDescent="0.25">
      <c r="A1445" t="s">
        <v>3043</v>
      </c>
      <c r="B1445" t="s">
        <v>3138</v>
      </c>
      <c r="C1445" t="s">
        <v>3115</v>
      </c>
      <c r="D1445">
        <v>53.654661790000006</v>
      </c>
    </row>
    <row r="1446" spans="1:4" x14ac:dyDescent="0.25">
      <c r="A1446" t="s">
        <v>3043</v>
      </c>
      <c r="B1446" t="s">
        <v>3138</v>
      </c>
      <c r="C1446" t="s">
        <v>3117</v>
      </c>
      <c r="D1446">
        <v>12.421569140000001</v>
      </c>
    </row>
    <row r="1447" spans="1:4" x14ac:dyDescent="0.25">
      <c r="A1447" t="s">
        <v>3043</v>
      </c>
      <c r="B1447" t="s">
        <v>3138</v>
      </c>
      <c r="C1447" t="s">
        <v>3119</v>
      </c>
      <c r="D1447">
        <v>0.39736151999999997</v>
      </c>
    </row>
    <row r="1448" spans="1:4" x14ac:dyDescent="0.25">
      <c r="A1448" t="s">
        <v>3043</v>
      </c>
      <c r="B1448" t="s">
        <v>3139</v>
      </c>
      <c r="C1448" t="s">
        <v>3111</v>
      </c>
      <c r="D1448">
        <v>416.9482049299998</v>
      </c>
    </row>
    <row r="1449" spans="1:4" x14ac:dyDescent="0.25">
      <c r="A1449" t="s">
        <v>3043</v>
      </c>
      <c r="B1449" t="s">
        <v>3139</v>
      </c>
      <c r="C1449" t="s">
        <v>3120</v>
      </c>
      <c r="D1449">
        <v>179.78501051999996</v>
      </c>
    </row>
    <row r="1450" spans="1:4" x14ac:dyDescent="0.25">
      <c r="A1450" t="s">
        <v>3043</v>
      </c>
      <c r="B1450" t="s">
        <v>3139</v>
      </c>
      <c r="C1450" t="s">
        <v>3112</v>
      </c>
      <c r="D1450">
        <v>630.89426255000001</v>
      </c>
    </row>
    <row r="1451" spans="1:4" x14ac:dyDescent="0.25">
      <c r="A1451" t="s">
        <v>3043</v>
      </c>
      <c r="B1451" t="s">
        <v>3139</v>
      </c>
      <c r="C1451" t="s">
        <v>3113</v>
      </c>
      <c r="D1451">
        <v>721.17099098000006</v>
      </c>
    </row>
    <row r="1452" spans="1:4" x14ac:dyDescent="0.25">
      <c r="A1452" t="s">
        <v>3043</v>
      </c>
      <c r="B1452" t="s">
        <v>3139</v>
      </c>
      <c r="C1452" t="s">
        <v>3114</v>
      </c>
      <c r="D1452">
        <v>108.70271523999999</v>
      </c>
    </row>
    <row r="1453" spans="1:4" x14ac:dyDescent="0.25">
      <c r="A1453" t="s">
        <v>3043</v>
      </c>
      <c r="B1453" t="s">
        <v>3139</v>
      </c>
      <c r="C1453" t="s">
        <v>3115</v>
      </c>
      <c r="D1453">
        <v>7.6623086199999992</v>
      </c>
    </row>
    <row r="1454" spans="1:4" x14ac:dyDescent="0.25">
      <c r="A1454" t="s">
        <v>3043</v>
      </c>
      <c r="B1454" t="s">
        <v>3139</v>
      </c>
      <c r="C1454" t="s">
        <v>3116</v>
      </c>
      <c r="D1454">
        <v>0.17840420000000001</v>
      </c>
    </row>
    <row r="1455" spans="1:4" x14ac:dyDescent="0.25">
      <c r="A1455" t="s">
        <v>3043</v>
      </c>
      <c r="B1455" t="s">
        <v>3139</v>
      </c>
      <c r="C1455" t="s">
        <v>3117</v>
      </c>
      <c r="D1455">
        <v>66.10574656</v>
      </c>
    </row>
    <row r="1456" spans="1:4" x14ac:dyDescent="0.25">
      <c r="A1456" t="s">
        <v>3043</v>
      </c>
      <c r="B1456" t="s">
        <v>3139</v>
      </c>
      <c r="C1456" t="s">
        <v>3118</v>
      </c>
      <c r="D1456">
        <v>128.18729345</v>
      </c>
    </row>
    <row r="1457" spans="1:4" x14ac:dyDescent="0.25">
      <c r="A1457" t="s">
        <v>3043</v>
      </c>
      <c r="B1457" t="s">
        <v>3139</v>
      </c>
      <c r="C1457" t="s">
        <v>3119</v>
      </c>
      <c r="D1457">
        <v>16.801210140000002</v>
      </c>
    </row>
    <row r="1458" spans="1:4" x14ac:dyDescent="0.25">
      <c r="A1458" t="s">
        <v>3044</v>
      </c>
      <c r="B1458" t="s">
        <v>3130</v>
      </c>
      <c r="C1458" t="s">
        <v>3111</v>
      </c>
      <c r="D1458">
        <v>0.42226829000000005</v>
      </c>
    </row>
    <row r="1459" spans="1:4" x14ac:dyDescent="0.25">
      <c r="A1459" t="s">
        <v>3044</v>
      </c>
      <c r="B1459" t="s">
        <v>3130</v>
      </c>
      <c r="C1459" t="s">
        <v>3112</v>
      </c>
      <c r="D1459">
        <v>6.7888060599999998</v>
      </c>
    </row>
    <row r="1460" spans="1:4" x14ac:dyDescent="0.25">
      <c r="A1460" t="s">
        <v>3044</v>
      </c>
      <c r="B1460" t="s">
        <v>3130</v>
      </c>
      <c r="C1460" t="s">
        <v>3113</v>
      </c>
      <c r="D1460">
        <v>100.57066646999999</v>
      </c>
    </row>
    <row r="1461" spans="1:4" x14ac:dyDescent="0.25">
      <c r="A1461" t="s">
        <v>3044</v>
      </c>
      <c r="B1461" t="s">
        <v>3130</v>
      </c>
      <c r="C1461" t="s">
        <v>3114</v>
      </c>
      <c r="D1461">
        <v>43.216249530000013</v>
      </c>
    </row>
    <row r="1462" spans="1:4" x14ac:dyDescent="0.25">
      <c r="A1462" t="s">
        <v>3044</v>
      </c>
      <c r="B1462" t="s">
        <v>3130</v>
      </c>
      <c r="C1462" t="s">
        <v>3115</v>
      </c>
      <c r="D1462">
        <v>1.5760158899999999</v>
      </c>
    </row>
    <row r="1463" spans="1:4" x14ac:dyDescent="0.25">
      <c r="A1463" t="s">
        <v>3044</v>
      </c>
      <c r="B1463" t="s">
        <v>3131</v>
      </c>
      <c r="C1463" t="s">
        <v>3111</v>
      </c>
      <c r="D1463">
        <v>1.6904569300000001</v>
      </c>
    </row>
    <row r="1464" spans="1:4" x14ac:dyDescent="0.25">
      <c r="A1464" t="s">
        <v>3044</v>
      </c>
      <c r="B1464" t="s">
        <v>3131</v>
      </c>
      <c r="C1464" t="s">
        <v>3120</v>
      </c>
      <c r="D1464">
        <v>32.42978446</v>
      </c>
    </row>
    <row r="1465" spans="1:4" x14ac:dyDescent="0.25">
      <c r="A1465" t="s">
        <v>3044</v>
      </c>
      <c r="B1465" t="s">
        <v>3131</v>
      </c>
      <c r="C1465" t="s">
        <v>3112</v>
      </c>
      <c r="D1465">
        <v>11.02910591</v>
      </c>
    </row>
    <row r="1466" spans="1:4" x14ac:dyDescent="0.25">
      <c r="A1466" t="s">
        <v>3044</v>
      </c>
      <c r="B1466" t="s">
        <v>3131</v>
      </c>
      <c r="C1466" t="s">
        <v>3113</v>
      </c>
      <c r="D1466">
        <v>215.28074108000001</v>
      </c>
    </row>
    <row r="1467" spans="1:4" x14ac:dyDescent="0.25">
      <c r="A1467" t="s">
        <v>3044</v>
      </c>
      <c r="B1467" t="s">
        <v>3131</v>
      </c>
      <c r="C1467" t="s">
        <v>3114</v>
      </c>
      <c r="D1467">
        <v>175.44129895</v>
      </c>
    </row>
    <row r="1468" spans="1:4" x14ac:dyDescent="0.25">
      <c r="A1468" t="s">
        <v>3044</v>
      </c>
      <c r="B1468" t="s">
        <v>3131</v>
      </c>
      <c r="C1468" t="s">
        <v>3115</v>
      </c>
      <c r="D1468">
        <v>306.07307524000009</v>
      </c>
    </row>
    <row r="1469" spans="1:4" x14ac:dyDescent="0.25">
      <c r="A1469" t="s">
        <v>3044</v>
      </c>
      <c r="B1469" t="s">
        <v>3131</v>
      </c>
      <c r="C1469" t="s">
        <v>3116</v>
      </c>
      <c r="D1469">
        <v>72.591681270000009</v>
      </c>
    </row>
    <row r="1470" spans="1:4" x14ac:dyDescent="0.25">
      <c r="A1470" t="s">
        <v>3044</v>
      </c>
      <c r="B1470" t="s">
        <v>3131</v>
      </c>
      <c r="C1470" t="s">
        <v>3117</v>
      </c>
      <c r="D1470">
        <v>33.430528039999999</v>
      </c>
    </row>
    <row r="1471" spans="1:4" x14ac:dyDescent="0.25">
      <c r="A1471" t="s">
        <v>3044</v>
      </c>
      <c r="B1471" t="s">
        <v>3131</v>
      </c>
      <c r="C1471" t="s">
        <v>3118</v>
      </c>
      <c r="D1471">
        <v>28.509595340000001</v>
      </c>
    </row>
    <row r="1472" spans="1:4" x14ac:dyDescent="0.25">
      <c r="A1472" t="s">
        <v>3044</v>
      </c>
      <c r="B1472" t="s">
        <v>3131</v>
      </c>
      <c r="C1472" t="s">
        <v>3119</v>
      </c>
      <c r="D1472">
        <v>15.515431080000003</v>
      </c>
    </row>
    <row r="1473" spans="1:4" x14ac:dyDescent="0.25">
      <c r="A1473" t="s">
        <v>3044</v>
      </c>
      <c r="B1473" t="s">
        <v>3132</v>
      </c>
      <c r="C1473" t="s">
        <v>3111</v>
      </c>
      <c r="D1473">
        <v>0.33618430999999999</v>
      </c>
    </row>
    <row r="1474" spans="1:4" x14ac:dyDescent="0.25">
      <c r="A1474" t="s">
        <v>3044</v>
      </c>
      <c r="B1474" t="s">
        <v>3132</v>
      </c>
      <c r="C1474" t="s">
        <v>3112</v>
      </c>
      <c r="D1474">
        <v>1.32088947</v>
      </c>
    </row>
    <row r="1475" spans="1:4" x14ac:dyDescent="0.25">
      <c r="A1475" t="s">
        <v>3044</v>
      </c>
      <c r="B1475" t="s">
        <v>3132</v>
      </c>
      <c r="C1475" t="s">
        <v>3113</v>
      </c>
      <c r="D1475">
        <v>0.66271747000000003</v>
      </c>
    </row>
    <row r="1476" spans="1:4" x14ac:dyDescent="0.25">
      <c r="A1476" t="s">
        <v>3044</v>
      </c>
      <c r="B1476" t="s">
        <v>3132</v>
      </c>
      <c r="C1476" t="s">
        <v>3114</v>
      </c>
      <c r="D1476">
        <v>0.18191016000000002</v>
      </c>
    </row>
    <row r="1477" spans="1:4" x14ac:dyDescent="0.25">
      <c r="A1477" t="s">
        <v>3044</v>
      </c>
      <c r="B1477" t="s">
        <v>3133</v>
      </c>
      <c r="C1477" t="s">
        <v>3111</v>
      </c>
      <c r="D1477">
        <v>6.6304450000000001E-2</v>
      </c>
    </row>
    <row r="1478" spans="1:4" x14ac:dyDescent="0.25">
      <c r="A1478" t="s">
        <v>3044</v>
      </c>
      <c r="B1478" t="s">
        <v>3133</v>
      </c>
      <c r="C1478" t="s">
        <v>3112</v>
      </c>
      <c r="D1478">
        <v>18.690193039999997</v>
      </c>
    </row>
    <row r="1479" spans="1:4" x14ac:dyDescent="0.25">
      <c r="A1479" t="s">
        <v>3044</v>
      </c>
      <c r="B1479" t="s">
        <v>3133</v>
      </c>
      <c r="C1479" t="s">
        <v>3113</v>
      </c>
      <c r="D1479">
        <v>45.403664669999991</v>
      </c>
    </row>
    <row r="1480" spans="1:4" x14ac:dyDescent="0.25">
      <c r="A1480" t="s">
        <v>3044</v>
      </c>
      <c r="B1480" t="s">
        <v>3134</v>
      </c>
      <c r="C1480" t="s">
        <v>3111</v>
      </c>
      <c r="D1480">
        <v>0.68426480000000001</v>
      </c>
    </row>
    <row r="1481" spans="1:4" x14ac:dyDescent="0.25">
      <c r="A1481" t="s">
        <v>3044</v>
      </c>
      <c r="B1481" t="s">
        <v>3134</v>
      </c>
      <c r="C1481" t="s">
        <v>3120</v>
      </c>
      <c r="D1481">
        <v>13.57854524</v>
      </c>
    </row>
    <row r="1482" spans="1:4" x14ac:dyDescent="0.25">
      <c r="A1482" t="s">
        <v>3044</v>
      </c>
      <c r="B1482" t="s">
        <v>3134</v>
      </c>
      <c r="C1482" t="s">
        <v>3112</v>
      </c>
      <c r="D1482">
        <v>49.044443699999995</v>
      </c>
    </row>
    <row r="1483" spans="1:4" x14ac:dyDescent="0.25">
      <c r="A1483" t="s">
        <v>3044</v>
      </c>
      <c r="B1483" t="s">
        <v>3134</v>
      </c>
      <c r="C1483" t="s">
        <v>3113</v>
      </c>
      <c r="D1483">
        <v>294.94489170000008</v>
      </c>
    </row>
    <row r="1484" spans="1:4" x14ac:dyDescent="0.25">
      <c r="A1484" t="s">
        <v>3044</v>
      </c>
      <c r="B1484" t="s">
        <v>3134</v>
      </c>
      <c r="C1484" t="s">
        <v>3114</v>
      </c>
      <c r="D1484">
        <v>224.62513830999995</v>
      </c>
    </row>
    <row r="1485" spans="1:4" x14ac:dyDescent="0.25">
      <c r="A1485" t="s">
        <v>3044</v>
      </c>
      <c r="B1485" t="s">
        <v>3134</v>
      </c>
      <c r="C1485" t="s">
        <v>3115</v>
      </c>
      <c r="D1485">
        <v>48.860456200000002</v>
      </c>
    </row>
    <row r="1486" spans="1:4" x14ac:dyDescent="0.25">
      <c r="A1486" t="s">
        <v>3044</v>
      </c>
      <c r="B1486" t="s">
        <v>3134</v>
      </c>
      <c r="C1486" t="s">
        <v>3118</v>
      </c>
      <c r="D1486">
        <v>2.8448028399999998</v>
      </c>
    </row>
    <row r="1487" spans="1:4" x14ac:dyDescent="0.25">
      <c r="A1487" t="s">
        <v>3044</v>
      </c>
      <c r="B1487" t="s">
        <v>3135</v>
      </c>
      <c r="C1487" t="s">
        <v>3113</v>
      </c>
      <c r="D1487">
        <v>1.53749198</v>
      </c>
    </row>
    <row r="1488" spans="1:4" x14ac:dyDescent="0.25">
      <c r="A1488" t="s">
        <v>3044</v>
      </c>
      <c r="B1488" t="s">
        <v>3136</v>
      </c>
      <c r="C1488" t="s">
        <v>3111</v>
      </c>
      <c r="D1488">
        <v>1.77223482</v>
      </c>
    </row>
    <row r="1489" spans="1:4" x14ac:dyDescent="0.25">
      <c r="A1489" t="s">
        <v>3044</v>
      </c>
      <c r="B1489" t="s">
        <v>3136</v>
      </c>
      <c r="C1489" t="s">
        <v>3120</v>
      </c>
      <c r="D1489">
        <v>1.0764300500000001</v>
      </c>
    </row>
    <row r="1490" spans="1:4" x14ac:dyDescent="0.25">
      <c r="A1490" t="s">
        <v>3044</v>
      </c>
      <c r="B1490" t="s">
        <v>3136</v>
      </c>
      <c r="C1490" t="s">
        <v>3112</v>
      </c>
      <c r="D1490">
        <v>20.289511090000001</v>
      </c>
    </row>
    <row r="1491" spans="1:4" x14ac:dyDescent="0.25">
      <c r="A1491" t="s">
        <v>3044</v>
      </c>
      <c r="B1491" t="s">
        <v>3136</v>
      </c>
      <c r="C1491" t="s">
        <v>3113</v>
      </c>
      <c r="D1491">
        <v>46.670845960000001</v>
      </c>
    </row>
    <row r="1492" spans="1:4" x14ac:dyDescent="0.25">
      <c r="A1492" t="s">
        <v>3044</v>
      </c>
      <c r="B1492" t="s">
        <v>3136</v>
      </c>
      <c r="C1492" t="s">
        <v>3114</v>
      </c>
      <c r="D1492">
        <v>27.079212609999999</v>
      </c>
    </row>
    <row r="1493" spans="1:4" x14ac:dyDescent="0.25">
      <c r="A1493" t="s">
        <v>3044</v>
      </c>
      <c r="B1493" t="s">
        <v>3136</v>
      </c>
      <c r="C1493" t="s">
        <v>3115</v>
      </c>
      <c r="D1493">
        <v>12.520193170000001</v>
      </c>
    </row>
    <row r="1494" spans="1:4" x14ac:dyDescent="0.25">
      <c r="A1494" t="s">
        <v>3044</v>
      </c>
      <c r="B1494" t="s">
        <v>3136</v>
      </c>
      <c r="C1494" t="s">
        <v>3116</v>
      </c>
      <c r="D1494">
        <v>1.8611084499999999</v>
      </c>
    </row>
    <row r="1495" spans="1:4" x14ac:dyDescent="0.25">
      <c r="A1495" t="s">
        <v>3044</v>
      </c>
      <c r="B1495" t="s">
        <v>3136</v>
      </c>
      <c r="C1495" t="s">
        <v>3117</v>
      </c>
      <c r="D1495">
        <v>0.59864415000000004</v>
      </c>
    </row>
    <row r="1496" spans="1:4" x14ac:dyDescent="0.25">
      <c r="A1496" t="s">
        <v>3044</v>
      </c>
      <c r="B1496" t="s">
        <v>3136</v>
      </c>
      <c r="C1496" t="s">
        <v>3118</v>
      </c>
      <c r="D1496">
        <v>8.4628404800000006</v>
      </c>
    </row>
    <row r="1497" spans="1:4" x14ac:dyDescent="0.25">
      <c r="A1497" t="s">
        <v>3044</v>
      </c>
      <c r="B1497" t="s">
        <v>3137</v>
      </c>
      <c r="C1497" t="s">
        <v>3111</v>
      </c>
      <c r="D1497">
        <v>1.5217870599999999</v>
      </c>
    </row>
    <row r="1498" spans="1:4" x14ac:dyDescent="0.25">
      <c r="A1498" t="s">
        <v>3044</v>
      </c>
      <c r="B1498" t="s">
        <v>3137</v>
      </c>
      <c r="C1498" t="s">
        <v>3120</v>
      </c>
      <c r="D1498">
        <v>2.3662567599999997</v>
      </c>
    </row>
    <row r="1499" spans="1:4" x14ac:dyDescent="0.25">
      <c r="A1499" t="s">
        <v>3044</v>
      </c>
      <c r="B1499" t="s">
        <v>3137</v>
      </c>
      <c r="C1499" t="s">
        <v>3112</v>
      </c>
      <c r="D1499">
        <v>6.2336908399999995</v>
      </c>
    </row>
    <row r="1500" spans="1:4" x14ac:dyDescent="0.25">
      <c r="A1500" t="s">
        <v>3044</v>
      </c>
      <c r="B1500" t="s">
        <v>3137</v>
      </c>
      <c r="C1500" t="s">
        <v>3113</v>
      </c>
      <c r="D1500">
        <v>83.979284800000016</v>
      </c>
    </row>
    <row r="1501" spans="1:4" x14ac:dyDescent="0.25">
      <c r="A1501" t="s">
        <v>3044</v>
      </c>
      <c r="B1501" t="s">
        <v>3137</v>
      </c>
      <c r="C1501" t="s">
        <v>3114</v>
      </c>
      <c r="D1501">
        <v>148.86704473999995</v>
      </c>
    </row>
    <row r="1502" spans="1:4" x14ac:dyDescent="0.25">
      <c r="A1502" t="s">
        <v>3044</v>
      </c>
      <c r="B1502" t="s">
        <v>3137</v>
      </c>
      <c r="C1502" t="s">
        <v>3115</v>
      </c>
      <c r="D1502">
        <v>225.49085598000002</v>
      </c>
    </row>
    <row r="1503" spans="1:4" x14ac:dyDescent="0.25">
      <c r="A1503" t="s">
        <v>3044</v>
      </c>
      <c r="B1503" t="s">
        <v>3137</v>
      </c>
      <c r="C1503" t="s">
        <v>3116</v>
      </c>
      <c r="D1503">
        <v>28.414605049999995</v>
      </c>
    </row>
    <row r="1504" spans="1:4" x14ac:dyDescent="0.25">
      <c r="A1504" t="s">
        <v>3044</v>
      </c>
      <c r="B1504" t="s">
        <v>3137</v>
      </c>
      <c r="C1504" t="s">
        <v>3117</v>
      </c>
      <c r="D1504">
        <v>18.756200579999998</v>
      </c>
    </row>
    <row r="1505" spans="1:4" x14ac:dyDescent="0.25">
      <c r="A1505" t="s">
        <v>3044</v>
      </c>
      <c r="B1505" t="s">
        <v>3137</v>
      </c>
      <c r="C1505" t="s">
        <v>3119</v>
      </c>
      <c r="D1505">
        <v>19.179984430000001</v>
      </c>
    </row>
    <row r="1506" spans="1:4" x14ac:dyDescent="0.25">
      <c r="A1506" t="s">
        <v>3044</v>
      </c>
      <c r="B1506" t="s">
        <v>3138</v>
      </c>
      <c r="C1506" t="s">
        <v>3111</v>
      </c>
      <c r="D1506">
        <v>6.4689596500000004</v>
      </c>
    </row>
    <row r="1507" spans="1:4" x14ac:dyDescent="0.25">
      <c r="A1507" t="s">
        <v>3044</v>
      </c>
      <c r="B1507" t="s">
        <v>3138</v>
      </c>
      <c r="C1507" t="s">
        <v>3120</v>
      </c>
      <c r="D1507">
        <v>218.59766831000002</v>
      </c>
    </row>
    <row r="1508" spans="1:4" x14ac:dyDescent="0.25">
      <c r="A1508" t="s">
        <v>3044</v>
      </c>
      <c r="B1508" t="s">
        <v>3138</v>
      </c>
      <c r="C1508" t="s">
        <v>3112</v>
      </c>
      <c r="D1508">
        <v>45.105294119999996</v>
      </c>
    </row>
    <row r="1509" spans="1:4" x14ac:dyDescent="0.25">
      <c r="A1509" t="s">
        <v>3044</v>
      </c>
      <c r="B1509" t="s">
        <v>3138</v>
      </c>
      <c r="C1509" t="s">
        <v>3113</v>
      </c>
      <c r="D1509">
        <v>265.94846002000003</v>
      </c>
    </row>
    <row r="1510" spans="1:4" x14ac:dyDescent="0.25">
      <c r="A1510" t="s">
        <v>3044</v>
      </c>
      <c r="B1510" t="s">
        <v>3138</v>
      </c>
      <c r="C1510" t="s">
        <v>3114</v>
      </c>
      <c r="D1510">
        <v>5.30190421</v>
      </c>
    </row>
    <row r="1511" spans="1:4" x14ac:dyDescent="0.25">
      <c r="A1511" t="s">
        <v>3044</v>
      </c>
      <c r="B1511" t="s">
        <v>3138</v>
      </c>
      <c r="C1511" t="s">
        <v>3115</v>
      </c>
      <c r="D1511">
        <v>14.414552539999999</v>
      </c>
    </row>
    <row r="1512" spans="1:4" x14ac:dyDescent="0.25">
      <c r="A1512" t="s">
        <v>3044</v>
      </c>
      <c r="B1512" t="s">
        <v>3138</v>
      </c>
      <c r="C1512" t="s">
        <v>3119</v>
      </c>
      <c r="D1512">
        <v>2.7632210399999999</v>
      </c>
    </row>
    <row r="1513" spans="1:4" x14ac:dyDescent="0.25">
      <c r="A1513" t="s">
        <v>3044</v>
      </c>
      <c r="B1513" t="s">
        <v>3139</v>
      </c>
      <c r="C1513" t="s">
        <v>3111</v>
      </c>
      <c r="D1513">
        <v>5.0725235400000006</v>
      </c>
    </row>
    <row r="1514" spans="1:4" x14ac:dyDescent="0.25">
      <c r="A1514" t="s">
        <v>3044</v>
      </c>
      <c r="B1514" t="s">
        <v>3139</v>
      </c>
      <c r="C1514" t="s">
        <v>3112</v>
      </c>
      <c r="D1514">
        <v>3.2711628999999998</v>
      </c>
    </row>
    <row r="1515" spans="1:4" x14ac:dyDescent="0.25">
      <c r="A1515" t="s">
        <v>3044</v>
      </c>
      <c r="B1515" t="s">
        <v>3139</v>
      </c>
      <c r="C1515" t="s">
        <v>3113</v>
      </c>
      <c r="D1515">
        <v>0.52192817000000002</v>
      </c>
    </row>
    <row r="1516" spans="1:4" x14ac:dyDescent="0.25">
      <c r="A1516" t="s">
        <v>3044</v>
      </c>
      <c r="B1516" t="s">
        <v>3139</v>
      </c>
      <c r="C1516" t="s">
        <v>3114</v>
      </c>
      <c r="D1516">
        <v>21.1867436</v>
      </c>
    </row>
    <row r="1517" spans="1:4" x14ac:dyDescent="0.25">
      <c r="A1517" t="s">
        <v>3045</v>
      </c>
      <c r="B1517" t="s">
        <v>3130</v>
      </c>
      <c r="C1517" t="s">
        <v>3111</v>
      </c>
      <c r="D1517">
        <v>1.4892357800000002</v>
      </c>
    </row>
    <row r="1518" spans="1:4" x14ac:dyDescent="0.25">
      <c r="A1518" t="s">
        <v>3045</v>
      </c>
      <c r="B1518" t="s">
        <v>3130</v>
      </c>
      <c r="C1518" t="s">
        <v>3112</v>
      </c>
      <c r="D1518">
        <v>2.1678699999999997E-3</v>
      </c>
    </row>
    <row r="1519" spans="1:4" x14ac:dyDescent="0.25">
      <c r="A1519" t="s">
        <v>3045</v>
      </c>
      <c r="B1519" t="s">
        <v>3131</v>
      </c>
      <c r="C1519" t="s">
        <v>3111</v>
      </c>
      <c r="D1519">
        <v>690.90015418999963</v>
      </c>
    </row>
    <row r="1520" spans="1:4" x14ac:dyDescent="0.25">
      <c r="A1520" t="s">
        <v>3045</v>
      </c>
      <c r="B1520" t="s">
        <v>3131</v>
      </c>
      <c r="C1520" t="s">
        <v>3112</v>
      </c>
      <c r="D1520">
        <v>717.31314731999987</v>
      </c>
    </row>
    <row r="1521" spans="1:4" x14ac:dyDescent="0.25">
      <c r="A1521" t="s">
        <v>3045</v>
      </c>
      <c r="B1521" t="s">
        <v>3131</v>
      </c>
      <c r="C1521" t="s">
        <v>3113</v>
      </c>
      <c r="D1521">
        <v>165.73299314999994</v>
      </c>
    </row>
    <row r="1522" spans="1:4" x14ac:dyDescent="0.25">
      <c r="A1522" t="s">
        <v>3045</v>
      </c>
      <c r="B1522" t="s">
        <v>3131</v>
      </c>
      <c r="C1522" t="s">
        <v>3114</v>
      </c>
      <c r="D1522">
        <v>6.0620926600000002</v>
      </c>
    </row>
    <row r="1523" spans="1:4" x14ac:dyDescent="0.25">
      <c r="A1523" t="s">
        <v>3045</v>
      </c>
      <c r="B1523" t="s">
        <v>3131</v>
      </c>
      <c r="C1523" t="s">
        <v>3117</v>
      </c>
      <c r="D1523">
        <v>7.7384389800000006</v>
      </c>
    </row>
    <row r="1524" spans="1:4" x14ac:dyDescent="0.25">
      <c r="A1524" t="s">
        <v>3045</v>
      </c>
      <c r="B1524" t="s">
        <v>3132</v>
      </c>
      <c r="C1524" t="s">
        <v>3111</v>
      </c>
      <c r="D1524">
        <v>32.291969189999989</v>
      </c>
    </row>
    <row r="1525" spans="1:4" x14ac:dyDescent="0.25">
      <c r="A1525" t="s">
        <v>3045</v>
      </c>
      <c r="B1525" t="s">
        <v>3132</v>
      </c>
      <c r="C1525" t="s">
        <v>3112</v>
      </c>
      <c r="D1525">
        <v>18.681085960000008</v>
      </c>
    </row>
    <row r="1526" spans="1:4" x14ac:dyDescent="0.25">
      <c r="A1526" t="s">
        <v>3045</v>
      </c>
      <c r="B1526" t="s">
        <v>3132</v>
      </c>
      <c r="C1526" t="s">
        <v>3113</v>
      </c>
      <c r="D1526">
        <v>0.73112688000000003</v>
      </c>
    </row>
    <row r="1527" spans="1:4" x14ac:dyDescent="0.25">
      <c r="A1527" t="s">
        <v>3045</v>
      </c>
      <c r="B1527" t="s">
        <v>3133</v>
      </c>
      <c r="C1527" t="s">
        <v>3111</v>
      </c>
      <c r="D1527">
        <v>0.10008826</v>
      </c>
    </row>
    <row r="1528" spans="1:4" x14ac:dyDescent="0.25">
      <c r="A1528" t="s">
        <v>3045</v>
      </c>
      <c r="B1528" t="s">
        <v>3133</v>
      </c>
      <c r="C1528" t="s">
        <v>3112</v>
      </c>
      <c r="D1528">
        <v>14.213704110000002</v>
      </c>
    </row>
    <row r="1529" spans="1:4" x14ac:dyDescent="0.25">
      <c r="A1529" t="s">
        <v>3045</v>
      </c>
      <c r="B1529" t="s">
        <v>3134</v>
      </c>
      <c r="C1529" t="s">
        <v>3111</v>
      </c>
      <c r="D1529">
        <v>5.2874855800000002</v>
      </c>
    </row>
    <row r="1530" spans="1:4" x14ac:dyDescent="0.25">
      <c r="A1530" t="s">
        <v>3045</v>
      </c>
      <c r="B1530" t="s">
        <v>3134</v>
      </c>
      <c r="C1530" t="s">
        <v>3112</v>
      </c>
      <c r="D1530">
        <v>23.908805130000001</v>
      </c>
    </row>
    <row r="1531" spans="1:4" x14ac:dyDescent="0.25">
      <c r="A1531" t="s">
        <v>3045</v>
      </c>
      <c r="B1531" t="s">
        <v>3134</v>
      </c>
      <c r="C1531" t="s">
        <v>3113</v>
      </c>
      <c r="D1531">
        <v>209.21599150999998</v>
      </c>
    </row>
    <row r="1532" spans="1:4" x14ac:dyDescent="0.25">
      <c r="A1532" t="s">
        <v>3045</v>
      </c>
      <c r="B1532" t="s">
        <v>3134</v>
      </c>
      <c r="C1532" t="s">
        <v>3118</v>
      </c>
      <c r="D1532">
        <v>1.27144803</v>
      </c>
    </row>
    <row r="1533" spans="1:4" x14ac:dyDescent="0.25">
      <c r="A1533" t="s">
        <v>3045</v>
      </c>
      <c r="B1533" t="s">
        <v>3136</v>
      </c>
      <c r="C1533" t="s">
        <v>3111</v>
      </c>
      <c r="D1533">
        <v>549.74472395999987</v>
      </c>
    </row>
    <row r="1534" spans="1:4" x14ac:dyDescent="0.25">
      <c r="A1534" t="s">
        <v>3045</v>
      </c>
      <c r="B1534" t="s">
        <v>3136</v>
      </c>
      <c r="C1534" t="s">
        <v>3120</v>
      </c>
      <c r="D1534">
        <v>1.3787847499999997</v>
      </c>
    </row>
    <row r="1535" spans="1:4" x14ac:dyDescent="0.25">
      <c r="A1535" t="s">
        <v>3045</v>
      </c>
      <c r="B1535" t="s">
        <v>3136</v>
      </c>
      <c r="C1535" t="s">
        <v>3112</v>
      </c>
      <c r="D1535">
        <v>839.88542432999805</v>
      </c>
    </row>
    <row r="1536" spans="1:4" x14ac:dyDescent="0.25">
      <c r="A1536" t="s">
        <v>3045</v>
      </c>
      <c r="B1536" t="s">
        <v>3136</v>
      </c>
      <c r="C1536" t="s">
        <v>3113</v>
      </c>
      <c r="D1536">
        <v>114.01802873999999</v>
      </c>
    </row>
    <row r="1537" spans="1:4" x14ac:dyDescent="0.25">
      <c r="A1537" t="s">
        <v>3045</v>
      </c>
      <c r="B1537" t="s">
        <v>3136</v>
      </c>
      <c r="C1537" t="s">
        <v>3114</v>
      </c>
      <c r="D1537">
        <v>7.2086079500000002</v>
      </c>
    </row>
    <row r="1538" spans="1:4" x14ac:dyDescent="0.25">
      <c r="A1538" t="s">
        <v>3045</v>
      </c>
      <c r="B1538" t="s">
        <v>3136</v>
      </c>
      <c r="C1538" t="s">
        <v>3115</v>
      </c>
      <c r="D1538">
        <v>2.3604920300000001</v>
      </c>
    </row>
    <row r="1539" spans="1:4" x14ac:dyDescent="0.25">
      <c r="A1539" t="s">
        <v>3045</v>
      </c>
      <c r="B1539" t="s">
        <v>3136</v>
      </c>
      <c r="C1539" t="s">
        <v>3116</v>
      </c>
      <c r="D1539">
        <v>1.6503320000000001</v>
      </c>
    </row>
    <row r="1540" spans="1:4" x14ac:dyDescent="0.25">
      <c r="A1540" t="s">
        <v>3045</v>
      </c>
      <c r="B1540" t="s">
        <v>3136</v>
      </c>
      <c r="C1540" t="s">
        <v>3117</v>
      </c>
      <c r="D1540">
        <v>0.54586610000000002</v>
      </c>
    </row>
    <row r="1541" spans="1:4" x14ac:dyDescent="0.25">
      <c r="A1541" t="s">
        <v>3045</v>
      </c>
      <c r="B1541" t="s">
        <v>3136</v>
      </c>
      <c r="C1541" t="s">
        <v>3118</v>
      </c>
      <c r="D1541">
        <v>1.34687965</v>
      </c>
    </row>
    <row r="1542" spans="1:4" x14ac:dyDescent="0.25">
      <c r="A1542" t="s">
        <v>3045</v>
      </c>
      <c r="B1542" t="s">
        <v>3136</v>
      </c>
      <c r="C1542" t="s">
        <v>3119</v>
      </c>
      <c r="D1542">
        <v>0.48702549000000001</v>
      </c>
    </row>
    <row r="1543" spans="1:4" x14ac:dyDescent="0.25">
      <c r="A1543" t="s">
        <v>3045</v>
      </c>
      <c r="B1543" t="s">
        <v>3137</v>
      </c>
      <c r="C1543" t="s">
        <v>3111</v>
      </c>
      <c r="D1543">
        <v>9.2608214499999999</v>
      </c>
    </row>
    <row r="1544" spans="1:4" x14ac:dyDescent="0.25">
      <c r="A1544" t="s">
        <v>3045</v>
      </c>
      <c r="B1544" t="s">
        <v>3137</v>
      </c>
      <c r="C1544" t="s">
        <v>3112</v>
      </c>
      <c r="D1544">
        <v>12.386400980000001</v>
      </c>
    </row>
    <row r="1545" spans="1:4" x14ac:dyDescent="0.25">
      <c r="A1545" t="s">
        <v>3045</v>
      </c>
      <c r="B1545" t="s">
        <v>3137</v>
      </c>
      <c r="C1545" t="s">
        <v>3113</v>
      </c>
      <c r="D1545">
        <v>12.263751770000002</v>
      </c>
    </row>
    <row r="1546" spans="1:4" x14ac:dyDescent="0.25">
      <c r="A1546" t="s">
        <v>3045</v>
      </c>
      <c r="B1546" t="s">
        <v>3137</v>
      </c>
      <c r="C1546" t="s">
        <v>3116</v>
      </c>
      <c r="D1546">
        <v>0.21071844000000001</v>
      </c>
    </row>
    <row r="1547" spans="1:4" x14ac:dyDescent="0.25">
      <c r="A1547" t="s">
        <v>3045</v>
      </c>
      <c r="B1547" t="s">
        <v>3137</v>
      </c>
      <c r="C1547" t="s">
        <v>3118</v>
      </c>
      <c r="D1547">
        <v>38.99</v>
      </c>
    </row>
    <row r="1548" spans="1:4" x14ac:dyDescent="0.25">
      <c r="A1548" t="s">
        <v>3045</v>
      </c>
      <c r="B1548" t="s">
        <v>3138</v>
      </c>
      <c r="C1548" t="s">
        <v>3111</v>
      </c>
      <c r="D1548">
        <v>329.59302739999976</v>
      </c>
    </row>
    <row r="1549" spans="1:4" x14ac:dyDescent="0.25">
      <c r="A1549" t="s">
        <v>3045</v>
      </c>
      <c r="B1549" t="s">
        <v>3138</v>
      </c>
      <c r="C1549" t="s">
        <v>3120</v>
      </c>
      <c r="D1549">
        <v>148.15045145000002</v>
      </c>
    </row>
    <row r="1550" spans="1:4" x14ac:dyDescent="0.25">
      <c r="A1550" t="s">
        <v>3045</v>
      </c>
      <c r="B1550" t="s">
        <v>3138</v>
      </c>
      <c r="C1550" t="s">
        <v>3112</v>
      </c>
      <c r="D1550">
        <v>602.07190879999951</v>
      </c>
    </row>
    <row r="1551" spans="1:4" x14ac:dyDescent="0.25">
      <c r="A1551" t="s">
        <v>3045</v>
      </c>
      <c r="B1551" t="s">
        <v>3138</v>
      </c>
      <c r="C1551" t="s">
        <v>3113</v>
      </c>
      <c r="D1551">
        <v>641.80487870999991</v>
      </c>
    </row>
    <row r="1552" spans="1:4" x14ac:dyDescent="0.25">
      <c r="A1552" t="s">
        <v>3045</v>
      </c>
      <c r="B1552" t="s">
        <v>3138</v>
      </c>
      <c r="C1552" t="s">
        <v>3114</v>
      </c>
      <c r="D1552">
        <v>192.85007368000001</v>
      </c>
    </row>
    <row r="1553" spans="1:4" x14ac:dyDescent="0.25">
      <c r="A1553" t="s">
        <v>3045</v>
      </c>
      <c r="B1553" t="s">
        <v>3138</v>
      </c>
      <c r="C1553" t="s">
        <v>3115</v>
      </c>
      <c r="D1553">
        <v>228.38462865999998</v>
      </c>
    </row>
    <row r="1554" spans="1:4" x14ac:dyDescent="0.25">
      <c r="A1554" t="s">
        <v>3045</v>
      </c>
      <c r="B1554" t="s">
        <v>3138</v>
      </c>
      <c r="C1554" t="s">
        <v>3116</v>
      </c>
      <c r="D1554">
        <v>31.248088519999996</v>
      </c>
    </row>
    <row r="1555" spans="1:4" x14ac:dyDescent="0.25">
      <c r="A1555" t="s">
        <v>3045</v>
      </c>
      <c r="B1555" t="s">
        <v>3138</v>
      </c>
      <c r="C1555" t="s">
        <v>3117</v>
      </c>
      <c r="D1555">
        <v>1.4089541800000001</v>
      </c>
    </row>
    <row r="1556" spans="1:4" x14ac:dyDescent="0.25">
      <c r="A1556" t="s">
        <v>3045</v>
      </c>
      <c r="B1556" t="s">
        <v>3138</v>
      </c>
      <c r="C1556" t="s">
        <v>3118</v>
      </c>
      <c r="D1556">
        <v>35.305357719999996</v>
      </c>
    </row>
    <row r="1557" spans="1:4" x14ac:dyDescent="0.25">
      <c r="A1557" t="s">
        <v>3045</v>
      </c>
      <c r="B1557" t="s">
        <v>3138</v>
      </c>
      <c r="C1557" t="s">
        <v>3119</v>
      </c>
      <c r="D1557">
        <v>102.51731296999999</v>
      </c>
    </row>
    <row r="1558" spans="1:4" x14ac:dyDescent="0.25">
      <c r="A1558" t="s">
        <v>3045</v>
      </c>
      <c r="B1558" t="s">
        <v>3139</v>
      </c>
      <c r="C1558" t="s">
        <v>3111</v>
      </c>
      <c r="D1558">
        <v>30451.605024859997</v>
      </c>
    </row>
    <row r="1559" spans="1:4" x14ac:dyDescent="0.25">
      <c r="A1559" t="s">
        <v>3045</v>
      </c>
      <c r="B1559" t="s">
        <v>3139</v>
      </c>
      <c r="C1559" t="s">
        <v>3120</v>
      </c>
      <c r="D1559">
        <v>8839.2928334999942</v>
      </c>
    </row>
    <row r="1560" spans="1:4" x14ac:dyDescent="0.25">
      <c r="A1560" t="s">
        <v>3045</v>
      </c>
      <c r="B1560" t="s">
        <v>3139</v>
      </c>
      <c r="C1560" t="s">
        <v>3112</v>
      </c>
      <c r="D1560">
        <v>10915.153091139986</v>
      </c>
    </row>
    <row r="1561" spans="1:4" x14ac:dyDescent="0.25">
      <c r="A1561" t="s">
        <v>3045</v>
      </c>
      <c r="B1561" t="s">
        <v>3139</v>
      </c>
      <c r="C1561" t="s">
        <v>3113</v>
      </c>
      <c r="D1561">
        <v>6345.6621445399896</v>
      </c>
    </row>
    <row r="1562" spans="1:4" x14ac:dyDescent="0.25">
      <c r="A1562" t="s">
        <v>3045</v>
      </c>
      <c r="B1562" t="s">
        <v>3139</v>
      </c>
      <c r="C1562" t="s">
        <v>3114</v>
      </c>
      <c r="D1562">
        <v>2289.181636650002</v>
      </c>
    </row>
    <row r="1563" spans="1:4" x14ac:dyDescent="0.25">
      <c r="A1563" t="s">
        <v>3045</v>
      </c>
      <c r="B1563" t="s">
        <v>3139</v>
      </c>
      <c r="C1563" t="s">
        <v>3115</v>
      </c>
      <c r="D1563">
        <v>1854.4434444000026</v>
      </c>
    </row>
    <row r="1564" spans="1:4" x14ac:dyDescent="0.25">
      <c r="A1564" t="s">
        <v>3045</v>
      </c>
      <c r="B1564" t="s">
        <v>3139</v>
      </c>
      <c r="C1564" t="s">
        <v>3116</v>
      </c>
      <c r="D1564">
        <v>607.37077751999959</v>
      </c>
    </row>
    <row r="1565" spans="1:4" x14ac:dyDescent="0.25">
      <c r="A1565" t="s">
        <v>3045</v>
      </c>
      <c r="B1565" t="s">
        <v>3139</v>
      </c>
      <c r="C1565" t="s">
        <v>3117</v>
      </c>
      <c r="D1565">
        <v>338.80480621000021</v>
      </c>
    </row>
    <row r="1566" spans="1:4" x14ac:dyDescent="0.25">
      <c r="A1566" t="s">
        <v>3045</v>
      </c>
      <c r="B1566" t="s">
        <v>3139</v>
      </c>
      <c r="C1566" t="s">
        <v>3118</v>
      </c>
      <c r="D1566">
        <v>753.49930029000029</v>
      </c>
    </row>
    <row r="1567" spans="1:4" x14ac:dyDescent="0.25">
      <c r="A1567" t="s">
        <v>3045</v>
      </c>
      <c r="B1567" t="s">
        <v>3139</v>
      </c>
      <c r="C1567" t="s">
        <v>3119</v>
      </c>
      <c r="D1567">
        <v>673.10182325999995</v>
      </c>
    </row>
    <row r="1568" spans="1:4" x14ac:dyDescent="0.25">
      <c r="A1568" t="s">
        <v>3040</v>
      </c>
      <c r="B1568" t="s">
        <v>3130</v>
      </c>
      <c r="C1568" t="s">
        <v>3140</v>
      </c>
      <c r="D1568">
        <v>12.743218656534083</v>
      </c>
    </row>
    <row r="1569" spans="1:4" x14ac:dyDescent="0.25">
      <c r="A1569" t="s">
        <v>3040</v>
      </c>
      <c r="B1569" t="s">
        <v>3131</v>
      </c>
      <c r="C1569" t="s">
        <v>3140</v>
      </c>
      <c r="D1569">
        <v>47.114307424260645</v>
      </c>
    </row>
    <row r="1570" spans="1:4" x14ac:dyDescent="0.25">
      <c r="A1570" t="s">
        <v>3040</v>
      </c>
      <c r="B1570" t="s">
        <v>3132</v>
      </c>
      <c r="C1570" t="s">
        <v>3140</v>
      </c>
      <c r="D1570">
        <v>22.682451897112795</v>
      </c>
    </row>
    <row r="1571" spans="1:4" x14ac:dyDescent="0.25">
      <c r="A1571" t="s">
        <v>3040</v>
      </c>
      <c r="B1571" t="s">
        <v>3133</v>
      </c>
      <c r="C1571" t="s">
        <v>3140</v>
      </c>
      <c r="D1571">
        <v>49.661569809995733</v>
      </c>
    </row>
    <row r="1572" spans="1:4" x14ac:dyDescent="0.25">
      <c r="A1572" t="s">
        <v>3040</v>
      </c>
      <c r="B1572" t="s">
        <v>3134</v>
      </c>
      <c r="C1572" t="s">
        <v>3140</v>
      </c>
      <c r="D1572">
        <v>37.207022719166659</v>
      </c>
    </row>
    <row r="1573" spans="1:4" x14ac:dyDescent="0.25">
      <c r="A1573" t="s">
        <v>3040</v>
      </c>
      <c r="B1573" t="s">
        <v>3135</v>
      </c>
      <c r="C1573" t="s">
        <v>3140</v>
      </c>
      <c r="D1573">
        <v>5.600639811018751</v>
      </c>
    </row>
    <row r="1574" spans="1:4" x14ac:dyDescent="0.25">
      <c r="A1574" t="s">
        <v>3040</v>
      </c>
      <c r="B1574" t="s">
        <v>3136</v>
      </c>
      <c r="C1574" t="s">
        <v>3140</v>
      </c>
      <c r="D1574">
        <v>30.139375293861288</v>
      </c>
    </row>
    <row r="1575" spans="1:4" x14ac:dyDescent="0.25">
      <c r="A1575" t="s">
        <v>3040</v>
      </c>
      <c r="B1575" t="s">
        <v>3137</v>
      </c>
      <c r="C1575" t="s">
        <v>3140</v>
      </c>
      <c r="D1575">
        <v>35.244702443491271</v>
      </c>
    </row>
    <row r="1576" spans="1:4" x14ac:dyDescent="0.25">
      <c r="A1576" t="s">
        <v>3040</v>
      </c>
      <c r="B1576" t="s">
        <v>3138</v>
      </c>
      <c r="C1576" t="s">
        <v>3140</v>
      </c>
      <c r="D1576">
        <v>28.273942487254516</v>
      </c>
    </row>
    <row r="1577" spans="1:4" x14ac:dyDescent="0.25">
      <c r="A1577" t="s">
        <v>3040</v>
      </c>
      <c r="B1577" t="s">
        <v>3139</v>
      </c>
      <c r="C1577" t="s">
        <v>3140</v>
      </c>
      <c r="D1577">
        <v>19.419741600192054</v>
      </c>
    </row>
    <row r="1578" spans="1:4" x14ac:dyDescent="0.25">
      <c r="A1578" t="s">
        <v>3041</v>
      </c>
      <c r="B1578" t="s">
        <v>3130</v>
      </c>
      <c r="C1578" t="s">
        <v>3140</v>
      </c>
      <c r="D1578">
        <v>29.306782792335071</v>
      </c>
    </row>
    <row r="1579" spans="1:4" x14ac:dyDescent="0.25">
      <c r="A1579" t="s">
        <v>3041</v>
      </c>
      <c r="B1579" t="s">
        <v>3131</v>
      </c>
      <c r="C1579" t="s">
        <v>3140</v>
      </c>
      <c r="D1579">
        <v>32.74080361175028</v>
      </c>
    </row>
    <row r="1580" spans="1:4" x14ac:dyDescent="0.25">
      <c r="A1580" t="s">
        <v>3041</v>
      </c>
      <c r="B1580" t="s">
        <v>3132</v>
      </c>
      <c r="C1580" t="s">
        <v>3140</v>
      </c>
      <c r="D1580">
        <v>50.471663189778617</v>
      </c>
    </row>
    <row r="1581" spans="1:4" x14ac:dyDescent="0.25">
      <c r="A1581" t="s">
        <v>3041</v>
      </c>
      <c r="B1581" t="s">
        <v>3133</v>
      </c>
      <c r="C1581" t="s">
        <v>3140</v>
      </c>
      <c r="D1581">
        <v>44.929086641314576</v>
      </c>
    </row>
    <row r="1582" spans="1:4" x14ac:dyDescent="0.25">
      <c r="A1582" t="s">
        <v>3041</v>
      </c>
      <c r="B1582" t="s">
        <v>3134</v>
      </c>
      <c r="C1582" t="s">
        <v>3140</v>
      </c>
      <c r="D1582">
        <v>38.090060257176852</v>
      </c>
    </row>
    <row r="1583" spans="1:4" x14ac:dyDescent="0.25">
      <c r="A1583" t="s">
        <v>3041</v>
      </c>
      <c r="B1583" t="s">
        <v>3135</v>
      </c>
      <c r="C1583" t="s">
        <v>3140</v>
      </c>
      <c r="D1583">
        <v>55.296881524308034</v>
      </c>
    </row>
    <row r="1584" spans="1:4" x14ac:dyDescent="0.25">
      <c r="A1584" t="s">
        <v>3041</v>
      </c>
      <c r="B1584" t="s">
        <v>3136</v>
      </c>
      <c r="C1584" t="s">
        <v>3140</v>
      </c>
      <c r="D1584">
        <v>58.246615223344499</v>
      </c>
    </row>
    <row r="1585" spans="1:4" x14ac:dyDescent="0.25">
      <c r="A1585" t="s">
        <v>3041</v>
      </c>
      <c r="B1585" t="s">
        <v>3137</v>
      </c>
      <c r="C1585" t="s">
        <v>3140</v>
      </c>
      <c r="D1585">
        <v>46.155784194422026</v>
      </c>
    </row>
    <row r="1586" spans="1:4" x14ac:dyDescent="0.25">
      <c r="A1586" t="s">
        <v>3041</v>
      </c>
      <c r="B1586" t="s">
        <v>3138</v>
      </c>
      <c r="C1586" t="s">
        <v>3140</v>
      </c>
      <c r="D1586">
        <v>33.415685800702065</v>
      </c>
    </row>
    <row r="1587" spans="1:4" x14ac:dyDescent="0.25">
      <c r="A1587" t="s">
        <v>3041</v>
      </c>
      <c r="B1587" t="s">
        <v>3139</v>
      </c>
      <c r="C1587" t="s">
        <v>3140</v>
      </c>
      <c r="D1587">
        <v>41.095778710855548</v>
      </c>
    </row>
    <row r="1588" spans="1:4" x14ac:dyDescent="0.25">
      <c r="A1588" t="s">
        <v>3042</v>
      </c>
      <c r="B1588" t="s">
        <v>3130</v>
      </c>
      <c r="C1588" t="s">
        <v>3140</v>
      </c>
      <c r="D1588">
        <v>59.563467975569999</v>
      </c>
    </row>
    <row r="1589" spans="1:4" x14ac:dyDescent="0.25">
      <c r="A1589" t="s">
        <v>3042</v>
      </c>
      <c r="B1589" t="s">
        <v>3131</v>
      </c>
      <c r="C1589" t="s">
        <v>3140</v>
      </c>
      <c r="D1589">
        <v>64.020567315356487</v>
      </c>
    </row>
    <row r="1590" spans="1:4" x14ac:dyDescent="0.25">
      <c r="A1590" t="s">
        <v>3042</v>
      </c>
      <c r="B1590" t="s">
        <v>3132</v>
      </c>
      <c r="C1590" t="s">
        <v>3140</v>
      </c>
      <c r="D1590">
        <v>24.500668146954879</v>
      </c>
    </row>
    <row r="1591" spans="1:4" x14ac:dyDescent="0.25">
      <c r="A1591" t="s">
        <v>3042</v>
      </c>
      <c r="B1591" t="s">
        <v>3133</v>
      </c>
      <c r="C1591" t="s">
        <v>3140</v>
      </c>
      <c r="D1591">
        <v>51.189895104752161</v>
      </c>
    </row>
    <row r="1592" spans="1:4" x14ac:dyDescent="0.25">
      <c r="A1592" t="s">
        <v>3042</v>
      </c>
      <c r="B1592" t="s">
        <v>3134</v>
      </c>
      <c r="C1592" t="s">
        <v>3140</v>
      </c>
      <c r="D1592">
        <v>53.903623968203526</v>
      </c>
    </row>
    <row r="1593" spans="1:4" x14ac:dyDescent="0.25">
      <c r="A1593" t="s">
        <v>3042</v>
      </c>
      <c r="B1593" t="s">
        <v>3135</v>
      </c>
      <c r="C1593" t="s">
        <v>3140</v>
      </c>
      <c r="D1593">
        <v>40.033829000742877</v>
      </c>
    </row>
    <row r="1594" spans="1:4" x14ac:dyDescent="0.25">
      <c r="A1594" t="s">
        <v>3042</v>
      </c>
      <c r="B1594" t="s">
        <v>3136</v>
      </c>
      <c r="C1594" t="s">
        <v>3140</v>
      </c>
      <c r="D1594">
        <v>56.763442356362347</v>
      </c>
    </row>
    <row r="1595" spans="1:4" x14ac:dyDescent="0.25">
      <c r="A1595" t="s">
        <v>3042</v>
      </c>
      <c r="B1595" t="s">
        <v>3137</v>
      </c>
      <c r="C1595" t="s">
        <v>3140</v>
      </c>
      <c r="D1595">
        <v>66.120370898961369</v>
      </c>
    </row>
    <row r="1596" spans="1:4" x14ac:dyDescent="0.25">
      <c r="A1596" t="s">
        <v>3042</v>
      </c>
      <c r="B1596" t="s">
        <v>3138</v>
      </c>
      <c r="C1596" t="s">
        <v>3140</v>
      </c>
      <c r="D1596">
        <v>49.966411472119788</v>
      </c>
    </row>
    <row r="1597" spans="1:4" x14ac:dyDescent="0.25">
      <c r="A1597" t="s">
        <v>3042</v>
      </c>
      <c r="B1597" t="s">
        <v>3139</v>
      </c>
      <c r="C1597" t="s">
        <v>3140</v>
      </c>
      <c r="D1597">
        <v>38.035353057331903</v>
      </c>
    </row>
    <row r="1598" spans="1:4" x14ac:dyDescent="0.25">
      <c r="A1598" t="s">
        <v>3043</v>
      </c>
      <c r="B1598" t="s">
        <v>3130</v>
      </c>
      <c r="C1598" t="s">
        <v>3140</v>
      </c>
      <c r="D1598">
        <v>42.906622351139532</v>
      </c>
    </row>
    <row r="1599" spans="1:4" x14ac:dyDescent="0.25">
      <c r="A1599" t="s">
        <v>3043</v>
      </c>
      <c r="B1599" t="s">
        <v>3131</v>
      </c>
      <c r="C1599" t="s">
        <v>3140</v>
      </c>
      <c r="D1599">
        <v>48.012813457387203</v>
      </c>
    </row>
    <row r="1600" spans="1:4" x14ac:dyDescent="0.25">
      <c r="A1600" t="s">
        <v>3043</v>
      </c>
      <c r="B1600" t="s">
        <v>3132</v>
      </c>
      <c r="C1600" t="s">
        <v>3140</v>
      </c>
      <c r="D1600">
        <v>51.126698613671905</v>
      </c>
    </row>
    <row r="1601" spans="1:4" x14ac:dyDescent="0.25">
      <c r="A1601" t="s">
        <v>3043</v>
      </c>
      <c r="B1601" t="s">
        <v>3133</v>
      </c>
      <c r="C1601" t="s">
        <v>3140</v>
      </c>
      <c r="D1601">
        <v>41.37582862463448</v>
      </c>
    </row>
    <row r="1602" spans="1:4" x14ac:dyDescent="0.25">
      <c r="A1602" t="s">
        <v>3043</v>
      </c>
      <c r="B1602" t="s">
        <v>3134</v>
      </c>
      <c r="C1602" t="s">
        <v>3140</v>
      </c>
      <c r="D1602">
        <v>44.795610068172003</v>
      </c>
    </row>
    <row r="1603" spans="1:4" x14ac:dyDescent="0.25">
      <c r="A1603" t="s">
        <v>3043</v>
      </c>
      <c r="B1603" t="s">
        <v>3135</v>
      </c>
      <c r="C1603" t="s">
        <v>3140</v>
      </c>
      <c r="D1603">
        <v>39.486826982867484</v>
      </c>
    </row>
    <row r="1604" spans="1:4" x14ac:dyDescent="0.25">
      <c r="A1604" t="s">
        <v>3043</v>
      </c>
      <c r="B1604" t="s">
        <v>3136</v>
      </c>
      <c r="C1604" t="s">
        <v>3140</v>
      </c>
      <c r="D1604">
        <v>57.715641259347954</v>
      </c>
    </row>
    <row r="1605" spans="1:4" x14ac:dyDescent="0.25">
      <c r="A1605" t="s">
        <v>3043</v>
      </c>
      <c r="B1605" t="s">
        <v>3137</v>
      </c>
      <c r="C1605" t="s">
        <v>3140</v>
      </c>
      <c r="D1605">
        <v>54.977831944737275</v>
      </c>
    </row>
    <row r="1606" spans="1:4" x14ac:dyDescent="0.25">
      <c r="A1606" t="s">
        <v>3043</v>
      </c>
      <c r="B1606" t="s">
        <v>3138</v>
      </c>
      <c r="C1606" t="s">
        <v>3140</v>
      </c>
      <c r="D1606">
        <v>38.944538419469673</v>
      </c>
    </row>
    <row r="1607" spans="1:4" x14ac:dyDescent="0.25">
      <c r="A1607" t="s">
        <v>3043</v>
      </c>
      <c r="B1607" t="s">
        <v>3139</v>
      </c>
      <c r="C1607" t="s">
        <v>3140</v>
      </c>
      <c r="D1607">
        <v>47.231835618568574</v>
      </c>
    </row>
    <row r="1608" spans="1:4" x14ac:dyDescent="0.25">
      <c r="A1608" t="s">
        <v>3044</v>
      </c>
      <c r="B1608" t="s">
        <v>3130</v>
      </c>
      <c r="C1608" t="s">
        <v>3140</v>
      </c>
      <c r="D1608">
        <v>56.318719555326773</v>
      </c>
    </row>
    <row r="1609" spans="1:4" x14ac:dyDescent="0.25">
      <c r="A1609" t="s">
        <v>3044</v>
      </c>
      <c r="B1609" t="s">
        <v>3131</v>
      </c>
      <c r="C1609" t="s">
        <v>3140</v>
      </c>
      <c r="D1609">
        <v>70.057087837828988</v>
      </c>
    </row>
    <row r="1610" spans="1:4" x14ac:dyDescent="0.25">
      <c r="A1610" t="s">
        <v>3044</v>
      </c>
      <c r="B1610" t="s">
        <v>3132</v>
      </c>
      <c r="C1610" t="s">
        <v>3140</v>
      </c>
      <c r="D1610">
        <v>34.171641115868752</v>
      </c>
    </row>
    <row r="1611" spans="1:4" x14ac:dyDescent="0.25">
      <c r="A1611" t="s">
        <v>3044</v>
      </c>
      <c r="B1611" t="s">
        <v>3133</v>
      </c>
      <c r="C1611" t="s">
        <v>3140</v>
      </c>
      <c r="D1611">
        <v>42.185077998765678</v>
      </c>
    </row>
    <row r="1612" spans="1:4" x14ac:dyDescent="0.25">
      <c r="A1612" t="s">
        <v>3044</v>
      </c>
      <c r="B1612" t="s">
        <v>3134</v>
      </c>
      <c r="C1612" t="s">
        <v>3140</v>
      </c>
      <c r="D1612">
        <v>56.414174542476168</v>
      </c>
    </row>
    <row r="1613" spans="1:4" x14ac:dyDescent="0.25">
      <c r="A1613" t="s">
        <v>3044</v>
      </c>
      <c r="B1613" t="s">
        <v>3135</v>
      </c>
      <c r="C1613" t="s">
        <v>3140</v>
      </c>
      <c r="D1613">
        <v>41.884720912280699</v>
      </c>
    </row>
    <row r="1614" spans="1:4" x14ac:dyDescent="0.25">
      <c r="A1614" t="s">
        <v>3044</v>
      </c>
      <c r="B1614" t="s">
        <v>3136</v>
      </c>
      <c r="C1614" t="s">
        <v>3140</v>
      </c>
      <c r="D1614">
        <v>57.530597092065051</v>
      </c>
    </row>
    <row r="1615" spans="1:4" x14ac:dyDescent="0.25">
      <c r="A1615" t="s">
        <v>3044</v>
      </c>
      <c r="B1615" t="s">
        <v>3137</v>
      </c>
      <c r="C1615" t="s">
        <v>3140</v>
      </c>
      <c r="D1615">
        <v>69.626143507080982</v>
      </c>
    </row>
    <row r="1616" spans="1:4" x14ac:dyDescent="0.25">
      <c r="A1616" t="s">
        <v>3044</v>
      </c>
      <c r="B1616" t="s">
        <v>3138</v>
      </c>
      <c r="C1616" t="s">
        <v>3140</v>
      </c>
      <c r="D1616">
        <v>73.289869635042038</v>
      </c>
    </row>
    <row r="1617" spans="1:4" x14ac:dyDescent="0.25">
      <c r="A1617" t="s">
        <v>3044</v>
      </c>
      <c r="B1617" t="s">
        <v>3139</v>
      </c>
      <c r="C1617" t="s">
        <v>3140</v>
      </c>
      <c r="D1617">
        <v>50.304460957226276</v>
      </c>
    </row>
    <row r="1618" spans="1:4" x14ac:dyDescent="0.25">
      <c r="A1618" t="s">
        <v>3045</v>
      </c>
      <c r="B1618" t="s">
        <v>3130</v>
      </c>
      <c r="C1618" t="s">
        <v>3140</v>
      </c>
      <c r="D1618">
        <v>5.2290193472475872</v>
      </c>
    </row>
    <row r="1619" spans="1:4" x14ac:dyDescent="0.25">
      <c r="A1619" t="s">
        <v>3045</v>
      </c>
      <c r="B1619" t="s">
        <v>3131</v>
      </c>
      <c r="C1619" t="s">
        <v>3140</v>
      </c>
      <c r="D1619">
        <v>24.971627148368643</v>
      </c>
    </row>
    <row r="1620" spans="1:4" x14ac:dyDescent="0.25">
      <c r="A1620" t="s">
        <v>3045</v>
      </c>
      <c r="B1620" t="s">
        <v>3132</v>
      </c>
      <c r="C1620" t="s">
        <v>3140</v>
      </c>
      <c r="D1620">
        <v>18.201133051568636</v>
      </c>
    </row>
    <row r="1621" spans="1:4" x14ac:dyDescent="0.25">
      <c r="A1621" t="s">
        <v>3045</v>
      </c>
      <c r="B1621" t="s">
        <v>3133</v>
      </c>
      <c r="C1621" t="s">
        <v>3140</v>
      </c>
      <c r="D1621">
        <v>23.971204117104683</v>
      </c>
    </row>
    <row r="1622" spans="1:4" x14ac:dyDescent="0.25">
      <c r="A1622" t="s">
        <v>3045</v>
      </c>
      <c r="B1622" t="s">
        <v>3134</v>
      </c>
      <c r="C1622" t="s">
        <v>3140</v>
      </c>
      <c r="D1622">
        <v>51.999103236129272</v>
      </c>
    </row>
    <row r="1623" spans="1:4" x14ac:dyDescent="0.25">
      <c r="A1623" t="s">
        <v>3045</v>
      </c>
      <c r="B1623" t="s">
        <v>3136</v>
      </c>
      <c r="C1623" t="s">
        <v>3140</v>
      </c>
      <c r="D1623">
        <v>24.32834226822381</v>
      </c>
    </row>
    <row r="1624" spans="1:4" x14ac:dyDescent="0.25">
      <c r="A1624" t="s">
        <v>3045</v>
      </c>
      <c r="B1624" t="s">
        <v>3137</v>
      </c>
      <c r="C1624" t="s">
        <v>3140</v>
      </c>
      <c r="D1624">
        <v>66.080955506359544</v>
      </c>
    </row>
    <row r="1625" spans="1:4" x14ac:dyDescent="0.25">
      <c r="A1625" t="s">
        <v>3045</v>
      </c>
      <c r="B1625" t="s">
        <v>3138</v>
      </c>
      <c r="C1625" t="s">
        <v>3140</v>
      </c>
      <c r="D1625">
        <v>51.555549656103487</v>
      </c>
    </row>
    <row r="1626" spans="1:4" x14ac:dyDescent="0.25">
      <c r="A1626" t="s">
        <v>3045</v>
      </c>
      <c r="B1626" t="s">
        <v>3139</v>
      </c>
      <c r="C1626" t="s">
        <v>3140</v>
      </c>
      <c r="D1626">
        <v>38.786980319101438</v>
      </c>
    </row>
    <row r="1627" spans="1:4" x14ac:dyDescent="0.25">
      <c r="A1627" t="s">
        <v>3040</v>
      </c>
      <c r="B1627" t="s">
        <v>3141</v>
      </c>
      <c r="C1627" t="s">
        <v>3140</v>
      </c>
      <c r="D1627">
        <v>39.077689897297589</v>
      </c>
    </row>
    <row r="1628" spans="1:4" x14ac:dyDescent="0.25">
      <c r="A1628" t="s">
        <v>3041</v>
      </c>
      <c r="B1628" t="s">
        <v>3141</v>
      </c>
      <c r="C1628" t="s">
        <v>3140</v>
      </c>
      <c r="D1628">
        <v>54.365016690415537</v>
      </c>
    </row>
    <row r="1629" spans="1:4" x14ac:dyDescent="0.25">
      <c r="A1629" t="s">
        <v>3042</v>
      </c>
      <c r="B1629" t="s">
        <v>3141</v>
      </c>
      <c r="C1629" t="s">
        <v>3140</v>
      </c>
      <c r="D1629">
        <v>57.922683335546665</v>
      </c>
    </row>
    <row r="1630" spans="1:4" x14ac:dyDescent="0.25">
      <c r="A1630" t="s">
        <v>3043</v>
      </c>
      <c r="B1630" t="s">
        <v>3141</v>
      </c>
      <c r="C1630" t="s">
        <v>3140</v>
      </c>
      <c r="D1630">
        <v>53.869102830140051</v>
      </c>
    </row>
    <row r="1631" spans="1:4" x14ac:dyDescent="0.25">
      <c r="A1631" t="s">
        <v>3044</v>
      </c>
      <c r="B1631" t="s">
        <v>3141</v>
      </c>
      <c r="C1631" t="s">
        <v>3140</v>
      </c>
      <c r="D1631">
        <v>65.643850458381934</v>
      </c>
    </row>
    <row r="1632" spans="1:4" x14ac:dyDescent="0.25">
      <c r="A1632" t="s">
        <v>3045</v>
      </c>
      <c r="B1632" t="s">
        <v>3141</v>
      </c>
      <c r="C1632" t="s">
        <v>3140</v>
      </c>
      <c r="D1632">
        <v>38.634241621313691</v>
      </c>
    </row>
    <row r="1633" spans="1:4" x14ac:dyDescent="0.25">
      <c r="A1633" t="s">
        <v>3040</v>
      </c>
      <c r="B1633" t="s">
        <v>3143</v>
      </c>
      <c r="C1633" t="s">
        <v>1403</v>
      </c>
      <c r="D1633">
        <v>4.7551319799999998</v>
      </c>
    </row>
    <row r="1634" spans="1:4" x14ac:dyDescent="0.25">
      <c r="A1634" t="s">
        <v>3040</v>
      </c>
      <c r="B1634" t="s">
        <v>3143</v>
      </c>
      <c r="C1634" t="s">
        <v>3095</v>
      </c>
      <c r="D1634">
        <v>585.32100000000014</v>
      </c>
    </row>
    <row r="1635" spans="1:4" x14ac:dyDescent="0.25">
      <c r="A1635" t="s">
        <v>3040</v>
      </c>
      <c r="B1635" t="s">
        <v>3143</v>
      </c>
      <c r="C1635" t="s">
        <v>3097</v>
      </c>
      <c r="D1635">
        <v>2922.9500000000003</v>
      </c>
    </row>
    <row r="1636" spans="1:4" x14ac:dyDescent="0.25">
      <c r="A1636" t="s">
        <v>3040</v>
      </c>
      <c r="B1636" t="s">
        <v>3143</v>
      </c>
      <c r="C1636" t="s">
        <v>3098</v>
      </c>
      <c r="D1636">
        <v>28.368637499999998</v>
      </c>
    </row>
    <row r="1637" spans="1:4" x14ac:dyDescent="0.25">
      <c r="A1637" t="s">
        <v>3040</v>
      </c>
      <c r="B1637" t="s">
        <v>3143</v>
      </c>
      <c r="C1637" t="s">
        <v>3100</v>
      </c>
      <c r="D1637">
        <v>21.847999999999999</v>
      </c>
    </row>
    <row r="1638" spans="1:4" x14ac:dyDescent="0.25">
      <c r="A1638" t="s">
        <v>3040</v>
      </c>
      <c r="B1638" t="s">
        <v>3144</v>
      </c>
      <c r="C1638" t="s">
        <v>1403</v>
      </c>
      <c r="D1638">
        <v>2.0498986599999998</v>
      </c>
    </row>
    <row r="1639" spans="1:4" x14ac:dyDescent="0.25">
      <c r="A1639" t="s">
        <v>3040</v>
      </c>
      <c r="B1639" t="s">
        <v>3144</v>
      </c>
      <c r="C1639" t="s">
        <v>3099</v>
      </c>
      <c r="D1639">
        <v>0.62712186999999997</v>
      </c>
    </row>
    <row r="1640" spans="1:4" x14ac:dyDescent="0.25">
      <c r="A1640" t="s">
        <v>3040</v>
      </c>
      <c r="B1640" t="s">
        <v>3144</v>
      </c>
      <c r="C1640" t="s">
        <v>3100</v>
      </c>
      <c r="D1640">
        <v>2.016</v>
      </c>
    </row>
    <row r="1641" spans="1:4" x14ac:dyDescent="0.25">
      <c r="A1641" t="s">
        <v>3040</v>
      </c>
      <c r="B1641" t="s">
        <v>3145</v>
      </c>
      <c r="C1641" t="s">
        <v>1403</v>
      </c>
      <c r="D1641">
        <v>6.1413312400000022</v>
      </c>
    </row>
    <row r="1642" spans="1:4" x14ac:dyDescent="0.25">
      <c r="A1642" t="s">
        <v>3040</v>
      </c>
      <c r="B1642" t="s">
        <v>3145</v>
      </c>
      <c r="C1642" t="s">
        <v>3095</v>
      </c>
      <c r="D1642">
        <v>1.4948390100000002</v>
      </c>
    </row>
    <row r="1643" spans="1:4" x14ac:dyDescent="0.25">
      <c r="A1643" t="s">
        <v>3040</v>
      </c>
      <c r="B1643" t="s">
        <v>3145</v>
      </c>
      <c r="C1643" t="s">
        <v>3096</v>
      </c>
      <c r="D1643">
        <v>37.466457300000023</v>
      </c>
    </row>
    <row r="1644" spans="1:4" x14ac:dyDescent="0.25">
      <c r="A1644" t="s">
        <v>3040</v>
      </c>
      <c r="B1644" t="s">
        <v>3145</v>
      </c>
      <c r="C1644" t="s">
        <v>3097</v>
      </c>
      <c r="D1644">
        <v>0.48712853</v>
      </c>
    </row>
    <row r="1645" spans="1:4" x14ac:dyDescent="0.25">
      <c r="A1645" t="s">
        <v>3040</v>
      </c>
      <c r="B1645" t="s">
        <v>3145</v>
      </c>
      <c r="C1645" t="s">
        <v>3098</v>
      </c>
      <c r="D1645">
        <v>16.712511170000006</v>
      </c>
    </row>
    <row r="1646" spans="1:4" x14ac:dyDescent="0.25">
      <c r="A1646" t="s">
        <v>3040</v>
      </c>
      <c r="B1646" t="s">
        <v>3145</v>
      </c>
      <c r="C1646" t="s">
        <v>352</v>
      </c>
      <c r="D1646">
        <v>8.7070640000000005E-2</v>
      </c>
    </row>
    <row r="1647" spans="1:4" x14ac:dyDescent="0.25">
      <c r="A1647" t="s">
        <v>3040</v>
      </c>
      <c r="B1647" t="s">
        <v>3145</v>
      </c>
      <c r="C1647" t="s">
        <v>3099</v>
      </c>
      <c r="D1647">
        <v>671.27715361999958</v>
      </c>
    </row>
    <row r="1648" spans="1:4" x14ac:dyDescent="0.25">
      <c r="A1648" t="s">
        <v>3040</v>
      </c>
      <c r="B1648" t="s">
        <v>3145</v>
      </c>
      <c r="C1648" t="s">
        <v>3100</v>
      </c>
      <c r="D1648">
        <v>30.771177709999996</v>
      </c>
    </row>
    <row r="1649" spans="1:4" x14ac:dyDescent="0.25">
      <c r="A1649" t="s">
        <v>3040</v>
      </c>
      <c r="B1649" t="s">
        <v>3145</v>
      </c>
      <c r="C1649" t="s">
        <v>3101</v>
      </c>
      <c r="D1649">
        <v>19.486062250000003</v>
      </c>
    </row>
    <row r="1650" spans="1:4" x14ac:dyDescent="0.25">
      <c r="A1650" t="s">
        <v>3040</v>
      </c>
      <c r="B1650" t="s">
        <v>3145</v>
      </c>
      <c r="C1650" t="s">
        <v>3102</v>
      </c>
      <c r="D1650">
        <v>83.581616419999946</v>
      </c>
    </row>
    <row r="1651" spans="1:4" x14ac:dyDescent="0.25">
      <c r="A1651" t="s">
        <v>3040</v>
      </c>
      <c r="B1651" t="s">
        <v>3147</v>
      </c>
      <c r="C1651" t="s">
        <v>1403</v>
      </c>
      <c r="D1651">
        <v>1.7022068800000003</v>
      </c>
    </row>
    <row r="1652" spans="1:4" x14ac:dyDescent="0.25">
      <c r="A1652" t="s">
        <v>3040</v>
      </c>
      <c r="B1652" t="s">
        <v>3147</v>
      </c>
      <c r="C1652" t="s">
        <v>3095</v>
      </c>
      <c r="D1652">
        <v>5.3772459600000007</v>
      </c>
    </row>
    <row r="1653" spans="1:4" x14ac:dyDescent="0.25">
      <c r="A1653" t="s">
        <v>3040</v>
      </c>
      <c r="B1653" t="s">
        <v>3147</v>
      </c>
      <c r="C1653" t="s">
        <v>3097</v>
      </c>
      <c r="D1653">
        <v>160.06919111000002</v>
      </c>
    </row>
    <row r="1654" spans="1:4" x14ac:dyDescent="0.25">
      <c r="A1654" t="s">
        <v>3040</v>
      </c>
      <c r="B1654" t="s">
        <v>3147</v>
      </c>
      <c r="C1654" t="s">
        <v>3098</v>
      </c>
      <c r="D1654">
        <v>47.927828050000009</v>
      </c>
    </row>
    <row r="1655" spans="1:4" x14ac:dyDescent="0.25">
      <c r="A1655" t="s">
        <v>3040</v>
      </c>
      <c r="B1655" t="s">
        <v>3147</v>
      </c>
      <c r="C1655" t="s">
        <v>352</v>
      </c>
      <c r="D1655">
        <v>4.2536491600000002</v>
      </c>
    </row>
    <row r="1656" spans="1:4" x14ac:dyDescent="0.25">
      <c r="A1656" t="s">
        <v>3040</v>
      </c>
      <c r="B1656" t="s">
        <v>3147</v>
      </c>
      <c r="C1656" t="s">
        <v>3099</v>
      </c>
      <c r="D1656">
        <v>2.6828435500000003</v>
      </c>
    </row>
    <row r="1657" spans="1:4" x14ac:dyDescent="0.25">
      <c r="A1657" t="s">
        <v>3040</v>
      </c>
      <c r="B1657" t="s">
        <v>3147</v>
      </c>
      <c r="C1657" t="s">
        <v>3100</v>
      </c>
      <c r="D1657">
        <v>66.44604338000002</v>
      </c>
    </row>
    <row r="1658" spans="1:4" x14ac:dyDescent="0.25">
      <c r="A1658" t="s">
        <v>3040</v>
      </c>
      <c r="B1658" t="s">
        <v>3147</v>
      </c>
      <c r="C1658" t="s">
        <v>3101</v>
      </c>
      <c r="D1658">
        <v>16.68544043</v>
      </c>
    </row>
    <row r="1659" spans="1:4" x14ac:dyDescent="0.25">
      <c r="A1659" t="s">
        <v>3040</v>
      </c>
      <c r="B1659" t="s">
        <v>3148</v>
      </c>
      <c r="C1659" t="s">
        <v>1403</v>
      </c>
      <c r="D1659">
        <v>83.535861239999988</v>
      </c>
    </row>
    <row r="1660" spans="1:4" x14ac:dyDescent="0.25">
      <c r="A1660" t="s">
        <v>3040</v>
      </c>
      <c r="B1660" t="s">
        <v>3148</v>
      </c>
      <c r="C1660" t="s">
        <v>3095</v>
      </c>
      <c r="D1660">
        <v>49.301235310000003</v>
      </c>
    </row>
    <row r="1661" spans="1:4" x14ac:dyDescent="0.25">
      <c r="A1661" t="s">
        <v>3040</v>
      </c>
      <c r="B1661" t="s">
        <v>3148</v>
      </c>
      <c r="C1661" t="s">
        <v>3096</v>
      </c>
      <c r="D1661">
        <v>94.375847970000024</v>
      </c>
    </row>
    <row r="1662" spans="1:4" x14ac:dyDescent="0.25">
      <c r="A1662" t="s">
        <v>3040</v>
      </c>
      <c r="B1662" t="s">
        <v>3148</v>
      </c>
      <c r="C1662" t="s">
        <v>3097</v>
      </c>
      <c r="D1662">
        <v>0.83549890999999998</v>
      </c>
    </row>
    <row r="1663" spans="1:4" x14ac:dyDescent="0.25">
      <c r="A1663" t="s">
        <v>3040</v>
      </c>
      <c r="B1663" t="s">
        <v>3148</v>
      </c>
      <c r="C1663" t="s">
        <v>3098</v>
      </c>
      <c r="D1663">
        <v>28.123849479999993</v>
      </c>
    </row>
    <row r="1664" spans="1:4" x14ac:dyDescent="0.25">
      <c r="A1664" t="s">
        <v>3040</v>
      </c>
      <c r="B1664" t="s">
        <v>3148</v>
      </c>
      <c r="C1664" t="s">
        <v>3099</v>
      </c>
      <c r="D1664">
        <v>2551.6687004199912</v>
      </c>
    </row>
    <row r="1665" spans="1:4" x14ac:dyDescent="0.25">
      <c r="A1665" t="s">
        <v>3040</v>
      </c>
      <c r="B1665" t="s">
        <v>3148</v>
      </c>
      <c r="C1665" t="s">
        <v>3100</v>
      </c>
      <c r="D1665">
        <v>55.270165529999993</v>
      </c>
    </row>
    <row r="1666" spans="1:4" x14ac:dyDescent="0.25">
      <c r="A1666" t="s">
        <v>3040</v>
      </c>
      <c r="B1666" t="s">
        <v>3148</v>
      </c>
      <c r="C1666" t="s">
        <v>3101</v>
      </c>
      <c r="D1666">
        <v>55.443120109999988</v>
      </c>
    </row>
    <row r="1667" spans="1:4" x14ac:dyDescent="0.25">
      <c r="A1667" t="s">
        <v>3040</v>
      </c>
      <c r="B1667" t="s">
        <v>3148</v>
      </c>
      <c r="C1667" t="s">
        <v>3102</v>
      </c>
      <c r="D1667">
        <v>27.192395329999993</v>
      </c>
    </row>
    <row r="1668" spans="1:4" x14ac:dyDescent="0.25">
      <c r="A1668" t="s">
        <v>3041</v>
      </c>
      <c r="B1668" t="s">
        <v>3149</v>
      </c>
      <c r="C1668" t="s">
        <v>1403</v>
      </c>
      <c r="D1668">
        <v>3548.7830603699981</v>
      </c>
    </row>
    <row r="1669" spans="1:4" x14ac:dyDescent="0.25">
      <c r="A1669" t="s">
        <v>3041</v>
      </c>
      <c r="B1669" t="s">
        <v>3149</v>
      </c>
      <c r="C1669" t="s">
        <v>3095</v>
      </c>
      <c r="D1669">
        <v>8058.9495039100075</v>
      </c>
    </row>
    <row r="1670" spans="1:4" x14ac:dyDescent="0.25">
      <c r="A1670" t="s">
        <v>3041</v>
      </c>
      <c r="B1670" t="s">
        <v>3149</v>
      </c>
      <c r="C1670" t="s">
        <v>3096</v>
      </c>
      <c r="D1670">
        <v>5389.5817058999955</v>
      </c>
    </row>
    <row r="1671" spans="1:4" x14ac:dyDescent="0.25">
      <c r="A1671" t="s">
        <v>3041</v>
      </c>
      <c r="B1671" t="s">
        <v>3149</v>
      </c>
      <c r="C1671" t="s">
        <v>3097</v>
      </c>
      <c r="D1671">
        <v>3.9790000000000001</v>
      </c>
    </row>
    <row r="1672" spans="1:4" x14ac:dyDescent="0.25">
      <c r="A1672" t="s">
        <v>3041</v>
      </c>
      <c r="B1672" t="s">
        <v>3149</v>
      </c>
      <c r="C1672" t="s">
        <v>3098</v>
      </c>
      <c r="D1672">
        <v>5731.7355225799965</v>
      </c>
    </row>
    <row r="1673" spans="1:4" x14ac:dyDescent="0.25">
      <c r="A1673" t="s">
        <v>3041</v>
      </c>
      <c r="B1673" t="s">
        <v>3149</v>
      </c>
      <c r="C1673" t="s">
        <v>352</v>
      </c>
      <c r="D1673">
        <v>35.655999999999999</v>
      </c>
    </row>
    <row r="1674" spans="1:4" x14ac:dyDescent="0.25">
      <c r="A1674" t="s">
        <v>3041</v>
      </c>
      <c r="B1674" t="s">
        <v>3149</v>
      </c>
      <c r="C1674" t="s">
        <v>3099</v>
      </c>
      <c r="D1674">
        <v>110213.16225711039</v>
      </c>
    </row>
    <row r="1675" spans="1:4" x14ac:dyDescent="0.25">
      <c r="A1675" t="s">
        <v>3041</v>
      </c>
      <c r="B1675" t="s">
        <v>3149</v>
      </c>
      <c r="C1675" t="s">
        <v>3100</v>
      </c>
      <c r="D1675">
        <v>15512.228017149968</v>
      </c>
    </row>
    <row r="1676" spans="1:4" x14ac:dyDescent="0.25">
      <c r="A1676" t="s">
        <v>3041</v>
      </c>
      <c r="B1676" t="s">
        <v>3149</v>
      </c>
      <c r="C1676" t="s">
        <v>3101</v>
      </c>
      <c r="D1676">
        <v>35.244</v>
      </c>
    </row>
    <row r="1677" spans="1:4" x14ac:dyDescent="0.25">
      <c r="A1677" t="s">
        <v>3041</v>
      </c>
      <c r="B1677" t="s">
        <v>3143</v>
      </c>
      <c r="C1677" t="s">
        <v>1403</v>
      </c>
      <c r="D1677">
        <v>1.2348887</v>
      </c>
    </row>
    <row r="1678" spans="1:4" x14ac:dyDescent="0.25">
      <c r="A1678" t="s">
        <v>3041</v>
      </c>
      <c r="B1678" t="s">
        <v>3143</v>
      </c>
      <c r="C1678" t="s">
        <v>3095</v>
      </c>
      <c r="D1678">
        <v>499.79200000000003</v>
      </c>
    </row>
    <row r="1679" spans="1:4" x14ac:dyDescent="0.25">
      <c r="A1679" t="s">
        <v>3041</v>
      </c>
      <c r="B1679" t="s">
        <v>3143</v>
      </c>
      <c r="C1679" t="s">
        <v>3098</v>
      </c>
      <c r="D1679">
        <v>115.85730003</v>
      </c>
    </row>
    <row r="1680" spans="1:4" x14ac:dyDescent="0.25">
      <c r="A1680" t="s">
        <v>3041</v>
      </c>
      <c r="B1680" t="s">
        <v>3143</v>
      </c>
      <c r="C1680" t="s">
        <v>3099</v>
      </c>
      <c r="D1680">
        <v>1.5579999999999998</v>
      </c>
    </row>
    <row r="1681" spans="1:4" x14ac:dyDescent="0.25">
      <c r="A1681" t="s">
        <v>3041</v>
      </c>
      <c r="B1681" t="s">
        <v>3143</v>
      </c>
      <c r="C1681" t="s">
        <v>3100</v>
      </c>
      <c r="D1681">
        <v>3.8449999999999998</v>
      </c>
    </row>
    <row r="1682" spans="1:4" x14ac:dyDescent="0.25">
      <c r="A1682" t="s">
        <v>3041</v>
      </c>
      <c r="B1682" t="s">
        <v>3144</v>
      </c>
      <c r="C1682" t="s">
        <v>3099</v>
      </c>
      <c r="D1682">
        <v>56.390461250000008</v>
      </c>
    </row>
    <row r="1683" spans="1:4" x14ac:dyDescent="0.25">
      <c r="A1683" t="s">
        <v>3041</v>
      </c>
      <c r="B1683" t="s">
        <v>3145</v>
      </c>
      <c r="C1683" t="s">
        <v>1403</v>
      </c>
      <c r="D1683">
        <v>1384.815289280001</v>
      </c>
    </row>
    <row r="1684" spans="1:4" x14ac:dyDescent="0.25">
      <c r="A1684" t="s">
        <v>3041</v>
      </c>
      <c r="B1684" t="s">
        <v>3145</v>
      </c>
      <c r="C1684" t="s">
        <v>3095</v>
      </c>
      <c r="D1684">
        <v>11556.439482640002</v>
      </c>
    </row>
    <row r="1685" spans="1:4" x14ac:dyDescent="0.25">
      <c r="A1685" t="s">
        <v>3041</v>
      </c>
      <c r="B1685" t="s">
        <v>3145</v>
      </c>
      <c r="C1685" t="s">
        <v>3096</v>
      </c>
      <c r="D1685">
        <v>15959.766096560023</v>
      </c>
    </row>
    <row r="1686" spans="1:4" x14ac:dyDescent="0.25">
      <c r="A1686" t="s">
        <v>3041</v>
      </c>
      <c r="B1686" t="s">
        <v>3145</v>
      </c>
      <c r="C1686" t="s">
        <v>3097</v>
      </c>
      <c r="D1686">
        <v>2981.7136827099998</v>
      </c>
    </row>
    <row r="1687" spans="1:4" x14ac:dyDescent="0.25">
      <c r="A1687" t="s">
        <v>3041</v>
      </c>
      <c r="B1687" t="s">
        <v>3145</v>
      </c>
      <c r="C1687" t="s">
        <v>3098</v>
      </c>
      <c r="D1687">
        <v>14601.211283709987</v>
      </c>
    </row>
    <row r="1688" spans="1:4" x14ac:dyDescent="0.25">
      <c r="A1688" t="s">
        <v>3041</v>
      </c>
      <c r="B1688" t="s">
        <v>3145</v>
      </c>
      <c r="C1688" t="s">
        <v>352</v>
      </c>
      <c r="D1688">
        <v>6070.3473202699979</v>
      </c>
    </row>
    <row r="1689" spans="1:4" x14ac:dyDescent="0.25">
      <c r="A1689" t="s">
        <v>3041</v>
      </c>
      <c r="B1689" t="s">
        <v>3145</v>
      </c>
      <c r="C1689" t="s">
        <v>3099</v>
      </c>
      <c r="D1689">
        <v>304599.29265506996</v>
      </c>
    </row>
    <row r="1690" spans="1:4" x14ac:dyDescent="0.25">
      <c r="A1690" t="s">
        <v>3041</v>
      </c>
      <c r="B1690" t="s">
        <v>3145</v>
      </c>
      <c r="C1690" t="s">
        <v>3100</v>
      </c>
      <c r="D1690">
        <v>10677.192462809984</v>
      </c>
    </row>
    <row r="1691" spans="1:4" x14ac:dyDescent="0.25">
      <c r="A1691" t="s">
        <v>3041</v>
      </c>
      <c r="B1691" t="s">
        <v>3145</v>
      </c>
      <c r="C1691" t="s">
        <v>3101</v>
      </c>
      <c r="D1691">
        <v>4976.7265563000083</v>
      </c>
    </row>
    <row r="1692" spans="1:4" x14ac:dyDescent="0.25">
      <c r="A1692" t="s">
        <v>3041</v>
      </c>
      <c r="B1692" t="s">
        <v>3145</v>
      </c>
      <c r="C1692" t="s">
        <v>3102</v>
      </c>
      <c r="D1692">
        <v>22079.176036809971</v>
      </c>
    </row>
    <row r="1693" spans="1:4" x14ac:dyDescent="0.25">
      <c r="A1693" t="s">
        <v>3041</v>
      </c>
      <c r="B1693" t="s">
        <v>3147</v>
      </c>
      <c r="C1693" t="s">
        <v>1403</v>
      </c>
      <c r="D1693">
        <v>1.3161335900000002</v>
      </c>
    </row>
    <row r="1694" spans="1:4" x14ac:dyDescent="0.25">
      <c r="A1694" t="s">
        <v>3041</v>
      </c>
      <c r="B1694" t="s">
        <v>3147</v>
      </c>
      <c r="C1694" t="s">
        <v>3096</v>
      </c>
      <c r="D1694">
        <v>0.24058398</v>
      </c>
    </row>
    <row r="1695" spans="1:4" x14ac:dyDescent="0.25">
      <c r="A1695" t="s">
        <v>3041</v>
      </c>
      <c r="B1695" t="s">
        <v>3147</v>
      </c>
      <c r="C1695" t="s">
        <v>3097</v>
      </c>
      <c r="D1695">
        <v>2.11961888</v>
      </c>
    </row>
    <row r="1696" spans="1:4" x14ac:dyDescent="0.25">
      <c r="A1696" t="s">
        <v>3041</v>
      </c>
      <c r="B1696" t="s">
        <v>3147</v>
      </c>
      <c r="C1696" t="s">
        <v>3098</v>
      </c>
      <c r="D1696">
        <v>32.043449999999993</v>
      </c>
    </row>
    <row r="1697" spans="1:4" x14ac:dyDescent="0.25">
      <c r="A1697" t="s">
        <v>3041</v>
      </c>
      <c r="B1697" t="s">
        <v>3147</v>
      </c>
      <c r="C1697" t="s">
        <v>3099</v>
      </c>
      <c r="D1697">
        <v>3.53170187</v>
      </c>
    </row>
    <row r="1698" spans="1:4" x14ac:dyDescent="0.25">
      <c r="A1698" t="s">
        <v>3041</v>
      </c>
      <c r="B1698" t="s">
        <v>3147</v>
      </c>
      <c r="C1698" t="s">
        <v>3100</v>
      </c>
      <c r="D1698">
        <v>28.804198800000005</v>
      </c>
    </row>
    <row r="1699" spans="1:4" x14ac:dyDescent="0.25">
      <c r="A1699" t="s">
        <v>3041</v>
      </c>
      <c r="B1699" t="s">
        <v>3147</v>
      </c>
      <c r="C1699" t="s">
        <v>3101</v>
      </c>
      <c r="D1699">
        <v>4.0665396099999995</v>
      </c>
    </row>
    <row r="1700" spans="1:4" x14ac:dyDescent="0.25">
      <c r="A1700" t="s">
        <v>3041</v>
      </c>
      <c r="B1700" t="s">
        <v>3148</v>
      </c>
      <c r="C1700" t="s">
        <v>1403</v>
      </c>
      <c r="D1700">
        <v>0.26486586000000001</v>
      </c>
    </row>
    <row r="1701" spans="1:4" x14ac:dyDescent="0.25">
      <c r="A1701" t="s">
        <v>3041</v>
      </c>
      <c r="B1701" t="s">
        <v>3148</v>
      </c>
      <c r="C1701" t="s">
        <v>3096</v>
      </c>
      <c r="D1701">
        <v>4.3492901099999992</v>
      </c>
    </row>
    <row r="1702" spans="1:4" x14ac:dyDescent="0.25">
      <c r="A1702" t="s">
        <v>3041</v>
      </c>
      <c r="B1702" t="s">
        <v>3148</v>
      </c>
      <c r="C1702" t="s">
        <v>3098</v>
      </c>
      <c r="D1702">
        <v>1.1140610200000001</v>
      </c>
    </row>
    <row r="1703" spans="1:4" x14ac:dyDescent="0.25">
      <c r="A1703" t="s">
        <v>3041</v>
      </c>
      <c r="B1703" t="s">
        <v>3148</v>
      </c>
      <c r="C1703" t="s">
        <v>3099</v>
      </c>
      <c r="D1703">
        <v>156.53223171999994</v>
      </c>
    </row>
    <row r="1704" spans="1:4" x14ac:dyDescent="0.25">
      <c r="A1704" t="s">
        <v>3041</v>
      </c>
      <c r="B1704" t="s">
        <v>3148</v>
      </c>
      <c r="C1704" t="s">
        <v>3100</v>
      </c>
      <c r="D1704">
        <v>0.61673712999999997</v>
      </c>
    </row>
    <row r="1705" spans="1:4" x14ac:dyDescent="0.25">
      <c r="A1705" t="s">
        <v>3042</v>
      </c>
      <c r="B1705" t="s">
        <v>3142</v>
      </c>
      <c r="C1705" t="s">
        <v>1403</v>
      </c>
      <c r="D1705">
        <v>27.736618140000001</v>
      </c>
    </row>
    <row r="1706" spans="1:4" x14ac:dyDescent="0.25">
      <c r="A1706" t="s">
        <v>3042</v>
      </c>
      <c r="B1706" t="s">
        <v>3142</v>
      </c>
      <c r="C1706" t="s">
        <v>3095</v>
      </c>
      <c r="D1706">
        <v>107.12357827999998</v>
      </c>
    </row>
    <row r="1707" spans="1:4" x14ac:dyDescent="0.25">
      <c r="A1707" t="s">
        <v>3042</v>
      </c>
      <c r="B1707" t="s">
        <v>3142</v>
      </c>
      <c r="C1707" t="s">
        <v>3097</v>
      </c>
      <c r="D1707">
        <v>1007.81007148</v>
      </c>
    </row>
    <row r="1708" spans="1:4" x14ac:dyDescent="0.25">
      <c r="A1708" t="s">
        <v>3042</v>
      </c>
      <c r="B1708" t="s">
        <v>3142</v>
      </c>
      <c r="C1708" t="s">
        <v>3098</v>
      </c>
      <c r="D1708">
        <v>14.84552289</v>
      </c>
    </row>
    <row r="1709" spans="1:4" x14ac:dyDescent="0.25">
      <c r="A1709" t="s">
        <v>3042</v>
      </c>
      <c r="B1709" t="s">
        <v>3142</v>
      </c>
      <c r="C1709" t="s">
        <v>3099</v>
      </c>
      <c r="D1709">
        <v>2.69080772</v>
      </c>
    </row>
    <row r="1710" spans="1:4" x14ac:dyDescent="0.25">
      <c r="A1710" t="s">
        <v>3042</v>
      </c>
      <c r="B1710" t="s">
        <v>3142</v>
      </c>
      <c r="C1710" t="s">
        <v>3100</v>
      </c>
      <c r="D1710">
        <v>14.384290230000001</v>
      </c>
    </row>
    <row r="1711" spans="1:4" x14ac:dyDescent="0.25">
      <c r="A1711" t="s">
        <v>3042</v>
      </c>
      <c r="B1711" t="s">
        <v>3142</v>
      </c>
      <c r="C1711" t="s">
        <v>3101</v>
      </c>
      <c r="D1711">
        <v>8.9664748900000006</v>
      </c>
    </row>
    <row r="1712" spans="1:4" x14ac:dyDescent="0.25">
      <c r="A1712" t="s">
        <v>3042</v>
      </c>
      <c r="B1712" t="s">
        <v>3150</v>
      </c>
      <c r="C1712" t="s">
        <v>1403</v>
      </c>
      <c r="D1712">
        <v>11.65869767</v>
      </c>
    </row>
    <row r="1713" spans="1:4" x14ac:dyDescent="0.25">
      <c r="A1713" t="s">
        <v>3042</v>
      </c>
      <c r="B1713" t="s">
        <v>3150</v>
      </c>
      <c r="C1713" t="s">
        <v>3095</v>
      </c>
      <c r="D1713">
        <v>24.828427410000003</v>
      </c>
    </row>
    <row r="1714" spans="1:4" x14ac:dyDescent="0.25">
      <c r="A1714" t="s">
        <v>3042</v>
      </c>
      <c r="B1714" t="s">
        <v>3150</v>
      </c>
      <c r="C1714" t="s">
        <v>3098</v>
      </c>
      <c r="D1714">
        <v>125.86551831999999</v>
      </c>
    </row>
    <row r="1715" spans="1:4" x14ac:dyDescent="0.25">
      <c r="A1715" t="s">
        <v>3042</v>
      </c>
      <c r="B1715" t="s">
        <v>3150</v>
      </c>
      <c r="C1715" t="s">
        <v>3099</v>
      </c>
      <c r="D1715">
        <v>4.5152158099999999</v>
      </c>
    </row>
    <row r="1716" spans="1:4" x14ac:dyDescent="0.25">
      <c r="A1716" t="s">
        <v>3042</v>
      </c>
      <c r="B1716" t="s">
        <v>3150</v>
      </c>
      <c r="C1716" t="s">
        <v>3100</v>
      </c>
      <c r="D1716">
        <v>43.292987050000008</v>
      </c>
    </row>
    <row r="1717" spans="1:4" x14ac:dyDescent="0.25">
      <c r="A1717" t="s">
        <v>3042</v>
      </c>
      <c r="B1717" t="s">
        <v>3150</v>
      </c>
      <c r="C1717" t="s">
        <v>3101</v>
      </c>
      <c r="D1717">
        <v>9.4119329399999998</v>
      </c>
    </row>
    <row r="1718" spans="1:4" x14ac:dyDescent="0.25">
      <c r="A1718" t="s">
        <v>3042</v>
      </c>
      <c r="B1718" t="s">
        <v>3151</v>
      </c>
      <c r="C1718" t="s">
        <v>1403</v>
      </c>
      <c r="D1718">
        <v>6.6470420399999997</v>
      </c>
    </row>
    <row r="1719" spans="1:4" x14ac:dyDescent="0.25">
      <c r="A1719" t="s">
        <v>3042</v>
      </c>
      <c r="B1719" t="s">
        <v>3151</v>
      </c>
      <c r="C1719" t="s">
        <v>3095</v>
      </c>
      <c r="D1719">
        <v>53.329380350000001</v>
      </c>
    </row>
    <row r="1720" spans="1:4" x14ac:dyDescent="0.25">
      <c r="A1720" t="s">
        <v>3042</v>
      </c>
      <c r="B1720" t="s">
        <v>3151</v>
      </c>
      <c r="C1720" t="s">
        <v>3100</v>
      </c>
      <c r="D1720">
        <v>6.7678064500000001</v>
      </c>
    </row>
    <row r="1721" spans="1:4" x14ac:dyDescent="0.25">
      <c r="A1721" t="s">
        <v>3042</v>
      </c>
      <c r="B1721" t="s">
        <v>3151</v>
      </c>
      <c r="C1721" t="s">
        <v>3101</v>
      </c>
      <c r="D1721">
        <v>60.634305169999998</v>
      </c>
    </row>
    <row r="1722" spans="1:4" x14ac:dyDescent="0.25">
      <c r="A1722" t="s">
        <v>3042</v>
      </c>
      <c r="B1722" t="s">
        <v>3143</v>
      </c>
      <c r="C1722" t="s">
        <v>1403</v>
      </c>
      <c r="D1722">
        <v>1690.4761662699996</v>
      </c>
    </row>
    <row r="1723" spans="1:4" x14ac:dyDescent="0.25">
      <c r="A1723" t="s">
        <v>3042</v>
      </c>
      <c r="B1723" t="s">
        <v>3143</v>
      </c>
      <c r="C1723" t="s">
        <v>3095</v>
      </c>
      <c r="D1723">
        <v>1967.9046105399993</v>
      </c>
    </row>
    <row r="1724" spans="1:4" x14ac:dyDescent="0.25">
      <c r="A1724" t="s">
        <v>3042</v>
      </c>
      <c r="B1724" t="s">
        <v>3143</v>
      </c>
      <c r="C1724" t="s">
        <v>3097</v>
      </c>
      <c r="D1724">
        <v>1548.9570018100003</v>
      </c>
    </row>
    <row r="1725" spans="1:4" x14ac:dyDescent="0.25">
      <c r="A1725" t="s">
        <v>3042</v>
      </c>
      <c r="B1725" t="s">
        <v>3143</v>
      </c>
      <c r="C1725" t="s">
        <v>3098</v>
      </c>
      <c r="D1725">
        <v>1976.4600674500007</v>
      </c>
    </row>
    <row r="1726" spans="1:4" x14ac:dyDescent="0.25">
      <c r="A1726" t="s">
        <v>3042</v>
      </c>
      <c r="B1726" t="s">
        <v>3143</v>
      </c>
      <c r="C1726" t="s">
        <v>352</v>
      </c>
      <c r="D1726">
        <v>39.937340469999995</v>
      </c>
    </row>
    <row r="1727" spans="1:4" x14ac:dyDescent="0.25">
      <c r="A1727" t="s">
        <v>3042</v>
      </c>
      <c r="B1727" t="s">
        <v>3143</v>
      </c>
      <c r="C1727" t="s">
        <v>3099</v>
      </c>
      <c r="D1727">
        <v>7.0380646900000006</v>
      </c>
    </row>
    <row r="1728" spans="1:4" x14ac:dyDescent="0.25">
      <c r="A1728" t="s">
        <v>3042</v>
      </c>
      <c r="B1728" t="s">
        <v>3143</v>
      </c>
      <c r="C1728" t="s">
        <v>3100</v>
      </c>
      <c r="D1728">
        <v>570.86400954999999</v>
      </c>
    </row>
    <row r="1729" spans="1:4" x14ac:dyDescent="0.25">
      <c r="A1729" t="s">
        <v>3042</v>
      </c>
      <c r="B1729" t="s">
        <v>3143</v>
      </c>
      <c r="C1729" t="s">
        <v>3101</v>
      </c>
      <c r="D1729">
        <v>539.62059862000001</v>
      </c>
    </row>
    <row r="1730" spans="1:4" x14ac:dyDescent="0.25">
      <c r="A1730" t="s">
        <v>3042</v>
      </c>
      <c r="B1730" t="s">
        <v>3145</v>
      </c>
      <c r="C1730" t="s">
        <v>1403</v>
      </c>
      <c r="D1730">
        <v>0.11646863</v>
      </c>
    </row>
    <row r="1731" spans="1:4" x14ac:dyDescent="0.25">
      <c r="A1731" t="s">
        <v>3042</v>
      </c>
      <c r="B1731" t="s">
        <v>3145</v>
      </c>
      <c r="C1731" t="s">
        <v>3095</v>
      </c>
      <c r="D1731">
        <v>1.02999665</v>
      </c>
    </row>
    <row r="1732" spans="1:4" x14ac:dyDescent="0.25">
      <c r="A1732" t="s">
        <v>3042</v>
      </c>
      <c r="B1732" t="s">
        <v>3145</v>
      </c>
      <c r="C1732" t="s">
        <v>3098</v>
      </c>
      <c r="D1732">
        <v>0.60499820000000004</v>
      </c>
    </row>
    <row r="1733" spans="1:4" x14ac:dyDescent="0.25">
      <c r="A1733" t="s">
        <v>3042</v>
      </c>
      <c r="B1733" t="s">
        <v>3145</v>
      </c>
      <c r="C1733" t="s">
        <v>3100</v>
      </c>
      <c r="D1733">
        <v>1.3182891999999999</v>
      </c>
    </row>
    <row r="1734" spans="1:4" x14ac:dyDescent="0.25">
      <c r="A1734" t="s">
        <v>3042</v>
      </c>
      <c r="B1734" t="s">
        <v>3146</v>
      </c>
      <c r="C1734" t="s">
        <v>1403</v>
      </c>
      <c r="D1734">
        <v>421.94930495999989</v>
      </c>
    </row>
    <row r="1735" spans="1:4" x14ac:dyDescent="0.25">
      <c r="A1735" t="s">
        <v>3042</v>
      </c>
      <c r="B1735" t="s">
        <v>3146</v>
      </c>
      <c r="C1735" t="s">
        <v>3095</v>
      </c>
      <c r="D1735">
        <v>66.482326540000003</v>
      </c>
    </row>
    <row r="1736" spans="1:4" x14ac:dyDescent="0.25">
      <c r="A1736" t="s">
        <v>3042</v>
      </c>
      <c r="B1736" t="s">
        <v>3146</v>
      </c>
      <c r="C1736" t="s">
        <v>3097</v>
      </c>
      <c r="D1736">
        <v>160.25903019999996</v>
      </c>
    </row>
    <row r="1737" spans="1:4" x14ac:dyDescent="0.25">
      <c r="A1737" t="s">
        <v>3042</v>
      </c>
      <c r="B1737" t="s">
        <v>3146</v>
      </c>
      <c r="C1737" t="s">
        <v>3098</v>
      </c>
      <c r="D1737">
        <v>712.91869747999999</v>
      </c>
    </row>
    <row r="1738" spans="1:4" x14ac:dyDescent="0.25">
      <c r="A1738" t="s">
        <v>3042</v>
      </c>
      <c r="B1738" t="s">
        <v>3146</v>
      </c>
      <c r="C1738" t="s">
        <v>352</v>
      </c>
      <c r="D1738">
        <v>73.917288409999983</v>
      </c>
    </row>
    <row r="1739" spans="1:4" x14ac:dyDescent="0.25">
      <c r="A1739" t="s">
        <v>3042</v>
      </c>
      <c r="B1739" t="s">
        <v>3146</v>
      </c>
      <c r="C1739" t="s">
        <v>3099</v>
      </c>
      <c r="D1739">
        <v>43.411626509999998</v>
      </c>
    </row>
    <row r="1740" spans="1:4" x14ac:dyDescent="0.25">
      <c r="A1740" t="s">
        <v>3042</v>
      </c>
      <c r="B1740" t="s">
        <v>3146</v>
      </c>
      <c r="C1740" t="s">
        <v>3100</v>
      </c>
      <c r="D1740">
        <v>1142.1705829999989</v>
      </c>
    </row>
    <row r="1741" spans="1:4" x14ac:dyDescent="0.25">
      <c r="A1741" t="s">
        <v>3042</v>
      </c>
      <c r="B1741" t="s">
        <v>3146</v>
      </c>
      <c r="C1741" t="s">
        <v>3101</v>
      </c>
      <c r="D1741">
        <v>163.44715792999995</v>
      </c>
    </row>
    <row r="1742" spans="1:4" x14ac:dyDescent="0.25">
      <c r="A1742" t="s">
        <v>3042</v>
      </c>
      <c r="B1742" t="s">
        <v>3152</v>
      </c>
      <c r="C1742" t="s">
        <v>1403</v>
      </c>
      <c r="D1742">
        <v>759.62864751000029</v>
      </c>
    </row>
    <row r="1743" spans="1:4" x14ac:dyDescent="0.25">
      <c r="A1743" t="s">
        <v>3042</v>
      </c>
      <c r="B1743" t="s">
        <v>3152</v>
      </c>
      <c r="C1743" t="s">
        <v>3095</v>
      </c>
      <c r="D1743">
        <v>199.21092419999999</v>
      </c>
    </row>
    <row r="1744" spans="1:4" x14ac:dyDescent="0.25">
      <c r="A1744" t="s">
        <v>3042</v>
      </c>
      <c r="B1744" t="s">
        <v>3152</v>
      </c>
      <c r="C1744" t="s">
        <v>3097</v>
      </c>
      <c r="D1744">
        <v>449.30931851999986</v>
      </c>
    </row>
    <row r="1745" spans="1:4" x14ac:dyDescent="0.25">
      <c r="A1745" t="s">
        <v>3042</v>
      </c>
      <c r="B1745" t="s">
        <v>3152</v>
      </c>
      <c r="C1745" t="s">
        <v>3098</v>
      </c>
      <c r="D1745">
        <v>1487.9874294200008</v>
      </c>
    </row>
    <row r="1746" spans="1:4" x14ac:dyDescent="0.25">
      <c r="A1746" t="s">
        <v>3042</v>
      </c>
      <c r="B1746" t="s">
        <v>3152</v>
      </c>
      <c r="C1746" t="s">
        <v>352</v>
      </c>
      <c r="D1746">
        <v>111.87656600999998</v>
      </c>
    </row>
    <row r="1747" spans="1:4" x14ac:dyDescent="0.25">
      <c r="A1747" t="s">
        <v>3042</v>
      </c>
      <c r="B1747" t="s">
        <v>3152</v>
      </c>
      <c r="C1747" t="s">
        <v>3099</v>
      </c>
      <c r="D1747">
        <v>113.00257380000001</v>
      </c>
    </row>
    <row r="1748" spans="1:4" x14ac:dyDescent="0.25">
      <c r="A1748" t="s">
        <v>3042</v>
      </c>
      <c r="B1748" t="s">
        <v>3152</v>
      </c>
      <c r="C1748" t="s">
        <v>3100</v>
      </c>
      <c r="D1748">
        <v>1646.9374834500018</v>
      </c>
    </row>
    <row r="1749" spans="1:4" x14ac:dyDescent="0.25">
      <c r="A1749" t="s">
        <v>3042</v>
      </c>
      <c r="B1749" t="s">
        <v>3152</v>
      </c>
      <c r="C1749" t="s">
        <v>3101</v>
      </c>
      <c r="D1749">
        <v>232.25997634000009</v>
      </c>
    </row>
    <row r="1750" spans="1:4" x14ac:dyDescent="0.25">
      <c r="A1750" t="s">
        <v>3042</v>
      </c>
      <c r="B1750" t="s">
        <v>3153</v>
      </c>
      <c r="C1750" t="s">
        <v>1403</v>
      </c>
      <c r="D1750">
        <v>539.7546262699999</v>
      </c>
    </row>
    <row r="1751" spans="1:4" x14ac:dyDescent="0.25">
      <c r="A1751" t="s">
        <v>3042</v>
      </c>
      <c r="B1751" t="s">
        <v>3153</v>
      </c>
      <c r="C1751" t="s">
        <v>3095</v>
      </c>
      <c r="D1751">
        <v>136.21503231999998</v>
      </c>
    </row>
    <row r="1752" spans="1:4" x14ac:dyDescent="0.25">
      <c r="A1752" t="s">
        <v>3042</v>
      </c>
      <c r="B1752" t="s">
        <v>3153</v>
      </c>
      <c r="C1752" t="s">
        <v>3097</v>
      </c>
      <c r="D1752">
        <v>220.18082103</v>
      </c>
    </row>
    <row r="1753" spans="1:4" x14ac:dyDescent="0.25">
      <c r="A1753" t="s">
        <v>3042</v>
      </c>
      <c r="B1753" t="s">
        <v>3153</v>
      </c>
      <c r="C1753" t="s">
        <v>3098</v>
      </c>
      <c r="D1753">
        <v>653.30933309999989</v>
      </c>
    </row>
    <row r="1754" spans="1:4" x14ac:dyDescent="0.25">
      <c r="A1754" t="s">
        <v>3042</v>
      </c>
      <c r="B1754" t="s">
        <v>3153</v>
      </c>
      <c r="C1754" t="s">
        <v>352</v>
      </c>
      <c r="D1754">
        <v>5.5463267900000002</v>
      </c>
    </row>
    <row r="1755" spans="1:4" x14ac:dyDescent="0.25">
      <c r="A1755" t="s">
        <v>3042</v>
      </c>
      <c r="B1755" t="s">
        <v>3153</v>
      </c>
      <c r="C1755" t="s">
        <v>3099</v>
      </c>
      <c r="D1755">
        <v>69.461417509999976</v>
      </c>
    </row>
    <row r="1756" spans="1:4" x14ac:dyDescent="0.25">
      <c r="A1756" t="s">
        <v>3042</v>
      </c>
      <c r="B1756" t="s">
        <v>3153</v>
      </c>
      <c r="C1756" t="s">
        <v>3100</v>
      </c>
      <c r="D1756">
        <v>1127.6860379199966</v>
      </c>
    </row>
    <row r="1757" spans="1:4" x14ac:dyDescent="0.25">
      <c r="A1757" t="s">
        <v>3042</v>
      </c>
      <c r="B1757" t="s">
        <v>3153</v>
      </c>
      <c r="C1757" t="s">
        <v>3101</v>
      </c>
      <c r="D1757">
        <v>126.96797481</v>
      </c>
    </row>
    <row r="1758" spans="1:4" x14ac:dyDescent="0.25">
      <c r="A1758" t="s">
        <v>3042</v>
      </c>
      <c r="B1758" t="s">
        <v>3147</v>
      </c>
      <c r="C1758" t="s">
        <v>1403</v>
      </c>
      <c r="D1758">
        <v>13178.389216059983</v>
      </c>
    </row>
    <row r="1759" spans="1:4" x14ac:dyDescent="0.25">
      <c r="A1759" t="s">
        <v>3042</v>
      </c>
      <c r="B1759" t="s">
        <v>3147</v>
      </c>
      <c r="C1759" t="s">
        <v>3095</v>
      </c>
      <c r="D1759">
        <v>86.938729430000009</v>
      </c>
    </row>
    <row r="1760" spans="1:4" x14ac:dyDescent="0.25">
      <c r="A1760" t="s">
        <v>3042</v>
      </c>
      <c r="B1760" t="s">
        <v>3147</v>
      </c>
      <c r="C1760" t="s">
        <v>3096</v>
      </c>
      <c r="D1760">
        <v>3.7011177000000002</v>
      </c>
    </row>
    <row r="1761" spans="1:4" x14ac:dyDescent="0.25">
      <c r="A1761" t="s">
        <v>3042</v>
      </c>
      <c r="B1761" t="s">
        <v>3147</v>
      </c>
      <c r="C1761" t="s">
        <v>3097</v>
      </c>
      <c r="D1761">
        <v>3653.2087688899992</v>
      </c>
    </row>
    <row r="1762" spans="1:4" x14ac:dyDescent="0.25">
      <c r="A1762" t="s">
        <v>3042</v>
      </c>
      <c r="B1762" t="s">
        <v>3147</v>
      </c>
      <c r="C1762" t="s">
        <v>3098</v>
      </c>
      <c r="D1762">
        <v>10936.554786159966</v>
      </c>
    </row>
    <row r="1763" spans="1:4" x14ac:dyDescent="0.25">
      <c r="A1763" t="s">
        <v>3042</v>
      </c>
      <c r="B1763" t="s">
        <v>3147</v>
      </c>
      <c r="C1763" t="s">
        <v>352</v>
      </c>
      <c r="D1763">
        <v>515.75213906000022</v>
      </c>
    </row>
    <row r="1764" spans="1:4" x14ac:dyDescent="0.25">
      <c r="A1764" t="s">
        <v>3042</v>
      </c>
      <c r="B1764" t="s">
        <v>3147</v>
      </c>
      <c r="C1764" t="s">
        <v>3099</v>
      </c>
      <c r="D1764">
        <v>308.55505512999974</v>
      </c>
    </row>
    <row r="1765" spans="1:4" x14ac:dyDescent="0.25">
      <c r="A1765" t="s">
        <v>3042</v>
      </c>
      <c r="B1765" t="s">
        <v>3147</v>
      </c>
      <c r="C1765" t="s">
        <v>3100</v>
      </c>
      <c r="D1765">
        <v>8330.3164910099858</v>
      </c>
    </row>
    <row r="1766" spans="1:4" x14ac:dyDescent="0.25">
      <c r="A1766" t="s">
        <v>3042</v>
      </c>
      <c r="B1766" t="s">
        <v>3147</v>
      </c>
      <c r="C1766" t="s">
        <v>3101</v>
      </c>
      <c r="D1766">
        <v>1655.7224849500003</v>
      </c>
    </row>
    <row r="1767" spans="1:4" x14ac:dyDescent="0.25">
      <c r="A1767" t="s">
        <v>3042</v>
      </c>
      <c r="B1767" t="s">
        <v>3147</v>
      </c>
      <c r="C1767" t="s">
        <v>3102</v>
      </c>
      <c r="D1767">
        <v>66.327189570000002</v>
      </c>
    </row>
    <row r="1768" spans="1:4" x14ac:dyDescent="0.25">
      <c r="A1768" t="s">
        <v>3043</v>
      </c>
      <c r="B1768" t="s">
        <v>3149</v>
      </c>
      <c r="C1768" t="s">
        <v>3096</v>
      </c>
      <c r="D1768">
        <v>127.76500000000003</v>
      </c>
    </row>
    <row r="1769" spans="1:4" x14ac:dyDescent="0.25">
      <c r="A1769" t="s">
        <v>3043</v>
      </c>
      <c r="B1769" t="s">
        <v>3149</v>
      </c>
      <c r="C1769" t="s">
        <v>3099</v>
      </c>
      <c r="D1769">
        <v>1917.1889711699969</v>
      </c>
    </row>
    <row r="1770" spans="1:4" x14ac:dyDescent="0.25">
      <c r="A1770" t="s">
        <v>3043</v>
      </c>
      <c r="B1770" t="s">
        <v>3142</v>
      </c>
      <c r="C1770" t="s">
        <v>1403</v>
      </c>
      <c r="D1770">
        <v>2804.8572928799949</v>
      </c>
    </row>
    <row r="1771" spans="1:4" x14ac:dyDescent="0.25">
      <c r="A1771" t="s">
        <v>3043</v>
      </c>
      <c r="B1771" t="s">
        <v>3142</v>
      </c>
      <c r="C1771" t="s">
        <v>3095</v>
      </c>
      <c r="D1771">
        <v>521.74956536000002</v>
      </c>
    </row>
    <row r="1772" spans="1:4" x14ac:dyDescent="0.25">
      <c r="A1772" t="s">
        <v>3043</v>
      </c>
      <c r="B1772" t="s">
        <v>3142</v>
      </c>
      <c r="C1772" t="s">
        <v>3096</v>
      </c>
      <c r="D1772">
        <v>2565.1233658699944</v>
      </c>
    </row>
    <row r="1773" spans="1:4" x14ac:dyDescent="0.25">
      <c r="A1773" t="s">
        <v>3043</v>
      </c>
      <c r="B1773" t="s">
        <v>3142</v>
      </c>
      <c r="C1773" t="s">
        <v>3097</v>
      </c>
      <c r="D1773">
        <v>477.13617869000007</v>
      </c>
    </row>
    <row r="1774" spans="1:4" x14ac:dyDescent="0.25">
      <c r="A1774" t="s">
        <v>3043</v>
      </c>
      <c r="B1774" t="s">
        <v>3142</v>
      </c>
      <c r="C1774" t="s">
        <v>3098</v>
      </c>
      <c r="D1774">
        <v>3346.0658977000016</v>
      </c>
    </row>
    <row r="1775" spans="1:4" x14ac:dyDescent="0.25">
      <c r="A1775" t="s">
        <v>3043</v>
      </c>
      <c r="B1775" t="s">
        <v>3142</v>
      </c>
      <c r="C1775" t="s">
        <v>352</v>
      </c>
      <c r="D1775">
        <v>8.0554677300000002</v>
      </c>
    </row>
    <row r="1776" spans="1:4" x14ac:dyDescent="0.25">
      <c r="A1776" t="s">
        <v>3043</v>
      </c>
      <c r="B1776" t="s">
        <v>3142</v>
      </c>
      <c r="C1776" t="s">
        <v>3099</v>
      </c>
      <c r="D1776">
        <v>37288.237345489855</v>
      </c>
    </row>
    <row r="1777" spans="1:4" x14ac:dyDescent="0.25">
      <c r="A1777" t="s">
        <v>3043</v>
      </c>
      <c r="B1777" t="s">
        <v>3142</v>
      </c>
      <c r="C1777" t="s">
        <v>3100</v>
      </c>
      <c r="D1777">
        <v>10364.316420749989</v>
      </c>
    </row>
    <row r="1778" spans="1:4" x14ac:dyDescent="0.25">
      <c r="A1778" t="s">
        <v>3043</v>
      </c>
      <c r="B1778" t="s">
        <v>3142</v>
      </c>
      <c r="C1778" t="s">
        <v>3101</v>
      </c>
      <c r="D1778">
        <v>38.612402010000004</v>
      </c>
    </row>
    <row r="1779" spans="1:4" x14ac:dyDescent="0.25">
      <c r="A1779" t="s">
        <v>3043</v>
      </c>
      <c r="B1779" t="s">
        <v>3150</v>
      </c>
      <c r="C1779" t="s">
        <v>1403</v>
      </c>
      <c r="D1779">
        <v>3329.4544750999985</v>
      </c>
    </row>
    <row r="1780" spans="1:4" x14ac:dyDescent="0.25">
      <c r="A1780" t="s">
        <v>3043</v>
      </c>
      <c r="B1780" t="s">
        <v>3150</v>
      </c>
      <c r="C1780" t="s">
        <v>3095</v>
      </c>
      <c r="D1780">
        <v>1578.9027155300005</v>
      </c>
    </row>
    <row r="1781" spans="1:4" x14ac:dyDescent="0.25">
      <c r="A1781" t="s">
        <v>3043</v>
      </c>
      <c r="B1781" t="s">
        <v>3150</v>
      </c>
      <c r="C1781" t="s">
        <v>3096</v>
      </c>
      <c r="D1781">
        <v>3099.3352436699938</v>
      </c>
    </row>
    <row r="1782" spans="1:4" x14ac:dyDescent="0.25">
      <c r="A1782" t="s">
        <v>3043</v>
      </c>
      <c r="B1782" t="s">
        <v>3150</v>
      </c>
      <c r="C1782" t="s">
        <v>3097</v>
      </c>
      <c r="D1782">
        <v>1366.4425037899998</v>
      </c>
    </row>
    <row r="1783" spans="1:4" x14ac:dyDescent="0.25">
      <c r="A1783" t="s">
        <v>3043</v>
      </c>
      <c r="B1783" t="s">
        <v>3150</v>
      </c>
      <c r="C1783" t="s">
        <v>3098</v>
      </c>
      <c r="D1783">
        <v>5332.6552748299991</v>
      </c>
    </row>
    <row r="1784" spans="1:4" x14ac:dyDescent="0.25">
      <c r="A1784" t="s">
        <v>3043</v>
      </c>
      <c r="B1784" t="s">
        <v>3150</v>
      </c>
      <c r="C1784" t="s">
        <v>352</v>
      </c>
      <c r="D1784">
        <v>107.60813018</v>
      </c>
    </row>
    <row r="1785" spans="1:4" x14ac:dyDescent="0.25">
      <c r="A1785" t="s">
        <v>3043</v>
      </c>
      <c r="B1785" t="s">
        <v>3150</v>
      </c>
      <c r="C1785" t="s">
        <v>3099</v>
      </c>
      <c r="D1785">
        <v>51694.680815650085</v>
      </c>
    </row>
    <row r="1786" spans="1:4" x14ac:dyDescent="0.25">
      <c r="A1786" t="s">
        <v>3043</v>
      </c>
      <c r="B1786" t="s">
        <v>3150</v>
      </c>
      <c r="C1786" t="s">
        <v>3100</v>
      </c>
      <c r="D1786">
        <v>19366.882696819994</v>
      </c>
    </row>
    <row r="1787" spans="1:4" x14ac:dyDescent="0.25">
      <c r="A1787" t="s">
        <v>3043</v>
      </c>
      <c r="B1787" t="s">
        <v>3150</v>
      </c>
      <c r="C1787" t="s">
        <v>3101</v>
      </c>
      <c r="D1787">
        <v>116.87622924999999</v>
      </c>
    </row>
    <row r="1788" spans="1:4" x14ac:dyDescent="0.25">
      <c r="A1788" t="s">
        <v>3043</v>
      </c>
      <c r="B1788" t="s">
        <v>3151</v>
      </c>
      <c r="C1788" t="s">
        <v>1403</v>
      </c>
      <c r="D1788">
        <v>2761.8867708299995</v>
      </c>
    </row>
    <row r="1789" spans="1:4" x14ac:dyDescent="0.25">
      <c r="A1789" t="s">
        <v>3043</v>
      </c>
      <c r="B1789" t="s">
        <v>3151</v>
      </c>
      <c r="C1789" t="s">
        <v>3095</v>
      </c>
      <c r="D1789">
        <v>1506.2032193299995</v>
      </c>
    </row>
    <row r="1790" spans="1:4" x14ac:dyDescent="0.25">
      <c r="A1790" t="s">
        <v>3043</v>
      </c>
      <c r="B1790" t="s">
        <v>3151</v>
      </c>
      <c r="C1790" t="s">
        <v>3096</v>
      </c>
      <c r="D1790">
        <v>2906.6546867599986</v>
      </c>
    </row>
    <row r="1791" spans="1:4" x14ac:dyDescent="0.25">
      <c r="A1791" t="s">
        <v>3043</v>
      </c>
      <c r="B1791" t="s">
        <v>3151</v>
      </c>
      <c r="C1791" t="s">
        <v>3097</v>
      </c>
      <c r="D1791">
        <v>327.30163791000001</v>
      </c>
    </row>
    <row r="1792" spans="1:4" x14ac:dyDescent="0.25">
      <c r="A1792" t="s">
        <v>3043</v>
      </c>
      <c r="B1792" t="s">
        <v>3151</v>
      </c>
      <c r="C1792" t="s">
        <v>3098</v>
      </c>
      <c r="D1792">
        <v>2481.1969127900002</v>
      </c>
    </row>
    <row r="1793" spans="1:4" x14ac:dyDescent="0.25">
      <c r="A1793" t="s">
        <v>3043</v>
      </c>
      <c r="B1793" t="s">
        <v>3151</v>
      </c>
      <c r="C1793" t="s">
        <v>352</v>
      </c>
      <c r="D1793">
        <v>137.40697760999998</v>
      </c>
    </row>
    <row r="1794" spans="1:4" x14ac:dyDescent="0.25">
      <c r="A1794" t="s">
        <v>3043</v>
      </c>
      <c r="B1794" t="s">
        <v>3151</v>
      </c>
      <c r="C1794" t="s">
        <v>3099</v>
      </c>
      <c r="D1794">
        <v>45027.834810559551</v>
      </c>
    </row>
    <row r="1795" spans="1:4" x14ac:dyDescent="0.25">
      <c r="A1795" t="s">
        <v>3043</v>
      </c>
      <c r="B1795" t="s">
        <v>3151</v>
      </c>
      <c r="C1795" t="s">
        <v>3100</v>
      </c>
      <c r="D1795">
        <v>15308.620967649998</v>
      </c>
    </row>
    <row r="1796" spans="1:4" x14ac:dyDescent="0.25">
      <c r="A1796" t="s">
        <v>3043</v>
      </c>
      <c r="B1796" t="s">
        <v>3151</v>
      </c>
      <c r="C1796" t="s">
        <v>3101</v>
      </c>
      <c r="D1796">
        <v>129.97627923000002</v>
      </c>
    </row>
    <row r="1797" spans="1:4" x14ac:dyDescent="0.25">
      <c r="A1797" t="s">
        <v>3043</v>
      </c>
      <c r="B1797" t="s">
        <v>3154</v>
      </c>
      <c r="C1797" t="s">
        <v>1403</v>
      </c>
      <c r="D1797">
        <v>64.005983970000003</v>
      </c>
    </row>
    <row r="1798" spans="1:4" x14ac:dyDescent="0.25">
      <c r="A1798" t="s">
        <v>3043</v>
      </c>
      <c r="B1798" t="s">
        <v>3154</v>
      </c>
      <c r="C1798" t="s">
        <v>3095</v>
      </c>
      <c r="D1798">
        <v>1441.4138987400013</v>
      </c>
    </row>
    <row r="1799" spans="1:4" x14ac:dyDescent="0.25">
      <c r="A1799" t="s">
        <v>3043</v>
      </c>
      <c r="B1799" t="s">
        <v>3154</v>
      </c>
      <c r="C1799" t="s">
        <v>3096</v>
      </c>
      <c r="D1799">
        <v>8.3113543199999995</v>
      </c>
    </row>
    <row r="1800" spans="1:4" x14ac:dyDescent="0.25">
      <c r="A1800" t="s">
        <v>3043</v>
      </c>
      <c r="B1800" t="s">
        <v>3154</v>
      </c>
      <c r="C1800" t="s">
        <v>3098</v>
      </c>
      <c r="D1800">
        <v>85.813858549999992</v>
      </c>
    </row>
    <row r="1801" spans="1:4" x14ac:dyDescent="0.25">
      <c r="A1801" t="s">
        <v>3043</v>
      </c>
      <c r="B1801" t="s">
        <v>3154</v>
      </c>
      <c r="C1801" t="s">
        <v>3099</v>
      </c>
      <c r="D1801">
        <v>93.486211719999986</v>
      </c>
    </row>
    <row r="1802" spans="1:4" x14ac:dyDescent="0.25">
      <c r="A1802" t="s">
        <v>3043</v>
      </c>
      <c r="B1802" t="s">
        <v>3154</v>
      </c>
      <c r="C1802" t="s">
        <v>3100</v>
      </c>
      <c r="D1802">
        <v>1950.7312187700009</v>
      </c>
    </row>
    <row r="1803" spans="1:4" x14ac:dyDescent="0.25">
      <c r="A1803" t="s">
        <v>3043</v>
      </c>
      <c r="B1803" t="s">
        <v>3143</v>
      </c>
      <c r="C1803" t="s">
        <v>1403</v>
      </c>
      <c r="D1803">
        <v>36771.611364800039</v>
      </c>
    </row>
    <row r="1804" spans="1:4" x14ac:dyDescent="0.25">
      <c r="A1804" t="s">
        <v>3043</v>
      </c>
      <c r="B1804" t="s">
        <v>3143</v>
      </c>
      <c r="C1804" t="s">
        <v>3095</v>
      </c>
      <c r="D1804">
        <v>4057.4760980200008</v>
      </c>
    </row>
    <row r="1805" spans="1:4" x14ac:dyDescent="0.25">
      <c r="A1805" t="s">
        <v>3043</v>
      </c>
      <c r="B1805" t="s">
        <v>3143</v>
      </c>
      <c r="C1805" t="s">
        <v>3096</v>
      </c>
      <c r="D1805">
        <v>8727.1982862000223</v>
      </c>
    </row>
    <row r="1806" spans="1:4" x14ac:dyDescent="0.25">
      <c r="A1806" t="s">
        <v>3043</v>
      </c>
      <c r="B1806" t="s">
        <v>3143</v>
      </c>
      <c r="C1806" t="s">
        <v>3097</v>
      </c>
      <c r="D1806">
        <v>10198.225827480006</v>
      </c>
    </row>
    <row r="1807" spans="1:4" x14ac:dyDescent="0.25">
      <c r="A1807" t="s">
        <v>3043</v>
      </c>
      <c r="B1807" t="s">
        <v>3143</v>
      </c>
      <c r="C1807" t="s">
        <v>3098</v>
      </c>
      <c r="D1807">
        <v>59197.393619809925</v>
      </c>
    </row>
    <row r="1808" spans="1:4" x14ac:dyDescent="0.25">
      <c r="A1808" t="s">
        <v>3043</v>
      </c>
      <c r="B1808" t="s">
        <v>3143</v>
      </c>
      <c r="C1808" t="s">
        <v>352</v>
      </c>
      <c r="D1808">
        <v>2169.5886271300001</v>
      </c>
    </row>
    <row r="1809" spans="1:4" x14ac:dyDescent="0.25">
      <c r="A1809" t="s">
        <v>3043</v>
      </c>
      <c r="B1809" t="s">
        <v>3143</v>
      </c>
      <c r="C1809" t="s">
        <v>3099</v>
      </c>
      <c r="D1809">
        <v>132192.92003044888</v>
      </c>
    </row>
    <row r="1810" spans="1:4" x14ac:dyDescent="0.25">
      <c r="A1810" t="s">
        <v>3043</v>
      </c>
      <c r="B1810" t="s">
        <v>3143</v>
      </c>
      <c r="C1810" t="s">
        <v>3100</v>
      </c>
      <c r="D1810">
        <v>66131.679754640034</v>
      </c>
    </row>
    <row r="1811" spans="1:4" x14ac:dyDescent="0.25">
      <c r="A1811" t="s">
        <v>3043</v>
      </c>
      <c r="B1811" t="s">
        <v>3143</v>
      </c>
      <c r="C1811" t="s">
        <v>3101</v>
      </c>
      <c r="D1811">
        <v>2687.1098184999996</v>
      </c>
    </row>
    <row r="1812" spans="1:4" x14ac:dyDescent="0.25">
      <c r="A1812" t="s">
        <v>3043</v>
      </c>
      <c r="B1812" t="s">
        <v>3144</v>
      </c>
      <c r="C1812" t="s">
        <v>1403</v>
      </c>
      <c r="D1812">
        <v>69.913467980000007</v>
      </c>
    </row>
    <row r="1813" spans="1:4" x14ac:dyDescent="0.25">
      <c r="A1813" t="s">
        <v>3043</v>
      </c>
      <c r="B1813" t="s">
        <v>3144</v>
      </c>
      <c r="C1813" t="s">
        <v>3095</v>
      </c>
      <c r="D1813">
        <v>67.866079360000001</v>
      </c>
    </row>
    <row r="1814" spans="1:4" x14ac:dyDescent="0.25">
      <c r="A1814" t="s">
        <v>3043</v>
      </c>
      <c r="B1814" t="s">
        <v>3144</v>
      </c>
      <c r="C1814" t="s">
        <v>3096</v>
      </c>
      <c r="D1814">
        <v>351.98771010999997</v>
      </c>
    </row>
    <row r="1815" spans="1:4" x14ac:dyDescent="0.25">
      <c r="A1815" t="s">
        <v>3043</v>
      </c>
      <c r="B1815" t="s">
        <v>3144</v>
      </c>
      <c r="C1815" t="s">
        <v>3098</v>
      </c>
      <c r="D1815">
        <v>7.3165228400000011</v>
      </c>
    </row>
    <row r="1816" spans="1:4" x14ac:dyDescent="0.25">
      <c r="A1816" t="s">
        <v>3043</v>
      </c>
      <c r="B1816" t="s">
        <v>3144</v>
      </c>
      <c r="C1816" t="s">
        <v>3099</v>
      </c>
      <c r="D1816">
        <v>10124.783017740037</v>
      </c>
    </row>
    <row r="1817" spans="1:4" x14ac:dyDescent="0.25">
      <c r="A1817" t="s">
        <v>3043</v>
      </c>
      <c r="B1817" t="s">
        <v>3144</v>
      </c>
      <c r="C1817" t="s">
        <v>3100</v>
      </c>
      <c r="D1817">
        <v>102.76900000000001</v>
      </c>
    </row>
    <row r="1818" spans="1:4" x14ac:dyDescent="0.25">
      <c r="A1818" t="s">
        <v>3043</v>
      </c>
      <c r="B1818" t="s">
        <v>3145</v>
      </c>
      <c r="C1818" t="s">
        <v>3096</v>
      </c>
      <c r="D1818">
        <v>133.58084627000002</v>
      </c>
    </row>
    <row r="1819" spans="1:4" x14ac:dyDescent="0.25">
      <c r="A1819" t="s">
        <v>3043</v>
      </c>
      <c r="B1819" t="s">
        <v>3145</v>
      </c>
      <c r="C1819" t="s">
        <v>3099</v>
      </c>
      <c r="D1819">
        <v>1960.8977708000004</v>
      </c>
    </row>
    <row r="1820" spans="1:4" x14ac:dyDescent="0.25">
      <c r="A1820" t="s">
        <v>3043</v>
      </c>
      <c r="B1820" t="s">
        <v>3146</v>
      </c>
      <c r="C1820" t="s">
        <v>1403</v>
      </c>
      <c r="D1820">
        <v>1172.5072386800041</v>
      </c>
    </row>
    <row r="1821" spans="1:4" x14ac:dyDescent="0.25">
      <c r="A1821" t="s">
        <v>3043</v>
      </c>
      <c r="B1821" t="s">
        <v>3146</v>
      </c>
      <c r="C1821" t="s">
        <v>3095</v>
      </c>
      <c r="D1821">
        <v>187.52999795000008</v>
      </c>
    </row>
    <row r="1822" spans="1:4" x14ac:dyDescent="0.25">
      <c r="A1822" t="s">
        <v>3043</v>
      </c>
      <c r="B1822" t="s">
        <v>3146</v>
      </c>
      <c r="C1822" t="s">
        <v>3096</v>
      </c>
      <c r="D1822">
        <v>2474.8318580900086</v>
      </c>
    </row>
    <row r="1823" spans="1:4" x14ac:dyDescent="0.25">
      <c r="A1823" t="s">
        <v>3043</v>
      </c>
      <c r="B1823" t="s">
        <v>3146</v>
      </c>
      <c r="C1823" t="s">
        <v>3097</v>
      </c>
      <c r="D1823">
        <v>229.99539797999998</v>
      </c>
    </row>
    <row r="1824" spans="1:4" x14ac:dyDescent="0.25">
      <c r="A1824" t="s">
        <v>3043</v>
      </c>
      <c r="B1824" t="s">
        <v>3146</v>
      </c>
      <c r="C1824" t="s">
        <v>3098</v>
      </c>
      <c r="D1824">
        <v>2847.7899154099991</v>
      </c>
    </row>
    <row r="1825" spans="1:4" x14ac:dyDescent="0.25">
      <c r="A1825" t="s">
        <v>3043</v>
      </c>
      <c r="B1825" t="s">
        <v>3146</v>
      </c>
      <c r="C1825" t="s">
        <v>352</v>
      </c>
      <c r="D1825">
        <v>332.87564402000004</v>
      </c>
    </row>
    <row r="1826" spans="1:4" x14ac:dyDescent="0.25">
      <c r="A1826" t="s">
        <v>3043</v>
      </c>
      <c r="B1826" t="s">
        <v>3146</v>
      </c>
      <c r="C1826" t="s">
        <v>3099</v>
      </c>
      <c r="D1826">
        <v>36310.134025019965</v>
      </c>
    </row>
    <row r="1827" spans="1:4" x14ac:dyDescent="0.25">
      <c r="A1827" t="s">
        <v>3043</v>
      </c>
      <c r="B1827" t="s">
        <v>3146</v>
      </c>
      <c r="C1827" t="s">
        <v>3100</v>
      </c>
      <c r="D1827">
        <v>3559.8265712100078</v>
      </c>
    </row>
    <row r="1828" spans="1:4" x14ac:dyDescent="0.25">
      <c r="A1828" t="s">
        <v>3043</v>
      </c>
      <c r="B1828" t="s">
        <v>3146</v>
      </c>
      <c r="C1828" t="s">
        <v>3101</v>
      </c>
      <c r="D1828">
        <v>346.18100189000023</v>
      </c>
    </row>
    <row r="1829" spans="1:4" x14ac:dyDescent="0.25">
      <c r="A1829" t="s">
        <v>3043</v>
      </c>
      <c r="B1829" t="s">
        <v>3146</v>
      </c>
      <c r="C1829" t="s">
        <v>3102</v>
      </c>
      <c r="D1829">
        <v>528.95501324000065</v>
      </c>
    </row>
    <row r="1830" spans="1:4" x14ac:dyDescent="0.25">
      <c r="A1830" t="s">
        <v>3043</v>
      </c>
      <c r="B1830" t="s">
        <v>3152</v>
      </c>
      <c r="C1830" t="s">
        <v>1403</v>
      </c>
      <c r="D1830">
        <v>660.97150812999962</v>
      </c>
    </row>
    <row r="1831" spans="1:4" x14ac:dyDescent="0.25">
      <c r="A1831" t="s">
        <v>3043</v>
      </c>
      <c r="B1831" t="s">
        <v>3152</v>
      </c>
      <c r="C1831" t="s">
        <v>3095</v>
      </c>
      <c r="D1831">
        <v>225.25364174000001</v>
      </c>
    </row>
    <row r="1832" spans="1:4" x14ac:dyDescent="0.25">
      <c r="A1832" t="s">
        <v>3043</v>
      </c>
      <c r="B1832" t="s">
        <v>3152</v>
      </c>
      <c r="C1832" t="s">
        <v>3096</v>
      </c>
      <c r="D1832">
        <v>2643.7819105599938</v>
      </c>
    </row>
    <row r="1833" spans="1:4" x14ac:dyDescent="0.25">
      <c r="A1833" t="s">
        <v>3043</v>
      </c>
      <c r="B1833" t="s">
        <v>3152</v>
      </c>
      <c r="C1833" t="s">
        <v>3097</v>
      </c>
      <c r="D1833">
        <v>878.44046146999949</v>
      </c>
    </row>
    <row r="1834" spans="1:4" x14ac:dyDescent="0.25">
      <c r="A1834" t="s">
        <v>3043</v>
      </c>
      <c r="B1834" t="s">
        <v>3152</v>
      </c>
      <c r="C1834" t="s">
        <v>3098</v>
      </c>
      <c r="D1834">
        <v>2743.9175226799998</v>
      </c>
    </row>
    <row r="1835" spans="1:4" x14ac:dyDescent="0.25">
      <c r="A1835" t="s">
        <v>3043</v>
      </c>
      <c r="B1835" t="s">
        <v>3152</v>
      </c>
      <c r="C1835" t="s">
        <v>352</v>
      </c>
      <c r="D1835">
        <v>815.70828002000019</v>
      </c>
    </row>
    <row r="1836" spans="1:4" x14ac:dyDescent="0.25">
      <c r="A1836" t="s">
        <v>3043</v>
      </c>
      <c r="B1836" t="s">
        <v>3152</v>
      </c>
      <c r="C1836" t="s">
        <v>3099</v>
      </c>
      <c r="D1836">
        <v>49453.257459140164</v>
      </c>
    </row>
    <row r="1837" spans="1:4" x14ac:dyDescent="0.25">
      <c r="A1837" t="s">
        <v>3043</v>
      </c>
      <c r="B1837" t="s">
        <v>3152</v>
      </c>
      <c r="C1837" t="s">
        <v>3100</v>
      </c>
      <c r="D1837">
        <v>3419.5130151999942</v>
      </c>
    </row>
    <row r="1838" spans="1:4" x14ac:dyDescent="0.25">
      <c r="A1838" t="s">
        <v>3043</v>
      </c>
      <c r="B1838" t="s">
        <v>3152</v>
      </c>
      <c r="C1838" t="s">
        <v>3101</v>
      </c>
      <c r="D1838">
        <v>152.89449963000004</v>
      </c>
    </row>
    <row r="1839" spans="1:4" x14ac:dyDescent="0.25">
      <c r="A1839" t="s">
        <v>3043</v>
      </c>
      <c r="B1839" t="s">
        <v>3152</v>
      </c>
      <c r="C1839" t="s">
        <v>3102</v>
      </c>
      <c r="D1839">
        <v>1062.2328962400002</v>
      </c>
    </row>
    <row r="1840" spans="1:4" x14ac:dyDescent="0.25">
      <c r="A1840" t="s">
        <v>3043</v>
      </c>
      <c r="B1840" t="s">
        <v>3153</v>
      </c>
      <c r="C1840" t="s">
        <v>1403</v>
      </c>
      <c r="D1840">
        <v>383.2763800099998</v>
      </c>
    </row>
    <row r="1841" spans="1:4" x14ac:dyDescent="0.25">
      <c r="A1841" t="s">
        <v>3043</v>
      </c>
      <c r="B1841" t="s">
        <v>3153</v>
      </c>
      <c r="C1841" t="s">
        <v>3095</v>
      </c>
      <c r="D1841">
        <v>222.09631813999997</v>
      </c>
    </row>
    <row r="1842" spans="1:4" x14ac:dyDescent="0.25">
      <c r="A1842" t="s">
        <v>3043</v>
      </c>
      <c r="B1842" t="s">
        <v>3153</v>
      </c>
      <c r="C1842" t="s">
        <v>3096</v>
      </c>
      <c r="D1842">
        <v>2994.1617113500115</v>
      </c>
    </row>
    <row r="1843" spans="1:4" x14ac:dyDescent="0.25">
      <c r="A1843" t="s">
        <v>3043</v>
      </c>
      <c r="B1843" t="s">
        <v>3153</v>
      </c>
      <c r="C1843" t="s">
        <v>3097</v>
      </c>
      <c r="D1843">
        <v>902.30150584000035</v>
      </c>
    </row>
    <row r="1844" spans="1:4" x14ac:dyDescent="0.25">
      <c r="A1844" t="s">
        <v>3043</v>
      </c>
      <c r="B1844" t="s">
        <v>3153</v>
      </c>
      <c r="C1844" t="s">
        <v>3098</v>
      </c>
      <c r="D1844">
        <v>3137.3176680200031</v>
      </c>
    </row>
    <row r="1845" spans="1:4" x14ac:dyDescent="0.25">
      <c r="A1845" t="s">
        <v>3043</v>
      </c>
      <c r="B1845" t="s">
        <v>3153</v>
      </c>
      <c r="C1845" t="s">
        <v>352</v>
      </c>
      <c r="D1845">
        <v>425.62681549999991</v>
      </c>
    </row>
    <row r="1846" spans="1:4" x14ac:dyDescent="0.25">
      <c r="A1846" t="s">
        <v>3043</v>
      </c>
      <c r="B1846" t="s">
        <v>3153</v>
      </c>
      <c r="C1846" t="s">
        <v>3099</v>
      </c>
      <c r="D1846">
        <v>51760.130673399828</v>
      </c>
    </row>
    <row r="1847" spans="1:4" x14ac:dyDescent="0.25">
      <c r="A1847" t="s">
        <v>3043</v>
      </c>
      <c r="B1847" t="s">
        <v>3153</v>
      </c>
      <c r="C1847" t="s">
        <v>3100</v>
      </c>
      <c r="D1847">
        <v>3359.2023724599985</v>
      </c>
    </row>
    <row r="1848" spans="1:4" x14ac:dyDescent="0.25">
      <c r="A1848" t="s">
        <v>3043</v>
      </c>
      <c r="B1848" t="s">
        <v>3153</v>
      </c>
      <c r="C1848" t="s">
        <v>3101</v>
      </c>
      <c r="D1848">
        <v>192.80073239000001</v>
      </c>
    </row>
    <row r="1849" spans="1:4" x14ac:dyDescent="0.25">
      <c r="A1849" t="s">
        <v>3043</v>
      </c>
      <c r="B1849" t="s">
        <v>3153</v>
      </c>
      <c r="C1849" t="s">
        <v>3102</v>
      </c>
      <c r="D1849">
        <v>430.39364246999986</v>
      </c>
    </row>
    <row r="1850" spans="1:4" x14ac:dyDescent="0.25">
      <c r="A1850" t="s">
        <v>3043</v>
      </c>
      <c r="B1850" t="s">
        <v>3155</v>
      </c>
      <c r="C1850" t="s">
        <v>1403</v>
      </c>
      <c r="D1850">
        <v>15.030042739999999</v>
      </c>
    </row>
    <row r="1851" spans="1:4" x14ac:dyDescent="0.25">
      <c r="A1851" t="s">
        <v>3043</v>
      </c>
      <c r="B1851" t="s">
        <v>3155</v>
      </c>
      <c r="C1851" t="s">
        <v>3095</v>
      </c>
      <c r="D1851">
        <v>51.111651780000003</v>
      </c>
    </row>
    <row r="1852" spans="1:4" x14ac:dyDescent="0.25">
      <c r="A1852" t="s">
        <v>3043</v>
      </c>
      <c r="B1852" t="s">
        <v>3155</v>
      </c>
      <c r="C1852" t="s">
        <v>3096</v>
      </c>
      <c r="D1852">
        <v>10.528630729999998</v>
      </c>
    </row>
    <row r="1853" spans="1:4" x14ac:dyDescent="0.25">
      <c r="A1853" t="s">
        <v>3043</v>
      </c>
      <c r="B1853" t="s">
        <v>3155</v>
      </c>
      <c r="C1853" t="s">
        <v>3097</v>
      </c>
      <c r="D1853">
        <v>109.93568547</v>
      </c>
    </row>
    <row r="1854" spans="1:4" x14ac:dyDescent="0.25">
      <c r="A1854" t="s">
        <v>3043</v>
      </c>
      <c r="B1854" t="s">
        <v>3155</v>
      </c>
      <c r="C1854" t="s">
        <v>3098</v>
      </c>
      <c r="D1854">
        <v>497.20943930000004</v>
      </c>
    </row>
    <row r="1855" spans="1:4" x14ac:dyDescent="0.25">
      <c r="A1855" t="s">
        <v>3043</v>
      </c>
      <c r="B1855" t="s">
        <v>3155</v>
      </c>
      <c r="C1855" t="s">
        <v>352</v>
      </c>
      <c r="D1855">
        <v>17.39879359</v>
      </c>
    </row>
    <row r="1856" spans="1:4" x14ac:dyDescent="0.25">
      <c r="A1856" t="s">
        <v>3043</v>
      </c>
      <c r="B1856" t="s">
        <v>3155</v>
      </c>
      <c r="C1856" t="s">
        <v>3099</v>
      </c>
      <c r="D1856">
        <v>199.71161267000005</v>
      </c>
    </row>
    <row r="1857" spans="1:4" x14ac:dyDescent="0.25">
      <c r="A1857" t="s">
        <v>3043</v>
      </c>
      <c r="B1857" t="s">
        <v>3155</v>
      </c>
      <c r="C1857" t="s">
        <v>3100</v>
      </c>
      <c r="D1857">
        <v>272.02867313999997</v>
      </c>
    </row>
    <row r="1858" spans="1:4" x14ac:dyDescent="0.25">
      <c r="A1858" t="s">
        <v>3043</v>
      </c>
      <c r="B1858" t="s">
        <v>3155</v>
      </c>
      <c r="C1858" t="s">
        <v>3101</v>
      </c>
      <c r="D1858">
        <v>12.600028100000001</v>
      </c>
    </row>
    <row r="1859" spans="1:4" x14ac:dyDescent="0.25">
      <c r="A1859" t="s">
        <v>3043</v>
      </c>
      <c r="B1859" t="s">
        <v>3155</v>
      </c>
      <c r="C1859" t="s">
        <v>3102</v>
      </c>
      <c r="D1859">
        <v>101.43710301000003</v>
      </c>
    </row>
    <row r="1860" spans="1:4" x14ac:dyDescent="0.25">
      <c r="A1860" t="s">
        <v>3043</v>
      </c>
      <c r="B1860" t="s">
        <v>3147</v>
      </c>
      <c r="C1860" t="s">
        <v>1403</v>
      </c>
      <c r="D1860">
        <v>5571.3007431100023</v>
      </c>
    </row>
    <row r="1861" spans="1:4" x14ac:dyDescent="0.25">
      <c r="A1861" t="s">
        <v>3043</v>
      </c>
      <c r="B1861" t="s">
        <v>3147</v>
      </c>
      <c r="C1861" t="s">
        <v>3095</v>
      </c>
      <c r="D1861">
        <v>91.076862379999994</v>
      </c>
    </row>
    <row r="1862" spans="1:4" x14ac:dyDescent="0.25">
      <c r="A1862" t="s">
        <v>3043</v>
      </c>
      <c r="B1862" t="s">
        <v>3147</v>
      </c>
      <c r="C1862" t="s">
        <v>3096</v>
      </c>
      <c r="D1862">
        <v>6569.3587646600145</v>
      </c>
    </row>
    <row r="1863" spans="1:4" x14ac:dyDescent="0.25">
      <c r="A1863" t="s">
        <v>3043</v>
      </c>
      <c r="B1863" t="s">
        <v>3147</v>
      </c>
      <c r="C1863" t="s">
        <v>3097</v>
      </c>
      <c r="D1863">
        <v>4926.2173487799982</v>
      </c>
    </row>
    <row r="1864" spans="1:4" x14ac:dyDescent="0.25">
      <c r="A1864" t="s">
        <v>3043</v>
      </c>
      <c r="B1864" t="s">
        <v>3147</v>
      </c>
      <c r="C1864" t="s">
        <v>3098</v>
      </c>
      <c r="D1864">
        <v>24227.522138119992</v>
      </c>
    </row>
    <row r="1865" spans="1:4" x14ac:dyDescent="0.25">
      <c r="A1865" t="s">
        <v>3043</v>
      </c>
      <c r="B1865" t="s">
        <v>3147</v>
      </c>
      <c r="C1865" t="s">
        <v>352</v>
      </c>
      <c r="D1865">
        <v>4021.6649157899983</v>
      </c>
    </row>
    <row r="1866" spans="1:4" x14ac:dyDescent="0.25">
      <c r="A1866" t="s">
        <v>3043</v>
      </c>
      <c r="B1866" t="s">
        <v>3147</v>
      </c>
      <c r="C1866" t="s">
        <v>3099</v>
      </c>
      <c r="D1866">
        <v>84103.710085018407</v>
      </c>
    </row>
    <row r="1867" spans="1:4" x14ac:dyDescent="0.25">
      <c r="A1867" t="s">
        <v>3043</v>
      </c>
      <c r="B1867" t="s">
        <v>3147</v>
      </c>
      <c r="C1867" t="s">
        <v>3100</v>
      </c>
      <c r="D1867">
        <v>11578.947449229978</v>
      </c>
    </row>
    <row r="1868" spans="1:4" x14ac:dyDescent="0.25">
      <c r="A1868" t="s">
        <v>3043</v>
      </c>
      <c r="B1868" t="s">
        <v>3147</v>
      </c>
      <c r="C1868" t="s">
        <v>3101</v>
      </c>
      <c r="D1868">
        <v>1273.6043980399993</v>
      </c>
    </row>
    <row r="1869" spans="1:4" x14ac:dyDescent="0.25">
      <c r="A1869" t="s">
        <v>3043</v>
      </c>
      <c r="B1869" t="s">
        <v>3147</v>
      </c>
      <c r="C1869" t="s">
        <v>3102</v>
      </c>
      <c r="D1869">
        <v>153.41749222999999</v>
      </c>
    </row>
    <row r="1870" spans="1:4" x14ac:dyDescent="0.25">
      <c r="A1870" t="s">
        <v>3043</v>
      </c>
      <c r="B1870" t="s">
        <v>3148</v>
      </c>
      <c r="C1870" t="s">
        <v>1403</v>
      </c>
      <c r="D1870">
        <v>127.53273428000006</v>
      </c>
    </row>
    <row r="1871" spans="1:4" x14ac:dyDescent="0.25">
      <c r="A1871" t="s">
        <v>3043</v>
      </c>
      <c r="B1871" t="s">
        <v>3148</v>
      </c>
      <c r="C1871" t="s">
        <v>3095</v>
      </c>
      <c r="D1871">
        <v>38.302473680000006</v>
      </c>
    </row>
    <row r="1872" spans="1:4" x14ac:dyDescent="0.25">
      <c r="A1872" t="s">
        <v>3043</v>
      </c>
      <c r="B1872" t="s">
        <v>3148</v>
      </c>
      <c r="C1872" t="s">
        <v>3096</v>
      </c>
      <c r="D1872">
        <v>580.10385982000014</v>
      </c>
    </row>
    <row r="1873" spans="1:4" x14ac:dyDescent="0.25">
      <c r="A1873" t="s">
        <v>3043</v>
      </c>
      <c r="B1873" t="s">
        <v>3148</v>
      </c>
      <c r="C1873" t="s">
        <v>3097</v>
      </c>
      <c r="D1873">
        <v>5.7179367399999999</v>
      </c>
    </row>
    <row r="1874" spans="1:4" x14ac:dyDescent="0.25">
      <c r="A1874" t="s">
        <v>3043</v>
      </c>
      <c r="B1874" t="s">
        <v>3148</v>
      </c>
      <c r="C1874" t="s">
        <v>3098</v>
      </c>
      <c r="D1874">
        <v>60.907143569999995</v>
      </c>
    </row>
    <row r="1875" spans="1:4" x14ac:dyDescent="0.25">
      <c r="A1875" t="s">
        <v>3043</v>
      </c>
      <c r="B1875" t="s">
        <v>3148</v>
      </c>
      <c r="C1875" t="s">
        <v>352</v>
      </c>
      <c r="D1875">
        <v>1.6715002900000002</v>
      </c>
    </row>
    <row r="1876" spans="1:4" x14ac:dyDescent="0.25">
      <c r="A1876" t="s">
        <v>3043</v>
      </c>
      <c r="B1876" t="s">
        <v>3148</v>
      </c>
      <c r="C1876" t="s">
        <v>3099</v>
      </c>
      <c r="D1876">
        <v>12439.364520470062</v>
      </c>
    </row>
    <row r="1877" spans="1:4" x14ac:dyDescent="0.25">
      <c r="A1877" t="s">
        <v>3043</v>
      </c>
      <c r="B1877" t="s">
        <v>3148</v>
      </c>
      <c r="C1877" t="s">
        <v>3100</v>
      </c>
      <c r="D1877">
        <v>231.5486389300001</v>
      </c>
    </row>
    <row r="1878" spans="1:4" x14ac:dyDescent="0.25">
      <c r="A1878" t="s">
        <v>3043</v>
      </c>
      <c r="B1878" t="s">
        <v>3148</v>
      </c>
      <c r="C1878" t="s">
        <v>3101</v>
      </c>
      <c r="D1878">
        <v>37.903742399999992</v>
      </c>
    </row>
    <row r="1879" spans="1:4" x14ac:dyDescent="0.25">
      <c r="A1879" t="s">
        <v>3044</v>
      </c>
      <c r="B1879" t="s">
        <v>3145</v>
      </c>
      <c r="C1879" t="s">
        <v>1403</v>
      </c>
      <c r="D1879">
        <v>152.57400624000007</v>
      </c>
    </row>
    <row r="1880" spans="1:4" x14ac:dyDescent="0.25">
      <c r="A1880" t="s">
        <v>3044</v>
      </c>
      <c r="B1880" t="s">
        <v>3145</v>
      </c>
      <c r="C1880" t="s">
        <v>3095</v>
      </c>
      <c r="D1880">
        <v>891.99169830000073</v>
      </c>
    </row>
    <row r="1881" spans="1:4" x14ac:dyDescent="0.25">
      <c r="A1881" t="s">
        <v>3044</v>
      </c>
      <c r="B1881" t="s">
        <v>3145</v>
      </c>
      <c r="C1881" t="s">
        <v>3096</v>
      </c>
      <c r="D1881">
        <v>2.5017014100000003</v>
      </c>
    </row>
    <row r="1882" spans="1:4" x14ac:dyDescent="0.25">
      <c r="A1882" t="s">
        <v>3044</v>
      </c>
      <c r="B1882" t="s">
        <v>3145</v>
      </c>
      <c r="C1882" t="s">
        <v>3097</v>
      </c>
      <c r="D1882">
        <v>64.160162159999985</v>
      </c>
    </row>
    <row r="1883" spans="1:4" x14ac:dyDescent="0.25">
      <c r="A1883" t="s">
        <v>3044</v>
      </c>
      <c r="B1883" t="s">
        <v>3145</v>
      </c>
      <c r="C1883" t="s">
        <v>3098</v>
      </c>
      <c r="D1883">
        <v>634.58254279000039</v>
      </c>
    </row>
    <row r="1884" spans="1:4" x14ac:dyDescent="0.25">
      <c r="A1884" t="s">
        <v>3044</v>
      </c>
      <c r="B1884" t="s">
        <v>3145</v>
      </c>
      <c r="C1884" t="s">
        <v>352</v>
      </c>
      <c r="D1884">
        <v>1.53749198</v>
      </c>
    </row>
    <row r="1885" spans="1:4" x14ac:dyDescent="0.25">
      <c r="A1885" t="s">
        <v>3044</v>
      </c>
      <c r="B1885" t="s">
        <v>3145</v>
      </c>
      <c r="C1885" t="s">
        <v>3099</v>
      </c>
      <c r="D1885">
        <v>120.33102078000005</v>
      </c>
    </row>
    <row r="1886" spans="1:4" x14ac:dyDescent="0.25">
      <c r="A1886" t="s">
        <v>3044</v>
      </c>
      <c r="B1886" t="s">
        <v>3145</v>
      </c>
      <c r="C1886" t="s">
        <v>3100</v>
      </c>
      <c r="D1886">
        <v>534.80971024000007</v>
      </c>
    </row>
    <row r="1887" spans="1:4" x14ac:dyDescent="0.25">
      <c r="A1887" t="s">
        <v>3044</v>
      </c>
      <c r="B1887" t="s">
        <v>3145</v>
      </c>
      <c r="C1887" t="s">
        <v>3101</v>
      </c>
      <c r="D1887">
        <v>558.6000598899999</v>
      </c>
    </row>
    <row r="1888" spans="1:4" x14ac:dyDescent="0.25">
      <c r="A1888" t="s">
        <v>3044</v>
      </c>
      <c r="B1888" t="s">
        <v>3145</v>
      </c>
      <c r="C1888" t="s">
        <v>3102</v>
      </c>
      <c r="D1888">
        <v>30.052358209999998</v>
      </c>
    </row>
    <row r="1889" spans="1:4" x14ac:dyDescent="0.25">
      <c r="A1889" t="s">
        <v>3045</v>
      </c>
      <c r="B1889" t="s">
        <v>3149</v>
      </c>
      <c r="C1889" t="s">
        <v>3095</v>
      </c>
      <c r="D1889">
        <v>192.65899999999999</v>
      </c>
    </row>
    <row r="1890" spans="1:4" x14ac:dyDescent="0.25">
      <c r="A1890" t="s">
        <v>3045</v>
      </c>
      <c r="B1890" t="s">
        <v>3149</v>
      </c>
      <c r="C1890" t="s">
        <v>3100</v>
      </c>
      <c r="D1890">
        <v>38.99</v>
      </c>
    </row>
    <row r="1891" spans="1:4" x14ac:dyDescent="0.25">
      <c r="A1891" t="s">
        <v>3045</v>
      </c>
      <c r="B1891" t="s">
        <v>3149</v>
      </c>
      <c r="C1891" t="s">
        <v>3101</v>
      </c>
      <c r="D1891">
        <v>114.919</v>
      </c>
    </row>
    <row r="1892" spans="1:4" x14ac:dyDescent="0.25">
      <c r="A1892" t="s">
        <v>3045</v>
      </c>
      <c r="B1892" t="s">
        <v>3156</v>
      </c>
      <c r="C1892" t="s">
        <v>3095</v>
      </c>
      <c r="D1892">
        <v>742.75697774000002</v>
      </c>
    </row>
    <row r="1893" spans="1:4" x14ac:dyDescent="0.25">
      <c r="A1893" t="s">
        <v>3045</v>
      </c>
      <c r="B1893" t="s">
        <v>3156</v>
      </c>
      <c r="C1893" t="s">
        <v>3099</v>
      </c>
      <c r="D1893">
        <v>10.781993480000001</v>
      </c>
    </row>
    <row r="1894" spans="1:4" x14ac:dyDescent="0.25">
      <c r="A1894" t="s">
        <v>3045</v>
      </c>
      <c r="B1894" t="s">
        <v>3156</v>
      </c>
      <c r="C1894" t="s">
        <v>3100</v>
      </c>
      <c r="D1894">
        <v>13.87854276</v>
      </c>
    </row>
    <row r="1895" spans="1:4" x14ac:dyDescent="0.25">
      <c r="A1895" t="s">
        <v>3045</v>
      </c>
      <c r="B1895" t="s">
        <v>3156</v>
      </c>
      <c r="C1895" t="s">
        <v>3101</v>
      </c>
      <c r="D1895">
        <v>20.43148558</v>
      </c>
    </row>
    <row r="1896" spans="1:4" x14ac:dyDescent="0.25">
      <c r="A1896" t="s">
        <v>3045</v>
      </c>
      <c r="B1896" t="s">
        <v>3156</v>
      </c>
      <c r="C1896" t="s">
        <v>3102</v>
      </c>
      <c r="D1896">
        <v>12556.579380050036</v>
      </c>
    </row>
    <row r="1897" spans="1:4" x14ac:dyDescent="0.25">
      <c r="A1897" t="s">
        <v>3045</v>
      </c>
      <c r="B1897" t="s">
        <v>3145</v>
      </c>
      <c r="C1897" t="s">
        <v>1403</v>
      </c>
      <c r="D1897">
        <v>1.4914036500000003</v>
      </c>
    </row>
    <row r="1898" spans="1:4" x14ac:dyDescent="0.25">
      <c r="A1898" t="s">
        <v>3045</v>
      </c>
      <c r="B1898" t="s">
        <v>3145</v>
      </c>
      <c r="C1898" t="s">
        <v>3095</v>
      </c>
      <c r="D1898">
        <v>652.33084855999948</v>
      </c>
    </row>
    <row r="1899" spans="1:4" x14ac:dyDescent="0.25">
      <c r="A1899" t="s">
        <v>3045</v>
      </c>
      <c r="B1899" t="s">
        <v>3145</v>
      </c>
      <c r="C1899" t="s">
        <v>3096</v>
      </c>
      <c r="D1899">
        <v>12.577656169999999</v>
      </c>
    </row>
    <row r="1900" spans="1:4" x14ac:dyDescent="0.25">
      <c r="A1900" t="s">
        <v>3045</v>
      </c>
      <c r="B1900" t="s">
        <v>3145</v>
      </c>
      <c r="C1900" t="s">
        <v>3097</v>
      </c>
      <c r="D1900">
        <v>0.10008826</v>
      </c>
    </row>
    <row r="1901" spans="1:4" x14ac:dyDescent="0.25">
      <c r="A1901" t="s">
        <v>3045</v>
      </c>
      <c r="B1901" t="s">
        <v>3145</v>
      </c>
      <c r="C1901" t="s">
        <v>3098</v>
      </c>
      <c r="D1901">
        <v>239.68373024999994</v>
      </c>
    </row>
    <row r="1902" spans="1:4" x14ac:dyDescent="0.25">
      <c r="A1902" t="s">
        <v>3045</v>
      </c>
      <c r="B1902" t="s">
        <v>3145</v>
      </c>
      <c r="C1902" t="s">
        <v>3099</v>
      </c>
      <c r="D1902">
        <v>319.5380366900003</v>
      </c>
    </row>
    <row r="1903" spans="1:4" x14ac:dyDescent="0.25">
      <c r="A1903" t="s">
        <v>3045</v>
      </c>
      <c r="B1903" t="s">
        <v>3145</v>
      </c>
      <c r="C1903" t="s">
        <v>3100</v>
      </c>
      <c r="D1903">
        <v>20.243149880000001</v>
      </c>
    </row>
    <row r="1904" spans="1:4" x14ac:dyDescent="0.25">
      <c r="A1904" t="s">
        <v>3045</v>
      </c>
      <c r="B1904" t="s">
        <v>3145</v>
      </c>
      <c r="C1904" t="s">
        <v>3101</v>
      </c>
      <c r="D1904">
        <v>2063.8501351900009</v>
      </c>
    </row>
    <row r="1905" spans="1:4" x14ac:dyDescent="0.25">
      <c r="A1905" t="s">
        <v>3045</v>
      </c>
      <c r="B1905" t="s">
        <v>3145</v>
      </c>
      <c r="C1905" t="s">
        <v>3102</v>
      </c>
      <c r="D1905">
        <v>863.10098814000185</v>
      </c>
    </row>
    <row r="1906" spans="1:4" x14ac:dyDescent="0.25">
      <c r="A1906" t="s">
        <v>3045</v>
      </c>
      <c r="B1906" t="s">
        <v>3146</v>
      </c>
      <c r="C1906" t="s">
        <v>3102</v>
      </c>
      <c r="D1906">
        <v>5.1278315300000008</v>
      </c>
    </row>
    <row r="1907" spans="1:4" x14ac:dyDescent="0.25">
      <c r="A1907" t="s">
        <v>3045</v>
      </c>
      <c r="B1907" t="s">
        <v>3152</v>
      </c>
      <c r="C1907" t="s">
        <v>3101</v>
      </c>
      <c r="D1907">
        <v>11.60928223</v>
      </c>
    </row>
    <row r="1908" spans="1:4" x14ac:dyDescent="0.25">
      <c r="A1908" t="s">
        <v>3045</v>
      </c>
      <c r="B1908" t="s">
        <v>3152</v>
      </c>
      <c r="C1908" t="s">
        <v>3102</v>
      </c>
      <c r="D1908">
        <v>20125.149729200042</v>
      </c>
    </row>
    <row r="1909" spans="1:4" x14ac:dyDescent="0.25">
      <c r="A1909" t="s">
        <v>3045</v>
      </c>
      <c r="B1909" t="s">
        <v>3153</v>
      </c>
      <c r="C1909" t="s">
        <v>3099</v>
      </c>
      <c r="D1909">
        <v>0.21901039999999999</v>
      </c>
    </row>
    <row r="1910" spans="1:4" x14ac:dyDescent="0.25">
      <c r="A1910" t="s">
        <v>3045</v>
      </c>
      <c r="B1910" t="s">
        <v>3153</v>
      </c>
      <c r="C1910" t="s">
        <v>3101</v>
      </c>
      <c r="D1910">
        <v>2.4103680600000001</v>
      </c>
    </row>
    <row r="1911" spans="1:4" x14ac:dyDescent="0.25">
      <c r="A1911" t="s">
        <v>3045</v>
      </c>
      <c r="B1911" t="s">
        <v>3153</v>
      </c>
      <c r="C1911" t="s">
        <v>3102</v>
      </c>
      <c r="D1911">
        <v>9649.0886670899945</v>
      </c>
    </row>
    <row r="1912" spans="1:4" x14ac:dyDescent="0.25">
      <c r="A1912" t="s">
        <v>3045</v>
      </c>
      <c r="B1912" t="s">
        <v>3155</v>
      </c>
      <c r="C1912" t="s">
        <v>3097</v>
      </c>
      <c r="D1912">
        <v>14.213704110000002</v>
      </c>
    </row>
    <row r="1913" spans="1:4" x14ac:dyDescent="0.25">
      <c r="A1913" t="s">
        <v>3045</v>
      </c>
      <c r="B1913" t="s">
        <v>3155</v>
      </c>
      <c r="C1913" t="s">
        <v>3101</v>
      </c>
      <c r="D1913">
        <v>3.3769330399999999</v>
      </c>
    </row>
    <row r="1914" spans="1:4" x14ac:dyDescent="0.25">
      <c r="A1914" t="s">
        <v>3045</v>
      </c>
      <c r="B1914" t="s">
        <v>3155</v>
      </c>
      <c r="C1914" t="s">
        <v>3102</v>
      </c>
      <c r="D1914">
        <v>19864.049470039998</v>
      </c>
    </row>
    <row r="1915" spans="1:4" x14ac:dyDescent="0.25">
      <c r="A1915" t="s">
        <v>3045</v>
      </c>
      <c r="B1915" t="s">
        <v>3147</v>
      </c>
      <c r="C1915" t="s">
        <v>3101</v>
      </c>
      <c r="D1915">
        <v>34.908670729999997</v>
      </c>
    </row>
    <row r="1916" spans="1:4" x14ac:dyDescent="0.25">
      <c r="A1916" t="s">
        <v>3045</v>
      </c>
      <c r="B1916" t="s">
        <v>3148</v>
      </c>
      <c r="C1916" t="s">
        <v>3096</v>
      </c>
      <c r="D1916">
        <v>39.12652585999998</v>
      </c>
    </row>
    <row r="1917" spans="1:4" x14ac:dyDescent="0.25">
      <c r="A1917" t="s">
        <v>3045</v>
      </c>
      <c r="B1917" t="s">
        <v>3148</v>
      </c>
      <c r="C1917" t="s">
        <v>3099</v>
      </c>
      <c r="D1917">
        <v>1188.0871244299931</v>
      </c>
    </row>
    <row r="1918" spans="1:4" x14ac:dyDescent="0.25">
      <c r="A1918" t="s">
        <v>3045</v>
      </c>
      <c r="B1918" t="s">
        <v>3148</v>
      </c>
      <c r="C1918" t="s">
        <v>3101</v>
      </c>
      <c r="D1918">
        <v>61.828807260000005</v>
      </c>
    </row>
    <row r="1919" spans="1:4" x14ac:dyDescent="0.25">
      <c r="A1919" t="s">
        <v>3045</v>
      </c>
      <c r="B1919" t="s">
        <v>3148</v>
      </c>
      <c r="C1919" t="s">
        <v>3102</v>
      </c>
      <c r="D1919">
        <v>5.01881632</v>
      </c>
    </row>
    <row r="1920" spans="1:4" x14ac:dyDescent="0.25">
      <c r="A1920" t="s">
        <v>3040</v>
      </c>
      <c r="B1920" t="s">
        <v>3161</v>
      </c>
      <c r="C1920" t="s">
        <v>1403</v>
      </c>
      <c r="D1920">
        <v>98.184429999999963</v>
      </c>
    </row>
    <row r="1921" spans="1:4" x14ac:dyDescent="0.25">
      <c r="A1921" t="s">
        <v>3040</v>
      </c>
      <c r="B1921" t="s">
        <v>3161</v>
      </c>
      <c r="C1921" t="s">
        <v>3095</v>
      </c>
      <c r="D1921">
        <v>641.49432028000001</v>
      </c>
    </row>
    <row r="1922" spans="1:4" x14ac:dyDescent="0.25">
      <c r="A1922" t="s">
        <v>3040</v>
      </c>
      <c r="B1922" t="s">
        <v>3161</v>
      </c>
      <c r="C1922" t="s">
        <v>3096</v>
      </c>
      <c r="D1922">
        <v>131.84230527</v>
      </c>
    </row>
    <row r="1923" spans="1:4" x14ac:dyDescent="0.25">
      <c r="A1923" t="s">
        <v>3040</v>
      </c>
      <c r="B1923" t="s">
        <v>3161</v>
      </c>
      <c r="C1923" t="s">
        <v>3097</v>
      </c>
      <c r="D1923">
        <v>3084.3418185500004</v>
      </c>
    </row>
    <row r="1924" spans="1:4" x14ac:dyDescent="0.25">
      <c r="A1924" t="s">
        <v>3040</v>
      </c>
      <c r="B1924" t="s">
        <v>3161</v>
      </c>
      <c r="C1924" t="s">
        <v>3098</v>
      </c>
      <c r="D1924">
        <v>121.13282619999987</v>
      </c>
    </row>
    <row r="1925" spans="1:4" x14ac:dyDescent="0.25">
      <c r="A1925" t="s">
        <v>3040</v>
      </c>
      <c r="B1925" t="s">
        <v>3161</v>
      </c>
      <c r="C1925" t="s">
        <v>352</v>
      </c>
      <c r="D1925">
        <v>4.3407197999999996</v>
      </c>
    </row>
    <row r="1926" spans="1:4" x14ac:dyDescent="0.25">
      <c r="A1926" t="s">
        <v>3040</v>
      </c>
      <c r="B1926" t="s">
        <v>3161</v>
      </c>
      <c r="C1926" t="s">
        <v>3099</v>
      </c>
      <c r="D1926">
        <v>3226.2558194600065</v>
      </c>
    </row>
    <row r="1927" spans="1:4" x14ac:dyDescent="0.25">
      <c r="A1927" t="s">
        <v>3040</v>
      </c>
      <c r="B1927" t="s">
        <v>3161</v>
      </c>
      <c r="C1927" t="s">
        <v>3100</v>
      </c>
      <c r="D1927">
        <v>176.35138662000008</v>
      </c>
    </row>
    <row r="1928" spans="1:4" x14ac:dyDescent="0.25">
      <c r="A1928" t="s">
        <v>3040</v>
      </c>
      <c r="B1928" t="s">
        <v>3161</v>
      </c>
      <c r="C1928" t="s">
        <v>3101</v>
      </c>
      <c r="D1928">
        <v>91.614622790000027</v>
      </c>
    </row>
    <row r="1929" spans="1:4" x14ac:dyDescent="0.25">
      <c r="A1929" t="s">
        <v>3040</v>
      </c>
      <c r="B1929" t="s">
        <v>3161</v>
      </c>
      <c r="C1929" t="s">
        <v>3102</v>
      </c>
      <c r="D1929">
        <v>110.77401175</v>
      </c>
    </row>
    <row r="1930" spans="1:4" x14ac:dyDescent="0.25">
      <c r="A1930" t="s">
        <v>3041</v>
      </c>
      <c r="B1930" t="s">
        <v>3161</v>
      </c>
      <c r="C1930" t="s">
        <v>1403</v>
      </c>
      <c r="D1930">
        <v>4936.4142378000006</v>
      </c>
    </row>
    <row r="1931" spans="1:4" x14ac:dyDescent="0.25">
      <c r="A1931" t="s">
        <v>3041</v>
      </c>
      <c r="B1931" t="s">
        <v>3161</v>
      </c>
      <c r="C1931" t="s">
        <v>3095</v>
      </c>
      <c r="D1931">
        <v>20115.180986549898</v>
      </c>
    </row>
    <row r="1932" spans="1:4" x14ac:dyDescent="0.25">
      <c r="A1932" t="s">
        <v>3041</v>
      </c>
      <c r="B1932" t="s">
        <v>3161</v>
      </c>
      <c r="C1932" t="s">
        <v>3096</v>
      </c>
      <c r="D1932">
        <v>21353.937676549995</v>
      </c>
    </row>
    <row r="1933" spans="1:4" x14ac:dyDescent="0.25">
      <c r="A1933" t="s">
        <v>3041</v>
      </c>
      <c r="B1933" t="s">
        <v>3161</v>
      </c>
      <c r="C1933" t="s">
        <v>3097</v>
      </c>
      <c r="D1933">
        <v>2987.8123015900005</v>
      </c>
    </row>
    <row r="1934" spans="1:4" x14ac:dyDescent="0.25">
      <c r="A1934" t="s">
        <v>3041</v>
      </c>
      <c r="B1934" t="s">
        <v>3161</v>
      </c>
      <c r="C1934" t="s">
        <v>3098</v>
      </c>
      <c r="D1934">
        <v>20481.961617340003</v>
      </c>
    </row>
    <row r="1935" spans="1:4" x14ac:dyDescent="0.25">
      <c r="A1935" t="s">
        <v>3041</v>
      </c>
      <c r="B1935" t="s">
        <v>3161</v>
      </c>
      <c r="C1935" t="s">
        <v>352</v>
      </c>
      <c r="D1935">
        <v>6106.0033202699988</v>
      </c>
    </row>
    <row r="1936" spans="1:4" x14ac:dyDescent="0.25">
      <c r="A1936" t="s">
        <v>3041</v>
      </c>
      <c r="B1936" t="s">
        <v>3161</v>
      </c>
      <c r="C1936" t="s">
        <v>3099</v>
      </c>
      <c r="D1936">
        <v>415030.46730701369</v>
      </c>
    </row>
    <row r="1937" spans="1:4" x14ac:dyDescent="0.25">
      <c r="A1937" t="s">
        <v>3041</v>
      </c>
      <c r="B1937" t="s">
        <v>3161</v>
      </c>
      <c r="C1937" t="s">
        <v>3100</v>
      </c>
      <c r="D1937">
        <v>26222.686415889973</v>
      </c>
    </row>
    <row r="1938" spans="1:4" x14ac:dyDescent="0.25">
      <c r="A1938" t="s">
        <v>3041</v>
      </c>
      <c r="B1938" t="s">
        <v>3161</v>
      </c>
      <c r="C1938" t="s">
        <v>3101</v>
      </c>
      <c r="D1938">
        <v>5016.0370959100073</v>
      </c>
    </row>
    <row r="1939" spans="1:4" x14ac:dyDescent="0.25">
      <c r="A1939" t="s">
        <v>3041</v>
      </c>
      <c r="B1939" t="s">
        <v>3161</v>
      </c>
      <c r="C1939" t="s">
        <v>3102</v>
      </c>
      <c r="D1939">
        <v>22079.176036809971</v>
      </c>
    </row>
    <row r="1940" spans="1:4" x14ac:dyDescent="0.25">
      <c r="A1940" t="s">
        <v>3042</v>
      </c>
      <c r="B1940" t="s">
        <v>3161</v>
      </c>
      <c r="C1940" t="s">
        <v>1403</v>
      </c>
      <c r="D1940">
        <v>16636.356787550016</v>
      </c>
    </row>
    <row r="1941" spans="1:4" x14ac:dyDescent="0.25">
      <c r="A1941" t="s">
        <v>3042</v>
      </c>
      <c r="B1941" t="s">
        <v>3161</v>
      </c>
      <c r="C1941" t="s">
        <v>3095</v>
      </c>
      <c r="D1941">
        <v>2643.0630057199974</v>
      </c>
    </row>
    <row r="1942" spans="1:4" x14ac:dyDescent="0.25">
      <c r="A1942" t="s">
        <v>3042</v>
      </c>
      <c r="B1942" t="s">
        <v>3161</v>
      </c>
      <c r="C1942" t="s">
        <v>3096</v>
      </c>
      <c r="D1942">
        <v>3.7011177000000002</v>
      </c>
    </row>
    <row r="1943" spans="1:4" x14ac:dyDescent="0.25">
      <c r="A1943" t="s">
        <v>3042</v>
      </c>
      <c r="B1943" t="s">
        <v>3161</v>
      </c>
      <c r="C1943" t="s">
        <v>3097</v>
      </c>
      <c r="D1943">
        <v>7039.7250119300033</v>
      </c>
    </row>
    <row r="1944" spans="1:4" x14ac:dyDescent="0.25">
      <c r="A1944" t="s">
        <v>3042</v>
      </c>
      <c r="B1944" t="s">
        <v>3161</v>
      </c>
      <c r="C1944" t="s">
        <v>3098</v>
      </c>
      <c r="D1944">
        <v>15908.546353020007</v>
      </c>
    </row>
    <row r="1945" spans="1:4" x14ac:dyDescent="0.25">
      <c r="A1945" t="s">
        <v>3042</v>
      </c>
      <c r="B1945" t="s">
        <v>3161</v>
      </c>
      <c r="C1945" t="s">
        <v>352</v>
      </c>
      <c r="D1945">
        <v>747.02966074000028</v>
      </c>
    </row>
    <row r="1946" spans="1:4" x14ac:dyDescent="0.25">
      <c r="A1946" t="s">
        <v>3042</v>
      </c>
      <c r="B1946" t="s">
        <v>3161</v>
      </c>
      <c r="C1946" t="s">
        <v>3099</v>
      </c>
      <c r="D1946">
        <v>548.67476116999978</v>
      </c>
    </row>
    <row r="1947" spans="1:4" x14ac:dyDescent="0.25">
      <c r="A1947" t="s">
        <v>3042</v>
      </c>
      <c r="B1947" t="s">
        <v>3161</v>
      </c>
      <c r="C1947" t="s">
        <v>3100</v>
      </c>
      <c r="D1947">
        <v>12883.737977859977</v>
      </c>
    </row>
    <row r="1948" spans="1:4" x14ac:dyDescent="0.25">
      <c r="A1948" t="s">
        <v>3042</v>
      </c>
      <c r="B1948" t="s">
        <v>3161</v>
      </c>
      <c r="C1948" t="s">
        <v>3101</v>
      </c>
      <c r="D1948">
        <v>2797.03090565</v>
      </c>
    </row>
    <row r="1949" spans="1:4" x14ac:dyDescent="0.25">
      <c r="A1949" t="s">
        <v>3042</v>
      </c>
      <c r="B1949" t="s">
        <v>3161</v>
      </c>
      <c r="C1949" t="s">
        <v>3102</v>
      </c>
      <c r="D1949">
        <v>66.327189570000002</v>
      </c>
    </row>
    <row r="1950" spans="1:4" x14ac:dyDescent="0.25">
      <c r="A1950" t="s">
        <v>3043</v>
      </c>
      <c r="B1950" t="s">
        <v>3161</v>
      </c>
      <c r="C1950" t="s">
        <v>1403</v>
      </c>
      <c r="D1950">
        <v>53732.348002510334</v>
      </c>
    </row>
    <row r="1951" spans="1:4" x14ac:dyDescent="0.25">
      <c r="A1951" t="s">
        <v>3043</v>
      </c>
      <c r="B1951" t="s">
        <v>3161</v>
      </c>
      <c r="C1951" t="s">
        <v>3095</v>
      </c>
      <c r="D1951">
        <v>9988.9825220099865</v>
      </c>
    </row>
    <row r="1952" spans="1:4" x14ac:dyDescent="0.25">
      <c r="A1952" t="s">
        <v>3043</v>
      </c>
      <c r="B1952" t="s">
        <v>3161</v>
      </c>
      <c r="C1952" t="s">
        <v>3096</v>
      </c>
      <c r="D1952">
        <v>33192.723228409959</v>
      </c>
    </row>
    <row r="1953" spans="1:4" x14ac:dyDescent="0.25">
      <c r="A1953" t="s">
        <v>3043</v>
      </c>
      <c r="B1953" t="s">
        <v>3161</v>
      </c>
      <c r="C1953" t="s">
        <v>3097</v>
      </c>
      <c r="D1953">
        <v>19421.714484150005</v>
      </c>
    </row>
    <row r="1954" spans="1:4" x14ac:dyDescent="0.25">
      <c r="A1954" t="s">
        <v>3043</v>
      </c>
      <c r="B1954" t="s">
        <v>3161</v>
      </c>
      <c r="C1954" t="s">
        <v>3098</v>
      </c>
      <c r="D1954">
        <v>103965.10591362038</v>
      </c>
    </row>
    <row r="1955" spans="1:4" x14ac:dyDescent="0.25">
      <c r="A1955" t="s">
        <v>3043</v>
      </c>
      <c r="B1955" t="s">
        <v>3161</v>
      </c>
      <c r="C1955" t="s">
        <v>352</v>
      </c>
      <c r="D1955">
        <v>8037.6051518599998</v>
      </c>
    </row>
    <row r="1956" spans="1:4" x14ac:dyDescent="0.25">
      <c r="A1956" t="s">
        <v>3043</v>
      </c>
      <c r="B1956" t="s">
        <v>3161</v>
      </c>
      <c r="C1956" t="s">
        <v>3099</v>
      </c>
      <c r="D1956">
        <v>514566.33734929358</v>
      </c>
    </row>
    <row r="1957" spans="1:4" x14ac:dyDescent="0.25">
      <c r="A1957" t="s">
        <v>3043</v>
      </c>
      <c r="B1957" t="s">
        <v>3161</v>
      </c>
      <c r="C1957" t="s">
        <v>3100</v>
      </c>
      <c r="D1957">
        <v>135646.0667788001</v>
      </c>
    </row>
    <row r="1958" spans="1:4" x14ac:dyDescent="0.25">
      <c r="A1958" t="s">
        <v>3043</v>
      </c>
      <c r="B1958" t="s">
        <v>3161</v>
      </c>
      <c r="C1958" t="s">
        <v>3101</v>
      </c>
      <c r="D1958">
        <v>4988.5591314399953</v>
      </c>
    </row>
    <row r="1959" spans="1:4" x14ac:dyDescent="0.25">
      <c r="A1959" t="s">
        <v>3043</v>
      </c>
      <c r="B1959" t="s">
        <v>3161</v>
      </c>
      <c r="C1959" t="s">
        <v>3102</v>
      </c>
      <c r="D1959">
        <v>2276.4361471899997</v>
      </c>
    </row>
    <row r="1960" spans="1:4" x14ac:dyDescent="0.25">
      <c r="A1960" t="s">
        <v>3044</v>
      </c>
      <c r="B1960" t="s">
        <v>3161</v>
      </c>
      <c r="C1960" t="s">
        <v>1403</v>
      </c>
      <c r="D1960">
        <v>152.57400624000007</v>
      </c>
    </row>
    <row r="1961" spans="1:4" x14ac:dyDescent="0.25">
      <c r="A1961" t="s">
        <v>3044</v>
      </c>
      <c r="B1961" t="s">
        <v>3161</v>
      </c>
      <c r="C1961" t="s">
        <v>3095</v>
      </c>
      <c r="D1961">
        <v>891.99169830000073</v>
      </c>
    </row>
    <row r="1962" spans="1:4" x14ac:dyDescent="0.25">
      <c r="A1962" t="s">
        <v>3044</v>
      </c>
      <c r="B1962" t="s">
        <v>3161</v>
      </c>
      <c r="C1962" t="s">
        <v>3096</v>
      </c>
      <c r="D1962">
        <v>2.5017014100000003</v>
      </c>
    </row>
    <row r="1963" spans="1:4" x14ac:dyDescent="0.25">
      <c r="A1963" t="s">
        <v>3044</v>
      </c>
      <c r="B1963" t="s">
        <v>3161</v>
      </c>
      <c r="C1963" t="s">
        <v>3097</v>
      </c>
      <c r="D1963">
        <v>64.160162159999985</v>
      </c>
    </row>
    <row r="1964" spans="1:4" x14ac:dyDescent="0.25">
      <c r="A1964" t="s">
        <v>3044</v>
      </c>
      <c r="B1964" t="s">
        <v>3161</v>
      </c>
      <c r="C1964" t="s">
        <v>3098</v>
      </c>
      <c r="D1964">
        <v>634.58254279000039</v>
      </c>
    </row>
    <row r="1965" spans="1:4" x14ac:dyDescent="0.25">
      <c r="A1965" t="s">
        <v>3044</v>
      </c>
      <c r="B1965" t="s">
        <v>3161</v>
      </c>
      <c r="C1965" t="s">
        <v>352</v>
      </c>
      <c r="D1965">
        <v>1.53749198</v>
      </c>
    </row>
    <row r="1966" spans="1:4" x14ac:dyDescent="0.25">
      <c r="A1966" t="s">
        <v>3044</v>
      </c>
      <c r="B1966" t="s">
        <v>3161</v>
      </c>
      <c r="C1966" t="s">
        <v>3099</v>
      </c>
      <c r="D1966">
        <v>120.33102078000005</v>
      </c>
    </row>
    <row r="1967" spans="1:4" x14ac:dyDescent="0.25">
      <c r="A1967" t="s">
        <v>3044</v>
      </c>
      <c r="B1967" t="s">
        <v>3161</v>
      </c>
      <c r="C1967" t="s">
        <v>3100</v>
      </c>
      <c r="D1967">
        <v>534.80971024000007</v>
      </c>
    </row>
    <row r="1968" spans="1:4" x14ac:dyDescent="0.25">
      <c r="A1968" t="s">
        <v>3044</v>
      </c>
      <c r="B1968" t="s">
        <v>3161</v>
      </c>
      <c r="C1968" t="s">
        <v>3101</v>
      </c>
      <c r="D1968">
        <v>558.6000598899999</v>
      </c>
    </row>
    <row r="1969" spans="1:4" x14ac:dyDescent="0.25">
      <c r="A1969" t="s">
        <v>3044</v>
      </c>
      <c r="B1969" t="s">
        <v>3161</v>
      </c>
      <c r="C1969" t="s">
        <v>3102</v>
      </c>
      <c r="D1969">
        <v>30.052358209999998</v>
      </c>
    </row>
    <row r="1970" spans="1:4" x14ac:dyDescent="0.25">
      <c r="A1970" t="s">
        <v>3045</v>
      </c>
      <c r="B1970" t="s">
        <v>3161</v>
      </c>
      <c r="C1970" t="s">
        <v>1403</v>
      </c>
      <c r="D1970">
        <v>1.4914036500000003</v>
      </c>
    </row>
    <row r="1971" spans="1:4" x14ac:dyDescent="0.25">
      <c r="A1971" t="s">
        <v>3045</v>
      </c>
      <c r="B1971" t="s">
        <v>3161</v>
      </c>
      <c r="C1971" t="s">
        <v>3095</v>
      </c>
      <c r="D1971">
        <v>1587.7468263000001</v>
      </c>
    </row>
    <row r="1972" spans="1:4" x14ac:dyDescent="0.25">
      <c r="A1972" t="s">
        <v>3045</v>
      </c>
      <c r="B1972" t="s">
        <v>3161</v>
      </c>
      <c r="C1972" t="s">
        <v>3096</v>
      </c>
      <c r="D1972">
        <v>51.704182029999977</v>
      </c>
    </row>
    <row r="1973" spans="1:4" x14ac:dyDescent="0.25">
      <c r="A1973" t="s">
        <v>3045</v>
      </c>
      <c r="B1973" t="s">
        <v>3161</v>
      </c>
      <c r="C1973" t="s">
        <v>3097</v>
      </c>
      <c r="D1973">
        <v>14.313792370000003</v>
      </c>
    </row>
    <row r="1974" spans="1:4" x14ac:dyDescent="0.25">
      <c r="A1974" t="s">
        <v>3045</v>
      </c>
      <c r="B1974" t="s">
        <v>3161</v>
      </c>
      <c r="C1974" t="s">
        <v>3098</v>
      </c>
      <c r="D1974">
        <v>239.68373024999994</v>
      </c>
    </row>
    <row r="1975" spans="1:4" x14ac:dyDescent="0.25">
      <c r="A1975" t="s">
        <v>3045</v>
      </c>
      <c r="B1975" t="s">
        <v>3161</v>
      </c>
      <c r="C1975" t="s">
        <v>3099</v>
      </c>
      <c r="D1975">
        <v>1518.6261650000001</v>
      </c>
    </row>
    <row r="1976" spans="1:4" x14ac:dyDescent="0.25">
      <c r="A1976" t="s">
        <v>3045</v>
      </c>
      <c r="B1976" t="s">
        <v>3161</v>
      </c>
      <c r="C1976" t="s">
        <v>3100</v>
      </c>
      <c r="D1976">
        <v>73.11169264000003</v>
      </c>
    </row>
    <row r="1977" spans="1:4" x14ac:dyDescent="0.25">
      <c r="A1977" t="s">
        <v>3045</v>
      </c>
      <c r="B1977" t="s">
        <v>3161</v>
      </c>
      <c r="C1977" t="s">
        <v>3101</v>
      </c>
      <c r="D1977">
        <v>2313.3346820900028</v>
      </c>
    </row>
    <row r="1978" spans="1:4" x14ac:dyDescent="0.25">
      <c r="A1978" t="s">
        <v>3045</v>
      </c>
      <c r="B1978" t="s">
        <v>3161</v>
      </c>
      <c r="C1978" t="s">
        <v>3102</v>
      </c>
      <c r="D1978">
        <v>63068.114882370173</v>
      </c>
    </row>
    <row r="1979" spans="1:4" x14ac:dyDescent="0.25">
      <c r="A1979" t="s">
        <v>3040</v>
      </c>
      <c r="B1979" t="s">
        <v>3162</v>
      </c>
      <c r="C1979" t="s">
        <v>1403</v>
      </c>
      <c r="D1979">
        <v>6.3787709999999997E-2</v>
      </c>
    </row>
    <row r="1980" spans="1:4" x14ac:dyDescent="0.25">
      <c r="A1980" t="s">
        <v>3040</v>
      </c>
      <c r="B1980" t="s">
        <v>3163</v>
      </c>
      <c r="C1980" t="s">
        <v>1403</v>
      </c>
      <c r="D1980">
        <v>1.10873588</v>
      </c>
    </row>
    <row r="1981" spans="1:4" x14ac:dyDescent="0.25">
      <c r="A1981" t="s">
        <v>3040</v>
      </c>
      <c r="B1981" t="s">
        <v>3164</v>
      </c>
      <c r="C1981" t="s">
        <v>1403</v>
      </c>
      <c r="D1981">
        <v>0.57395517000000007</v>
      </c>
    </row>
    <row r="1982" spans="1:4" x14ac:dyDescent="0.25">
      <c r="A1982" t="s">
        <v>3040</v>
      </c>
      <c r="B1982" t="s">
        <v>3165</v>
      </c>
      <c r="C1982" t="s">
        <v>1403</v>
      </c>
      <c r="D1982">
        <v>75.112810009999947</v>
      </c>
    </row>
    <row r="1983" spans="1:4" x14ac:dyDescent="0.25">
      <c r="A1983" t="s">
        <v>3040</v>
      </c>
      <c r="B1983" t="s">
        <v>3166</v>
      </c>
      <c r="C1983" t="s">
        <v>1403</v>
      </c>
      <c r="D1983">
        <v>21.32514123</v>
      </c>
    </row>
    <row r="1984" spans="1:4" x14ac:dyDescent="0.25">
      <c r="A1984" t="s">
        <v>3040</v>
      </c>
      <c r="B1984" t="s">
        <v>3162</v>
      </c>
      <c r="C1984" t="s">
        <v>3095</v>
      </c>
      <c r="D1984">
        <v>3.4366979999999998E-2</v>
      </c>
    </row>
    <row r="1985" spans="1:4" x14ac:dyDescent="0.25">
      <c r="A1985" t="s">
        <v>3040</v>
      </c>
      <c r="B1985" t="s">
        <v>3163</v>
      </c>
      <c r="C1985" t="s">
        <v>3095</v>
      </c>
      <c r="D1985">
        <v>0.39600540000000001</v>
      </c>
    </row>
    <row r="1986" spans="1:4" x14ac:dyDescent="0.25">
      <c r="A1986" t="s">
        <v>3040</v>
      </c>
      <c r="B1986" t="s">
        <v>3164</v>
      </c>
      <c r="C1986" t="s">
        <v>3095</v>
      </c>
      <c r="D1986">
        <v>0.76502836000000007</v>
      </c>
    </row>
    <row r="1987" spans="1:4" x14ac:dyDescent="0.25">
      <c r="A1987" t="s">
        <v>3040</v>
      </c>
      <c r="B1987" t="s">
        <v>3165</v>
      </c>
      <c r="C1987" t="s">
        <v>3095</v>
      </c>
      <c r="D1987">
        <v>44.134774540000002</v>
      </c>
    </row>
    <row r="1988" spans="1:4" x14ac:dyDescent="0.25">
      <c r="A1988" t="s">
        <v>3040</v>
      </c>
      <c r="B1988" t="s">
        <v>3166</v>
      </c>
      <c r="C1988" t="s">
        <v>3095</v>
      </c>
      <c r="D1988">
        <v>596.16414500000019</v>
      </c>
    </row>
    <row r="1989" spans="1:4" x14ac:dyDescent="0.25">
      <c r="A1989" t="s">
        <v>3040</v>
      </c>
      <c r="B1989" t="s">
        <v>3162</v>
      </c>
      <c r="C1989" t="s">
        <v>3096</v>
      </c>
      <c r="D1989">
        <v>0.64227035000000021</v>
      </c>
    </row>
    <row r="1990" spans="1:4" x14ac:dyDescent="0.25">
      <c r="A1990" t="s">
        <v>3040</v>
      </c>
      <c r="B1990" t="s">
        <v>3163</v>
      </c>
      <c r="C1990" t="s">
        <v>3096</v>
      </c>
      <c r="D1990">
        <v>1.5470009200000001</v>
      </c>
    </row>
    <row r="1991" spans="1:4" x14ac:dyDescent="0.25">
      <c r="A1991" t="s">
        <v>3040</v>
      </c>
      <c r="B1991" t="s">
        <v>3164</v>
      </c>
      <c r="C1991" t="s">
        <v>3096</v>
      </c>
      <c r="D1991">
        <v>0.33156909000000001</v>
      </c>
    </row>
    <row r="1992" spans="1:4" x14ac:dyDescent="0.25">
      <c r="A1992" t="s">
        <v>3040</v>
      </c>
      <c r="B1992" t="s">
        <v>3165</v>
      </c>
      <c r="C1992" t="s">
        <v>3096</v>
      </c>
      <c r="D1992">
        <v>56.363217229999968</v>
      </c>
    </row>
    <row r="1993" spans="1:4" x14ac:dyDescent="0.25">
      <c r="A1993" t="s">
        <v>3040</v>
      </c>
      <c r="B1993" t="s">
        <v>3166</v>
      </c>
      <c r="C1993" t="s">
        <v>3096</v>
      </c>
      <c r="D1993">
        <v>72.958247679999914</v>
      </c>
    </row>
    <row r="1994" spans="1:4" x14ac:dyDescent="0.25">
      <c r="A1994" t="s">
        <v>3040</v>
      </c>
      <c r="B1994" t="s">
        <v>3162</v>
      </c>
      <c r="C1994" t="s">
        <v>3097</v>
      </c>
      <c r="D1994">
        <v>6.2982100000000003E-3</v>
      </c>
    </row>
    <row r="1995" spans="1:4" x14ac:dyDescent="0.25">
      <c r="A1995" t="s">
        <v>3040</v>
      </c>
      <c r="B1995" t="s">
        <v>3163</v>
      </c>
      <c r="C1995" t="s">
        <v>3097</v>
      </c>
      <c r="D1995">
        <v>799.61462266000001</v>
      </c>
    </row>
    <row r="1996" spans="1:4" x14ac:dyDescent="0.25">
      <c r="A1996" t="s">
        <v>3040</v>
      </c>
      <c r="B1996" t="s">
        <v>3165</v>
      </c>
      <c r="C1996" t="s">
        <v>3097</v>
      </c>
      <c r="D1996">
        <v>0.63648687999999998</v>
      </c>
    </row>
    <row r="1997" spans="1:4" x14ac:dyDescent="0.25">
      <c r="A1997" t="s">
        <v>3040</v>
      </c>
      <c r="B1997" t="s">
        <v>3166</v>
      </c>
      <c r="C1997" t="s">
        <v>3097</v>
      </c>
      <c r="D1997">
        <v>2284.0844108000001</v>
      </c>
    </row>
    <row r="1998" spans="1:4" x14ac:dyDescent="0.25">
      <c r="A1998" t="s">
        <v>3040</v>
      </c>
      <c r="B1998" t="s">
        <v>3162</v>
      </c>
      <c r="C1998" t="s">
        <v>3098</v>
      </c>
      <c r="D1998">
        <v>1.2402013599999997</v>
      </c>
    </row>
    <row r="1999" spans="1:4" x14ac:dyDescent="0.25">
      <c r="A1999" t="s">
        <v>3040</v>
      </c>
      <c r="B1999" t="s">
        <v>3163</v>
      </c>
      <c r="C1999" t="s">
        <v>3098</v>
      </c>
      <c r="D1999">
        <v>15.865732359999996</v>
      </c>
    </row>
    <row r="2000" spans="1:4" x14ac:dyDescent="0.25">
      <c r="A2000" t="s">
        <v>3040</v>
      </c>
      <c r="B2000" t="s">
        <v>3164</v>
      </c>
      <c r="C2000" t="s">
        <v>3098</v>
      </c>
      <c r="D2000">
        <v>0.48293795</v>
      </c>
    </row>
    <row r="2001" spans="1:4" x14ac:dyDescent="0.25">
      <c r="A2001" t="s">
        <v>3040</v>
      </c>
      <c r="B2001" t="s">
        <v>3165</v>
      </c>
      <c r="C2001" t="s">
        <v>3098</v>
      </c>
      <c r="D2001">
        <v>14.686879859999999</v>
      </c>
    </row>
    <row r="2002" spans="1:4" x14ac:dyDescent="0.25">
      <c r="A2002" t="s">
        <v>3040</v>
      </c>
      <c r="B2002" t="s">
        <v>3166</v>
      </c>
      <c r="C2002" t="s">
        <v>3098</v>
      </c>
      <c r="D2002">
        <v>88.857074670000017</v>
      </c>
    </row>
    <row r="2003" spans="1:4" x14ac:dyDescent="0.25">
      <c r="A2003" t="s">
        <v>3040</v>
      </c>
      <c r="B2003" t="s">
        <v>3162</v>
      </c>
      <c r="C2003" t="s">
        <v>352</v>
      </c>
      <c r="D2003">
        <v>3.3708200000000001E-3</v>
      </c>
    </row>
    <row r="2004" spans="1:4" x14ac:dyDescent="0.25">
      <c r="A2004" t="s">
        <v>3040</v>
      </c>
      <c r="B2004" t="s">
        <v>3163</v>
      </c>
      <c r="C2004" t="s">
        <v>352</v>
      </c>
      <c r="D2004">
        <v>0.38496593000000001</v>
      </c>
    </row>
    <row r="2005" spans="1:4" x14ac:dyDescent="0.25">
      <c r="A2005" t="s">
        <v>3040</v>
      </c>
      <c r="B2005" t="s">
        <v>3166</v>
      </c>
      <c r="C2005" t="s">
        <v>352</v>
      </c>
      <c r="D2005">
        <v>3.9523830500000003</v>
      </c>
    </row>
    <row r="2006" spans="1:4" x14ac:dyDescent="0.25">
      <c r="A2006" t="s">
        <v>3040</v>
      </c>
      <c r="B2006" t="s">
        <v>3162</v>
      </c>
      <c r="C2006" t="s">
        <v>3099</v>
      </c>
      <c r="D2006">
        <v>3.5990166100000014</v>
      </c>
    </row>
    <row r="2007" spans="1:4" x14ac:dyDescent="0.25">
      <c r="A2007" t="s">
        <v>3040</v>
      </c>
      <c r="B2007" t="s">
        <v>3163</v>
      </c>
      <c r="C2007" t="s">
        <v>3099</v>
      </c>
      <c r="D2007">
        <v>21.963042549999994</v>
      </c>
    </row>
    <row r="2008" spans="1:4" x14ac:dyDescent="0.25">
      <c r="A2008" t="s">
        <v>3040</v>
      </c>
      <c r="B2008" t="s">
        <v>3164</v>
      </c>
      <c r="C2008" t="s">
        <v>3099</v>
      </c>
      <c r="D2008">
        <v>21.375608949999993</v>
      </c>
    </row>
    <row r="2009" spans="1:4" x14ac:dyDescent="0.25">
      <c r="A2009" t="s">
        <v>3040</v>
      </c>
      <c r="B2009" t="s">
        <v>3165</v>
      </c>
      <c r="C2009" t="s">
        <v>3099</v>
      </c>
      <c r="D2009">
        <v>1447.0803637699998</v>
      </c>
    </row>
    <row r="2010" spans="1:4" x14ac:dyDescent="0.25">
      <c r="A2010" t="s">
        <v>3040</v>
      </c>
      <c r="B2010" t="s">
        <v>3166</v>
      </c>
      <c r="C2010" t="s">
        <v>3099</v>
      </c>
      <c r="D2010">
        <v>1732.2377875799964</v>
      </c>
    </row>
    <row r="2011" spans="1:4" x14ac:dyDescent="0.25">
      <c r="A2011" t="s">
        <v>3040</v>
      </c>
      <c r="B2011" t="s">
        <v>3162</v>
      </c>
      <c r="C2011" t="s">
        <v>3100</v>
      </c>
      <c r="D2011">
        <v>2.4226670000000002E-2</v>
      </c>
    </row>
    <row r="2012" spans="1:4" x14ac:dyDescent="0.25">
      <c r="A2012" t="s">
        <v>3040</v>
      </c>
      <c r="B2012" t="s">
        <v>3163</v>
      </c>
      <c r="C2012" t="s">
        <v>3100</v>
      </c>
      <c r="D2012">
        <v>2.1241164999999995</v>
      </c>
    </row>
    <row r="2013" spans="1:4" x14ac:dyDescent="0.25">
      <c r="A2013" t="s">
        <v>3040</v>
      </c>
      <c r="B2013" t="s">
        <v>3164</v>
      </c>
      <c r="C2013" t="s">
        <v>3100</v>
      </c>
      <c r="D2013">
        <v>1.1624989699999999</v>
      </c>
    </row>
    <row r="2014" spans="1:4" x14ac:dyDescent="0.25">
      <c r="A2014" t="s">
        <v>3040</v>
      </c>
      <c r="B2014" t="s">
        <v>3165</v>
      </c>
      <c r="C2014" t="s">
        <v>3100</v>
      </c>
      <c r="D2014">
        <v>58.475181260000006</v>
      </c>
    </row>
    <row r="2015" spans="1:4" x14ac:dyDescent="0.25">
      <c r="A2015" t="s">
        <v>3040</v>
      </c>
      <c r="B2015" t="s">
        <v>3166</v>
      </c>
      <c r="C2015" t="s">
        <v>3100</v>
      </c>
      <c r="D2015">
        <v>114.56536322000002</v>
      </c>
    </row>
    <row r="2016" spans="1:4" x14ac:dyDescent="0.25">
      <c r="A2016" t="s">
        <v>3040</v>
      </c>
      <c r="B2016" t="s">
        <v>3162</v>
      </c>
      <c r="C2016" t="s">
        <v>3101</v>
      </c>
      <c r="D2016">
        <v>0.44516967000000002</v>
      </c>
    </row>
    <row r="2017" spans="1:4" x14ac:dyDescent="0.25">
      <c r="A2017" t="s">
        <v>3040</v>
      </c>
      <c r="B2017" t="s">
        <v>3163</v>
      </c>
      <c r="C2017" t="s">
        <v>3101</v>
      </c>
      <c r="D2017">
        <v>2.5221548100000009</v>
      </c>
    </row>
    <row r="2018" spans="1:4" x14ac:dyDescent="0.25">
      <c r="A2018" t="s">
        <v>3040</v>
      </c>
      <c r="B2018" t="s">
        <v>3164</v>
      </c>
      <c r="C2018" t="s">
        <v>3101</v>
      </c>
      <c r="D2018">
        <v>0.79664446999999994</v>
      </c>
    </row>
    <row r="2019" spans="1:4" x14ac:dyDescent="0.25">
      <c r="A2019" t="s">
        <v>3040</v>
      </c>
      <c r="B2019" t="s">
        <v>3165</v>
      </c>
      <c r="C2019" t="s">
        <v>3101</v>
      </c>
      <c r="D2019">
        <v>61.384549339999985</v>
      </c>
    </row>
    <row r="2020" spans="1:4" x14ac:dyDescent="0.25">
      <c r="A2020" t="s">
        <v>3040</v>
      </c>
      <c r="B2020" t="s">
        <v>3166</v>
      </c>
      <c r="C2020" t="s">
        <v>3101</v>
      </c>
      <c r="D2020">
        <v>26.466104500000007</v>
      </c>
    </row>
    <row r="2021" spans="1:4" x14ac:dyDescent="0.25">
      <c r="A2021" t="s">
        <v>3040</v>
      </c>
      <c r="B2021" t="s">
        <v>3162</v>
      </c>
      <c r="C2021" t="s">
        <v>3102</v>
      </c>
      <c r="D2021">
        <v>1.8823510500000002</v>
      </c>
    </row>
    <row r="2022" spans="1:4" x14ac:dyDescent="0.25">
      <c r="A2022" t="s">
        <v>3040</v>
      </c>
      <c r="B2022" t="s">
        <v>3163</v>
      </c>
      <c r="C2022" t="s">
        <v>3102</v>
      </c>
      <c r="D2022">
        <v>15.323432839999999</v>
      </c>
    </row>
    <row r="2023" spans="1:4" x14ac:dyDescent="0.25">
      <c r="A2023" t="s">
        <v>3040</v>
      </c>
      <c r="B2023" t="s">
        <v>3164</v>
      </c>
      <c r="C2023" t="s">
        <v>3102</v>
      </c>
      <c r="D2023">
        <v>15.796194280000003</v>
      </c>
    </row>
    <row r="2024" spans="1:4" x14ac:dyDescent="0.25">
      <c r="A2024" t="s">
        <v>3040</v>
      </c>
      <c r="B2024" t="s">
        <v>3165</v>
      </c>
      <c r="C2024" t="s">
        <v>3102</v>
      </c>
      <c r="D2024">
        <v>58.478415460000008</v>
      </c>
    </row>
    <row r="2025" spans="1:4" x14ac:dyDescent="0.25">
      <c r="A2025" t="s">
        <v>3040</v>
      </c>
      <c r="B2025" t="s">
        <v>3166</v>
      </c>
      <c r="C2025" t="s">
        <v>3102</v>
      </c>
      <c r="D2025">
        <v>19.293618119999994</v>
      </c>
    </row>
    <row r="2026" spans="1:4" x14ac:dyDescent="0.25">
      <c r="A2026" t="s">
        <v>3041</v>
      </c>
      <c r="B2026" t="s">
        <v>3162</v>
      </c>
      <c r="C2026" t="s">
        <v>1403</v>
      </c>
      <c r="D2026">
        <v>1.85542136</v>
      </c>
    </row>
    <row r="2027" spans="1:4" x14ac:dyDescent="0.25">
      <c r="A2027" t="s">
        <v>3041</v>
      </c>
      <c r="B2027" t="s">
        <v>3163</v>
      </c>
      <c r="C2027" t="s">
        <v>1403</v>
      </c>
      <c r="D2027">
        <v>6.3688378699999992</v>
      </c>
    </row>
    <row r="2028" spans="1:4" x14ac:dyDescent="0.25">
      <c r="A2028" t="s">
        <v>3041</v>
      </c>
      <c r="B2028" t="s">
        <v>3164</v>
      </c>
      <c r="C2028" t="s">
        <v>1403</v>
      </c>
      <c r="D2028">
        <v>37.778829489999993</v>
      </c>
    </row>
    <row r="2029" spans="1:4" x14ac:dyDescent="0.25">
      <c r="A2029" t="s">
        <v>3041</v>
      </c>
      <c r="B2029" t="s">
        <v>3165</v>
      </c>
      <c r="C2029" t="s">
        <v>1403</v>
      </c>
      <c r="D2029">
        <v>59.239565280000001</v>
      </c>
    </row>
    <row r="2030" spans="1:4" x14ac:dyDescent="0.25">
      <c r="A2030" t="s">
        <v>3041</v>
      </c>
      <c r="B2030" t="s">
        <v>3166</v>
      </c>
      <c r="C2030" t="s">
        <v>1403</v>
      </c>
      <c r="D2030">
        <v>322.98641111000001</v>
      </c>
    </row>
    <row r="2031" spans="1:4" x14ac:dyDescent="0.25">
      <c r="A2031" t="s">
        <v>3041</v>
      </c>
      <c r="B2031" t="s">
        <v>3167</v>
      </c>
      <c r="C2031" t="s">
        <v>1403</v>
      </c>
      <c r="D2031">
        <v>4508.1851726899995</v>
      </c>
    </row>
    <row r="2032" spans="1:4" x14ac:dyDescent="0.25">
      <c r="A2032" t="s">
        <v>3041</v>
      </c>
      <c r="B2032" t="s">
        <v>3162</v>
      </c>
      <c r="C2032" t="s">
        <v>3095</v>
      </c>
      <c r="D2032">
        <v>0.51282950000000005</v>
      </c>
    </row>
    <row r="2033" spans="1:4" x14ac:dyDescent="0.25">
      <c r="A2033" t="s">
        <v>3041</v>
      </c>
      <c r="B2033" t="s">
        <v>3163</v>
      </c>
      <c r="C2033" t="s">
        <v>3095</v>
      </c>
      <c r="D2033">
        <v>13.802233270000002</v>
      </c>
    </row>
    <row r="2034" spans="1:4" x14ac:dyDescent="0.25">
      <c r="A2034" t="s">
        <v>3041</v>
      </c>
      <c r="B2034" t="s">
        <v>3164</v>
      </c>
      <c r="C2034" t="s">
        <v>3095</v>
      </c>
      <c r="D2034">
        <v>40.034266189999997</v>
      </c>
    </row>
    <row r="2035" spans="1:4" x14ac:dyDescent="0.25">
      <c r="A2035" t="s">
        <v>3041</v>
      </c>
      <c r="B2035" t="s">
        <v>3165</v>
      </c>
      <c r="C2035" t="s">
        <v>3095</v>
      </c>
      <c r="D2035">
        <v>162.94739753999988</v>
      </c>
    </row>
    <row r="2036" spans="1:4" x14ac:dyDescent="0.25">
      <c r="A2036" t="s">
        <v>3041</v>
      </c>
      <c r="B2036" t="s">
        <v>3166</v>
      </c>
      <c r="C2036" t="s">
        <v>3095</v>
      </c>
      <c r="D2036">
        <v>1782.1602010799986</v>
      </c>
    </row>
    <row r="2037" spans="1:4" x14ac:dyDescent="0.25">
      <c r="A2037" t="s">
        <v>3041</v>
      </c>
      <c r="B2037" t="s">
        <v>3167</v>
      </c>
      <c r="C2037" t="s">
        <v>3095</v>
      </c>
      <c r="D2037">
        <v>18115.724058969932</v>
      </c>
    </row>
    <row r="2038" spans="1:4" x14ac:dyDescent="0.25">
      <c r="A2038" t="s">
        <v>3041</v>
      </c>
      <c r="B2038" t="s">
        <v>3162</v>
      </c>
      <c r="C2038" t="s">
        <v>3096</v>
      </c>
      <c r="D2038">
        <v>1.7072173099999988</v>
      </c>
    </row>
    <row r="2039" spans="1:4" x14ac:dyDescent="0.25">
      <c r="A2039" t="s">
        <v>3041</v>
      </c>
      <c r="B2039" t="s">
        <v>3163</v>
      </c>
      <c r="C2039" t="s">
        <v>3096</v>
      </c>
      <c r="D2039">
        <v>31.246114080000041</v>
      </c>
    </row>
    <row r="2040" spans="1:4" x14ac:dyDescent="0.25">
      <c r="A2040" t="s">
        <v>3041</v>
      </c>
      <c r="B2040" t="s">
        <v>3164</v>
      </c>
      <c r="C2040" t="s">
        <v>3096</v>
      </c>
      <c r="D2040">
        <v>146.98409370999997</v>
      </c>
    </row>
    <row r="2041" spans="1:4" x14ac:dyDescent="0.25">
      <c r="A2041" t="s">
        <v>3041</v>
      </c>
      <c r="B2041" t="s">
        <v>3165</v>
      </c>
      <c r="C2041" t="s">
        <v>3096</v>
      </c>
      <c r="D2041">
        <v>701.96673900999986</v>
      </c>
    </row>
    <row r="2042" spans="1:4" x14ac:dyDescent="0.25">
      <c r="A2042" t="s">
        <v>3041</v>
      </c>
      <c r="B2042" t="s">
        <v>3166</v>
      </c>
      <c r="C2042" t="s">
        <v>3096</v>
      </c>
      <c r="D2042">
        <v>2542.6219806000054</v>
      </c>
    </row>
    <row r="2043" spans="1:4" x14ac:dyDescent="0.25">
      <c r="A2043" t="s">
        <v>3041</v>
      </c>
      <c r="B2043" t="s">
        <v>3167</v>
      </c>
      <c r="C2043" t="s">
        <v>3096</v>
      </c>
      <c r="D2043">
        <v>17929.411531839905</v>
      </c>
    </row>
    <row r="2044" spans="1:4" x14ac:dyDescent="0.25">
      <c r="A2044" t="s">
        <v>3041</v>
      </c>
      <c r="B2044" t="s">
        <v>3162</v>
      </c>
      <c r="C2044" t="s">
        <v>3097</v>
      </c>
      <c r="D2044">
        <v>0.21160625999999999</v>
      </c>
    </row>
    <row r="2045" spans="1:4" x14ac:dyDescent="0.25">
      <c r="A2045" t="s">
        <v>3041</v>
      </c>
      <c r="B2045" t="s">
        <v>3163</v>
      </c>
      <c r="C2045" t="s">
        <v>3097</v>
      </c>
      <c r="D2045">
        <v>6.2295806000000011</v>
      </c>
    </row>
    <row r="2046" spans="1:4" x14ac:dyDescent="0.25">
      <c r="A2046" t="s">
        <v>3041</v>
      </c>
      <c r="B2046" t="s">
        <v>3164</v>
      </c>
      <c r="C2046" t="s">
        <v>3097</v>
      </c>
      <c r="D2046">
        <v>57.362993269999983</v>
      </c>
    </row>
    <row r="2047" spans="1:4" x14ac:dyDescent="0.25">
      <c r="A2047" t="s">
        <v>3041</v>
      </c>
      <c r="B2047" t="s">
        <v>3165</v>
      </c>
      <c r="C2047" t="s">
        <v>3097</v>
      </c>
      <c r="D2047">
        <v>243.85601592999998</v>
      </c>
    </row>
    <row r="2048" spans="1:4" x14ac:dyDescent="0.25">
      <c r="A2048" t="s">
        <v>3041</v>
      </c>
      <c r="B2048" t="s">
        <v>3166</v>
      </c>
      <c r="C2048" t="s">
        <v>3097</v>
      </c>
      <c r="D2048">
        <v>2553.0657249599985</v>
      </c>
    </row>
    <row r="2049" spans="1:4" x14ac:dyDescent="0.25">
      <c r="A2049" t="s">
        <v>3041</v>
      </c>
      <c r="B2049" t="s">
        <v>3167</v>
      </c>
      <c r="C2049" t="s">
        <v>3097</v>
      </c>
      <c r="D2049">
        <v>127.08638057</v>
      </c>
    </row>
    <row r="2050" spans="1:4" x14ac:dyDescent="0.25">
      <c r="A2050" t="s">
        <v>3041</v>
      </c>
      <c r="B2050" t="s">
        <v>3162</v>
      </c>
      <c r="C2050" t="s">
        <v>3098</v>
      </c>
      <c r="D2050">
        <v>2.3693871300000007</v>
      </c>
    </row>
    <row r="2051" spans="1:4" x14ac:dyDescent="0.25">
      <c r="A2051" t="s">
        <v>3041</v>
      </c>
      <c r="B2051" t="s">
        <v>3163</v>
      </c>
      <c r="C2051" t="s">
        <v>3098</v>
      </c>
      <c r="D2051">
        <v>89.712002579999961</v>
      </c>
    </row>
    <row r="2052" spans="1:4" x14ac:dyDescent="0.25">
      <c r="A2052" t="s">
        <v>3041</v>
      </c>
      <c r="B2052" t="s">
        <v>3164</v>
      </c>
      <c r="C2052" t="s">
        <v>3098</v>
      </c>
      <c r="D2052">
        <v>193.07247230999991</v>
      </c>
    </row>
    <row r="2053" spans="1:4" x14ac:dyDescent="0.25">
      <c r="A2053" t="s">
        <v>3041</v>
      </c>
      <c r="B2053" t="s">
        <v>3165</v>
      </c>
      <c r="C2053" t="s">
        <v>3098</v>
      </c>
      <c r="D2053">
        <v>1151.894076099999</v>
      </c>
    </row>
    <row r="2054" spans="1:4" x14ac:dyDescent="0.25">
      <c r="A2054" t="s">
        <v>3041</v>
      </c>
      <c r="B2054" t="s">
        <v>3166</v>
      </c>
      <c r="C2054" t="s">
        <v>3098</v>
      </c>
      <c r="D2054">
        <v>11787.426269289994</v>
      </c>
    </row>
    <row r="2055" spans="1:4" x14ac:dyDescent="0.25">
      <c r="A2055" t="s">
        <v>3041</v>
      </c>
      <c r="B2055" t="s">
        <v>3167</v>
      </c>
      <c r="C2055" t="s">
        <v>3098</v>
      </c>
      <c r="D2055">
        <v>7257.4874099299932</v>
      </c>
    </row>
    <row r="2056" spans="1:4" x14ac:dyDescent="0.25">
      <c r="A2056" t="s">
        <v>3041</v>
      </c>
      <c r="B2056" t="s">
        <v>3162</v>
      </c>
      <c r="C2056" t="s">
        <v>352</v>
      </c>
      <c r="D2056">
        <v>1.51380873</v>
      </c>
    </row>
    <row r="2057" spans="1:4" x14ac:dyDescent="0.25">
      <c r="A2057" t="s">
        <v>3041</v>
      </c>
      <c r="B2057" t="s">
        <v>3163</v>
      </c>
      <c r="C2057" t="s">
        <v>352</v>
      </c>
      <c r="D2057">
        <v>156.49112951000001</v>
      </c>
    </row>
    <row r="2058" spans="1:4" x14ac:dyDescent="0.25">
      <c r="A2058" t="s">
        <v>3041</v>
      </c>
      <c r="B2058" t="s">
        <v>3164</v>
      </c>
      <c r="C2058" t="s">
        <v>352</v>
      </c>
      <c r="D2058">
        <v>144.87408310000004</v>
      </c>
    </row>
    <row r="2059" spans="1:4" x14ac:dyDescent="0.25">
      <c r="A2059" t="s">
        <v>3041</v>
      </c>
      <c r="B2059" t="s">
        <v>3165</v>
      </c>
      <c r="C2059" t="s">
        <v>352</v>
      </c>
      <c r="D2059">
        <v>661.55036394000012</v>
      </c>
    </row>
    <row r="2060" spans="1:4" x14ac:dyDescent="0.25">
      <c r="A2060" t="s">
        <v>3041</v>
      </c>
      <c r="B2060" t="s">
        <v>3166</v>
      </c>
      <c r="C2060" t="s">
        <v>352</v>
      </c>
      <c r="D2060">
        <v>4262.0676954099981</v>
      </c>
    </row>
    <row r="2061" spans="1:4" x14ac:dyDescent="0.25">
      <c r="A2061" t="s">
        <v>3041</v>
      </c>
      <c r="B2061" t="s">
        <v>3167</v>
      </c>
      <c r="C2061" t="s">
        <v>352</v>
      </c>
      <c r="D2061">
        <v>879.50623957999983</v>
      </c>
    </row>
    <row r="2062" spans="1:4" x14ac:dyDescent="0.25">
      <c r="A2062" t="s">
        <v>3041</v>
      </c>
      <c r="B2062" t="s">
        <v>3162</v>
      </c>
      <c r="C2062" t="s">
        <v>3099</v>
      </c>
      <c r="D2062">
        <v>28.91145251999998</v>
      </c>
    </row>
    <row r="2063" spans="1:4" x14ac:dyDescent="0.25">
      <c r="A2063" t="s">
        <v>3041</v>
      </c>
      <c r="B2063" t="s">
        <v>3163</v>
      </c>
      <c r="C2063" t="s">
        <v>3099</v>
      </c>
      <c r="D2063">
        <v>390.0850807799992</v>
      </c>
    </row>
    <row r="2064" spans="1:4" x14ac:dyDescent="0.25">
      <c r="A2064" t="s">
        <v>3041</v>
      </c>
      <c r="B2064" t="s">
        <v>3164</v>
      </c>
      <c r="C2064" t="s">
        <v>3099</v>
      </c>
      <c r="D2064">
        <v>1589.9148895800024</v>
      </c>
    </row>
    <row r="2065" spans="1:4" x14ac:dyDescent="0.25">
      <c r="A2065" t="s">
        <v>3041</v>
      </c>
      <c r="B2065" t="s">
        <v>3165</v>
      </c>
      <c r="C2065" t="s">
        <v>3099</v>
      </c>
      <c r="D2065">
        <v>9600.3206106400539</v>
      </c>
    </row>
    <row r="2066" spans="1:4" x14ac:dyDescent="0.25">
      <c r="A2066" t="s">
        <v>3041</v>
      </c>
      <c r="B2066" t="s">
        <v>3166</v>
      </c>
      <c r="C2066" t="s">
        <v>3099</v>
      </c>
      <c r="D2066">
        <v>42733.156865600271</v>
      </c>
    </row>
    <row r="2067" spans="1:4" x14ac:dyDescent="0.25">
      <c r="A2067" t="s">
        <v>3041</v>
      </c>
      <c r="B2067" t="s">
        <v>3167</v>
      </c>
      <c r="C2067" t="s">
        <v>3099</v>
      </c>
      <c r="D2067">
        <v>360688.0784078993</v>
      </c>
    </row>
    <row r="2068" spans="1:4" x14ac:dyDescent="0.25">
      <c r="A2068" t="s">
        <v>3041</v>
      </c>
      <c r="B2068" t="s">
        <v>3162</v>
      </c>
      <c r="C2068" t="s">
        <v>3100</v>
      </c>
      <c r="D2068">
        <v>0.20163708</v>
      </c>
    </row>
    <row r="2069" spans="1:4" x14ac:dyDescent="0.25">
      <c r="A2069" t="s">
        <v>3041</v>
      </c>
      <c r="B2069" t="s">
        <v>3163</v>
      </c>
      <c r="C2069" t="s">
        <v>3100</v>
      </c>
      <c r="D2069">
        <v>29.67011514</v>
      </c>
    </row>
    <row r="2070" spans="1:4" x14ac:dyDescent="0.25">
      <c r="A2070" t="s">
        <v>3041</v>
      </c>
      <c r="B2070" t="s">
        <v>3164</v>
      </c>
      <c r="C2070" t="s">
        <v>3100</v>
      </c>
      <c r="D2070">
        <v>54.632618679999972</v>
      </c>
    </row>
    <row r="2071" spans="1:4" x14ac:dyDescent="0.25">
      <c r="A2071" t="s">
        <v>3041</v>
      </c>
      <c r="B2071" t="s">
        <v>3165</v>
      </c>
      <c r="C2071" t="s">
        <v>3100</v>
      </c>
      <c r="D2071">
        <v>294.01124491000047</v>
      </c>
    </row>
    <row r="2072" spans="1:4" x14ac:dyDescent="0.25">
      <c r="A2072" t="s">
        <v>3041</v>
      </c>
      <c r="B2072" t="s">
        <v>3166</v>
      </c>
      <c r="C2072" t="s">
        <v>3100</v>
      </c>
      <c r="D2072">
        <v>2372.8736843100028</v>
      </c>
    </row>
    <row r="2073" spans="1:4" x14ac:dyDescent="0.25">
      <c r="A2073" t="s">
        <v>3041</v>
      </c>
      <c r="B2073" t="s">
        <v>3167</v>
      </c>
      <c r="C2073" t="s">
        <v>3100</v>
      </c>
      <c r="D2073">
        <v>23471.297115769987</v>
      </c>
    </row>
    <row r="2074" spans="1:4" x14ac:dyDescent="0.25">
      <c r="A2074" t="s">
        <v>3041</v>
      </c>
      <c r="B2074" t="s">
        <v>3162</v>
      </c>
      <c r="C2074" t="s">
        <v>3101</v>
      </c>
      <c r="D2074">
        <v>1.0156401400000001</v>
      </c>
    </row>
    <row r="2075" spans="1:4" x14ac:dyDescent="0.25">
      <c r="A2075" t="s">
        <v>3041</v>
      </c>
      <c r="B2075" t="s">
        <v>3163</v>
      </c>
      <c r="C2075" t="s">
        <v>3101</v>
      </c>
      <c r="D2075">
        <v>3.2038094699999999</v>
      </c>
    </row>
    <row r="2076" spans="1:4" x14ac:dyDescent="0.25">
      <c r="A2076" t="s">
        <v>3041</v>
      </c>
      <c r="B2076" t="s">
        <v>3164</v>
      </c>
      <c r="C2076" t="s">
        <v>3101</v>
      </c>
      <c r="D2076">
        <v>13.311369230000002</v>
      </c>
    </row>
    <row r="2077" spans="1:4" x14ac:dyDescent="0.25">
      <c r="A2077" t="s">
        <v>3041</v>
      </c>
      <c r="B2077" t="s">
        <v>3165</v>
      </c>
      <c r="C2077" t="s">
        <v>3101</v>
      </c>
      <c r="D2077">
        <v>238.93443309000011</v>
      </c>
    </row>
    <row r="2078" spans="1:4" x14ac:dyDescent="0.25">
      <c r="A2078" t="s">
        <v>3041</v>
      </c>
      <c r="B2078" t="s">
        <v>3166</v>
      </c>
      <c r="C2078" t="s">
        <v>3101</v>
      </c>
      <c r="D2078">
        <v>1178.8873520599998</v>
      </c>
    </row>
    <row r="2079" spans="1:4" x14ac:dyDescent="0.25">
      <c r="A2079" t="s">
        <v>3041</v>
      </c>
      <c r="B2079" t="s">
        <v>3167</v>
      </c>
      <c r="C2079" t="s">
        <v>3101</v>
      </c>
      <c r="D2079">
        <v>3580.6844919199993</v>
      </c>
    </row>
    <row r="2080" spans="1:4" x14ac:dyDescent="0.25">
      <c r="A2080" t="s">
        <v>3041</v>
      </c>
      <c r="B2080" t="s">
        <v>3162</v>
      </c>
      <c r="C2080" t="s">
        <v>3102</v>
      </c>
      <c r="D2080">
        <v>3.0775721499999995</v>
      </c>
    </row>
    <row r="2081" spans="1:4" x14ac:dyDescent="0.25">
      <c r="A2081" t="s">
        <v>3041</v>
      </c>
      <c r="B2081" t="s">
        <v>3163</v>
      </c>
      <c r="C2081" t="s">
        <v>3102</v>
      </c>
      <c r="D2081">
        <v>115.38815453999995</v>
      </c>
    </row>
    <row r="2082" spans="1:4" x14ac:dyDescent="0.25">
      <c r="A2082" t="s">
        <v>3041</v>
      </c>
      <c r="B2082" t="s">
        <v>3164</v>
      </c>
      <c r="C2082" t="s">
        <v>3102</v>
      </c>
      <c r="D2082">
        <v>423.98168961999994</v>
      </c>
    </row>
    <row r="2083" spans="1:4" x14ac:dyDescent="0.25">
      <c r="A2083" t="s">
        <v>3041</v>
      </c>
      <c r="B2083" t="s">
        <v>3165</v>
      </c>
      <c r="C2083" t="s">
        <v>3102</v>
      </c>
      <c r="D2083">
        <v>1394.0167543799987</v>
      </c>
    </row>
    <row r="2084" spans="1:4" x14ac:dyDescent="0.25">
      <c r="A2084" t="s">
        <v>3041</v>
      </c>
      <c r="B2084" t="s">
        <v>3166</v>
      </c>
      <c r="C2084" t="s">
        <v>3102</v>
      </c>
      <c r="D2084">
        <v>5514.564825680005</v>
      </c>
    </row>
    <row r="2085" spans="1:4" x14ac:dyDescent="0.25">
      <c r="A2085" t="s">
        <v>3041</v>
      </c>
      <c r="B2085" t="s">
        <v>3167</v>
      </c>
      <c r="C2085" t="s">
        <v>3102</v>
      </c>
      <c r="D2085">
        <v>14628.147040440013</v>
      </c>
    </row>
    <row r="2086" spans="1:4" x14ac:dyDescent="0.25">
      <c r="A2086" t="s">
        <v>3042</v>
      </c>
      <c r="B2086" t="s">
        <v>3162</v>
      </c>
      <c r="C2086" t="s">
        <v>1403</v>
      </c>
      <c r="D2086">
        <v>1.57417378</v>
      </c>
    </row>
    <row r="2087" spans="1:4" x14ac:dyDescent="0.25">
      <c r="A2087" t="s">
        <v>3042</v>
      </c>
      <c r="B2087" t="s">
        <v>3163</v>
      </c>
      <c r="C2087" t="s">
        <v>1403</v>
      </c>
      <c r="D2087">
        <v>12.35624634</v>
      </c>
    </row>
    <row r="2088" spans="1:4" x14ac:dyDescent="0.25">
      <c r="A2088" t="s">
        <v>3042</v>
      </c>
      <c r="B2088" t="s">
        <v>3164</v>
      </c>
      <c r="C2088" t="s">
        <v>1403</v>
      </c>
      <c r="D2088">
        <v>38.456261379999987</v>
      </c>
    </row>
    <row r="2089" spans="1:4" x14ac:dyDescent="0.25">
      <c r="A2089" t="s">
        <v>3042</v>
      </c>
      <c r="B2089" t="s">
        <v>3165</v>
      </c>
      <c r="C2089" t="s">
        <v>1403</v>
      </c>
      <c r="D2089">
        <v>618.78375351</v>
      </c>
    </row>
    <row r="2090" spans="1:4" x14ac:dyDescent="0.25">
      <c r="A2090" t="s">
        <v>3042</v>
      </c>
      <c r="B2090" t="s">
        <v>3166</v>
      </c>
      <c r="C2090" t="s">
        <v>1403</v>
      </c>
      <c r="D2090">
        <v>8491.1390278500003</v>
      </c>
    </row>
    <row r="2091" spans="1:4" x14ac:dyDescent="0.25">
      <c r="A2091" t="s">
        <v>3042</v>
      </c>
      <c r="B2091" t="s">
        <v>3167</v>
      </c>
      <c r="C2091" t="s">
        <v>1403</v>
      </c>
      <c r="D2091">
        <v>7474.0473246899892</v>
      </c>
    </row>
    <row r="2092" spans="1:4" x14ac:dyDescent="0.25">
      <c r="A2092" t="s">
        <v>3042</v>
      </c>
      <c r="B2092" t="s">
        <v>3163</v>
      </c>
      <c r="C2092" t="s">
        <v>3095</v>
      </c>
      <c r="D2092">
        <v>4.6412387500000003</v>
      </c>
    </row>
    <row r="2093" spans="1:4" x14ac:dyDescent="0.25">
      <c r="A2093" t="s">
        <v>3042</v>
      </c>
      <c r="B2093" t="s">
        <v>3164</v>
      </c>
      <c r="C2093" t="s">
        <v>3095</v>
      </c>
      <c r="D2093">
        <v>4.0355801099999997</v>
      </c>
    </row>
    <row r="2094" spans="1:4" x14ac:dyDescent="0.25">
      <c r="A2094" t="s">
        <v>3042</v>
      </c>
      <c r="B2094" t="s">
        <v>3165</v>
      </c>
      <c r="C2094" t="s">
        <v>3095</v>
      </c>
      <c r="D2094">
        <v>249.59208673000006</v>
      </c>
    </row>
    <row r="2095" spans="1:4" x14ac:dyDescent="0.25">
      <c r="A2095" t="s">
        <v>3042</v>
      </c>
      <c r="B2095" t="s">
        <v>3166</v>
      </c>
      <c r="C2095" t="s">
        <v>3095</v>
      </c>
      <c r="D2095">
        <v>1816.7648120799993</v>
      </c>
    </row>
    <row r="2096" spans="1:4" x14ac:dyDescent="0.25">
      <c r="A2096" t="s">
        <v>3042</v>
      </c>
      <c r="B2096" t="s">
        <v>3167</v>
      </c>
      <c r="C2096" t="s">
        <v>3095</v>
      </c>
      <c r="D2096">
        <v>568.02928804999965</v>
      </c>
    </row>
    <row r="2097" spans="1:4" x14ac:dyDescent="0.25">
      <c r="A2097" t="s">
        <v>3042</v>
      </c>
      <c r="B2097" t="s">
        <v>3163</v>
      </c>
      <c r="C2097" t="s">
        <v>3096</v>
      </c>
      <c r="D2097">
        <v>2.74445E-2</v>
      </c>
    </row>
    <row r="2098" spans="1:4" x14ac:dyDescent="0.25">
      <c r="A2098" t="s">
        <v>3042</v>
      </c>
      <c r="B2098" t="s">
        <v>3165</v>
      </c>
      <c r="C2098" t="s">
        <v>3096</v>
      </c>
      <c r="D2098">
        <v>0.37394474999999999</v>
      </c>
    </row>
    <row r="2099" spans="1:4" x14ac:dyDescent="0.25">
      <c r="A2099" t="s">
        <v>3042</v>
      </c>
      <c r="B2099" t="s">
        <v>3166</v>
      </c>
      <c r="C2099" t="s">
        <v>3096</v>
      </c>
      <c r="D2099">
        <v>3.2997284499999999</v>
      </c>
    </row>
    <row r="2100" spans="1:4" x14ac:dyDescent="0.25">
      <c r="A2100" t="s">
        <v>3042</v>
      </c>
      <c r="B2100" t="s">
        <v>3162</v>
      </c>
      <c r="C2100" t="s">
        <v>3097</v>
      </c>
      <c r="D2100">
        <v>2.0352541199999994</v>
      </c>
    </row>
    <row r="2101" spans="1:4" x14ac:dyDescent="0.25">
      <c r="A2101" t="s">
        <v>3042</v>
      </c>
      <c r="B2101" t="s">
        <v>3163</v>
      </c>
      <c r="C2101" t="s">
        <v>3097</v>
      </c>
      <c r="D2101">
        <v>143.48703455000003</v>
      </c>
    </row>
    <row r="2102" spans="1:4" x14ac:dyDescent="0.25">
      <c r="A2102" t="s">
        <v>3042</v>
      </c>
      <c r="B2102" t="s">
        <v>3164</v>
      </c>
      <c r="C2102" t="s">
        <v>3097</v>
      </c>
      <c r="D2102">
        <v>173.20515166000001</v>
      </c>
    </row>
    <row r="2103" spans="1:4" x14ac:dyDescent="0.25">
      <c r="A2103" t="s">
        <v>3042</v>
      </c>
      <c r="B2103" t="s">
        <v>3165</v>
      </c>
      <c r="C2103" t="s">
        <v>3097</v>
      </c>
      <c r="D2103">
        <v>941.98248540999987</v>
      </c>
    </row>
    <row r="2104" spans="1:4" x14ac:dyDescent="0.25">
      <c r="A2104" t="s">
        <v>3042</v>
      </c>
      <c r="B2104" t="s">
        <v>3166</v>
      </c>
      <c r="C2104" t="s">
        <v>3097</v>
      </c>
      <c r="D2104">
        <v>5732.9405144899956</v>
      </c>
    </row>
    <row r="2105" spans="1:4" x14ac:dyDescent="0.25">
      <c r="A2105" t="s">
        <v>3042</v>
      </c>
      <c r="B2105" t="s">
        <v>3167</v>
      </c>
      <c r="C2105" t="s">
        <v>3097</v>
      </c>
      <c r="D2105">
        <v>46.0745717</v>
      </c>
    </row>
    <row r="2106" spans="1:4" x14ac:dyDescent="0.25">
      <c r="A2106" t="s">
        <v>3042</v>
      </c>
      <c r="B2106" t="s">
        <v>3162</v>
      </c>
      <c r="C2106" t="s">
        <v>3098</v>
      </c>
      <c r="D2106">
        <v>6.161049020000001</v>
      </c>
    </row>
    <row r="2107" spans="1:4" x14ac:dyDescent="0.25">
      <c r="A2107" t="s">
        <v>3042</v>
      </c>
      <c r="B2107" t="s">
        <v>3163</v>
      </c>
      <c r="C2107" t="s">
        <v>3098</v>
      </c>
      <c r="D2107">
        <v>100.80870034000006</v>
      </c>
    </row>
    <row r="2108" spans="1:4" x14ac:dyDescent="0.25">
      <c r="A2108" t="s">
        <v>3042</v>
      </c>
      <c r="B2108" t="s">
        <v>3164</v>
      </c>
      <c r="C2108" t="s">
        <v>3098</v>
      </c>
      <c r="D2108">
        <v>157.45890239000008</v>
      </c>
    </row>
    <row r="2109" spans="1:4" x14ac:dyDescent="0.25">
      <c r="A2109" t="s">
        <v>3042</v>
      </c>
      <c r="B2109" t="s">
        <v>3165</v>
      </c>
      <c r="C2109" t="s">
        <v>3098</v>
      </c>
      <c r="D2109">
        <v>1525.7179053100024</v>
      </c>
    </row>
    <row r="2110" spans="1:4" x14ac:dyDescent="0.25">
      <c r="A2110" t="s">
        <v>3042</v>
      </c>
      <c r="B2110" t="s">
        <v>3166</v>
      </c>
      <c r="C2110" t="s">
        <v>3098</v>
      </c>
      <c r="D2110">
        <v>10198.722986489987</v>
      </c>
    </row>
    <row r="2111" spans="1:4" x14ac:dyDescent="0.25">
      <c r="A2111" t="s">
        <v>3042</v>
      </c>
      <c r="B2111" t="s">
        <v>3167</v>
      </c>
      <c r="C2111" t="s">
        <v>3098</v>
      </c>
      <c r="D2111">
        <v>3919.6768094700028</v>
      </c>
    </row>
    <row r="2112" spans="1:4" x14ac:dyDescent="0.25">
      <c r="A2112" t="s">
        <v>3042</v>
      </c>
      <c r="B2112" t="s">
        <v>3162</v>
      </c>
      <c r="C2112" t="s">
        <v>352</v>
      </c>
      <c r="D2112">
        <v>0.13777199000000001</v>
      </c>
    </row>
    <row r="2113" spans="1:4" x14ac:dyDescent="0.25">
      <c r="A2113" t="s">
        <v>3042</v>
      </c>
      <c r="B2113" t="s">
        <v>3163</v>
      </c>
      <c r="C2113" t="s">
        <v>352</v>
      </c>
      <c r="D2113">
        <v>2.76365763</v>
      </c>
    </row>
    <row r="2114" spans="1:4" x14ac:dyDescent="0.25">
      <c r="A2114" t="s">
        <v>3042</v>
      </c>
      <c r="B2114" t="s">
        <v>3164</v>
      </c>
      <c r="C2114" t="s">
        <v>352</v>
      </c>
      <c r="D2114">
        <v>31.831809400000004</v>
      </c>
    </row>
    <row r="2115" spans="1:4" x14ac:dyDescent="0.25">
      <c r="A2115" t="s">
        <v>3042</v>
      </c>
      <c r="B2115" t="s">
        <v>3165</v>
      </c>
      <c r="C2115" t="s">
        <v>352</v>
      </c>
      <c r="D2115">
        <v>171.00806964000006</v>
      </c>
    </row>
    <row r="2116" spans="1:4" x14ac:dyDescent="0.25">
      <c r="A2116" t="s">
        <v>3042</v>
      </c>
      <c r="B2116" t="s">
        <v>3166</v>
      </c>
      <c r="C2116" t="s">
        <v>352</v>
      </c>
      <c r="D2116">
        <v>476.29837297000006</v>
      </c>
    </row>
    <row r="2117" spans="1:4" x14ac:dyDescent="0.25">
      <c r="A2117" t="s">
        <v>3042</v>
      </c>
      <c r="B2117" t="s">
        <v>3167</v>
      </c>
      <c r="C2117" t="s">
        <v>352</v>
      </c>
      <c r="D2117">
        <v>64.989979110000007</v>
      </c>
    </row>
    <row r="2118" spans="1:4" x14ac:dyDescent="0.25">
      <c r="A2118" t="s">
        <v>3042</v>
      </c>
      <c r="B2118" t="s">
        <v>3162</v>
      </c>
      <c r="C2118" t="s">
        <v>3099</v>
      </c>
      <c r="D2118">
        <v>1.602694E-2</v>
      </c>
    </row>
    <row r="2119" spans="1:4" x14ac:dyDescent="0.25">
      <c r="A2119" t="s">
        <v>3042</v>
      </c>
      <c r="B2119" t="s">
        <v>3163</v>
      </c>
      <c r="C2119" t="s">
        <v>3099</v>
      </c>
      <c r="D2119">
        <v>1.22789996</v>
      </c>
    </row>
    <row r="2120" spans="1:4" x14ac:dyDescent="0.25">
      <c r="A2120" t="s">
        <v>3042</v>
      </c>
      <c r="B2120" t="s">
        <v>3164</v>
      </c>
      <c r="C2120" t="s">
        <v>3099</v>
      </c>
      <c r="D2120">
        <v>3.2721497099999999</v>
      </c>
    </row>
    <row r="2121" spans="1:4" x14ac:dyDescent="0.25">
      <c r="A2121" t="s">
        <v>3042</v>
      </c>
      <c r="B2121" t="s">
        <v>3165</v>
      </c>
      <c r="C2121" t="s">
        <v>3099</v>
      </c>
      <c r="D2121">
        <v>33.820220019999994</v>
      </c>
    </row>
    <row r="2122" spans="1:4" x14ac:dyDescent="0.25">
      <c r="A2122" t="s">
        <v>3042</v>
      </c>
      <c r="B2122" t="s">
        <v>3166</v>
      </c>
      <c r="C2122" t="s">
        <v>3099</v>
      </c>
      <c r="D2122">
        <v>271.11221088000008</v>
      </c>
    </row>
    <row r="2123" spans="1:4" x14ac:dyDescent="0.25">
      <c r="A2123" t="s">
        <v>3042</v>
      </c>
      <c r="B2123" t="s">
        <v>3167</v>
      </c>
      <c r="C2123" t="s">
        <v>3099</v>
      </c>
      <c r="D2123">
        <v>239.22625366000005</v>
      </c>
    </row>
    <row r="2124" spans="1:4" x14ac:dyDescent="0.25">
      <c r="A2124" t="s">
        <v>3042</v>
      </c>
      <c r="B2124" t="s">
        <v>3162</v>
      </c>
      <c r="C2124" t="s">
        <v>3100</v>
      </c>
      <c r="D2124">
        <v>0.50136387999999998</v>
      </c>
    </row>
    <row r="2125" spans="1:4" x14ac:dyDescent="0.25">
      <c r="A2125" t="s">
        <v>3042</v>
      </c>
      <c r="B2125" t="s">
        <v>3163</v>
      </c>
      <c r="C2125" t="s">
        <v>3100</v>
      </c>
      <c r="D2125">
        <v>26.444351449999999</v>
      </c>
    </row>
    <row r="2126" spans="1:4" x14ac:dyDescent="0.25">
      <c r="A2126" t="s">
        <v>3042</v>
      </c>
      <c r="B2126" t="s">
        <v>3164</v>
      </c>
      <c r="C2126" t="s">
        <v>3100</v>
      </c>
      <c r="D2126">
        <v>59.074899529999989</v>
      </c>
    </row>
    <row r="2127" spans="1:4" x14ac:dyDescent="0.25">
      <c r="A2127" t="s">
        <v>3042</v>
      </c>
      <c r="B2127" t="s">
        <v>3165</v>
      </c>
      <c r="C2127" t="s">
        <v>3100</v>
      </c>
      <c r="D2127">
        <v>539.18878851000034</v>
      </c>
    </row>
    <row r="2128" spans="1:4" x14ac:dyDescent="0.25">
      <c r="A2128" t="s">
        <v>3042</v>
      </c>
      <c r="B2128" t="s">
        <v>3166</v>
      </c>
      <c r="C2128" t="s">
        <v>3100</v>
      </c>
      <c r="D2128">
        <v>3424.0478471600045</v>
      </c>
    </row>
    <row r="2129" spans="1:4" x14ac:dyDescent="0.25">
      <c r="A2129" t="s">
        <v>3042</v>
      </c>
      <c r="B2129" t="s">
        <v>3167</v>
      </c>
      <c r="C2129" t="s">
        <v>3100</v>
      </c>
      <c r="D2129">
        <v>8834.4807273299957</v>
      </c>
    </row>
    <row r="2130" spans="1:4" x14ac:dyDescent="0.25">
      <c r="A2130" t="s">
        <v>3042</v>
      </c>
      <c r="B2130" t="s">
        <v>3162</v>
      </c>
      <c r="C2130" t="s">
        <v>3101</v>
      </c>
      <c r="D2130">
        <v>1.1600917900000001</v>
      </c>
    </row>
    <row r="2131" spans="1:4" x14ac:dyDescent="0.25">
      <c r="A2131" t="s">
        <v>3042</v>
      </c>
      <c r="B2131" t="s">
        <v>3163</v>
      </c>
      <c r="C2131" t="s">
        <v>3101</v>
      </c>
      <c r="D2131">
        <v>14.418870059999996</v>
      </c>
    </row>
    <row r="2132" spans="1:4" x14ac:dyDescent="0.25">
      <c r="A2132" t="s">
        <v>3042</v>
      </c>
      <c r="B2132" t="s">
        <v>3164</v>
      </c>
      <c r="C2132" t="s">
        <v>3101</v>
      </c>
      <c r="D2132">
        <v>19.04714092</v>
      </c>
    </row>
    <row r="2133" spans="1:4" x14ac:dyDescent="0.25">
      <c r="A2133" t="s">
        <v>3042</v>
      </c>
      <c r="B2133" t="s">
        <v>3165</v>
      </c>
      <c r="C2133" t="s">
        <v>3101</v>
      </c>
      <c r="D2133">
        <v>249.55035744999998</v>
      </c>
    </row>
    <row r="2134" spans="1:4" x14ac:dyDescent="0.25">
      <c r="A2134" t="s">
        <v>3042</v>
      </c>
      <c r="B2134" t="s">
        <v>3166</v>
      </c>
      <c r="C2134" t="s">
        <v>3101</v>
      </c>
      <c r="D2134">
        <v>827.46072823999953</v>
      </c>
    </row>
    <row r="2135" spans="1:4" x14ac:dyDescent="0.25">
      <c r="A2135" t="s">
        <v>3042</v>
      </c>
      <c r="B2135" t="s">
        <v>3167</v>
      </c>
      <c r="C2135" t="s">
        <v>3101</v>
      </c>
      <c r="D2135">
        <v>1685.3937171900002</v>
      </c>
    </row>
    <row r="2136" spans="1:4" x14ac:dyDescent="0.25">
      <c r="A2136" t="s">
        <v>3042</v>
      </c>
      <c r="B2136" t="s">
        <v>3164</v>
      </c>
      <c r="C2136" t="s">
        <v>3102</v>
      </c>
      <c r="D2136">
        <v>12.62234063</v>
      </c>
    </row>
    <row r="2137" spans="1:4" x14ac:dyDescent="0.25">
      <c r="A2137" t="s">
        <v>3042</v>
      </c>
      <c r="B2137" t="s">
        <v>3165</v>
      </c>
      <c r="C2137" t="s">
        <v>3102</v>
      </c>
      <c r="D2137">
        <v>6.4734635799999998</v>
      </c>
    </row>
    <row r="2138" spans="1:4" x14ac:dyDescent="0.25">
      <c r="A2138" t="s">
        <v>3042</v>
      </c>
      <c r="B2138" t="s">
        <v>3166</v>
      </c>
      <c r="C2138" t="s">
        <v>3102</v>
      </c>
      <c r="D2138">
        <v>47.231385360000012</v>
      </c>
    </row>
    <row r="2139" spans="1:4" x14ac:dyDescent="0.25">
      <c r="A2139" t="s">
        <v>3043</v>
      </c>
      <c r="B2139" t="s">
        <v>3162</v>
      </c>
      <c r="C2139" t="s">
        <v>1403</v>
      </c>
      <c r="D2139">
        <v>3.587665910000001</v>
      </c>
    </row>
    <row r="2140" spans="1:4" x14ac:dyDescent="0.25">
      <c r="A2140" t="s">
        <v>3043</v>
      </c>
      <c r="B2140" t="s">
        <v>3163</v>
      </c>
      <c r="C2140" t="s">
        <v>1403</v>
      </c>
      <c r="D2140">
        <v>26.817035070000003</v>
      </c>
    </row>
    <row r="2141" spans="1:4" x14ac:dyDescent="0.25">
      <c r="A2141" t="s">
        <v>3043</v>
      </c>
      <c r="B2141" t="s">
        <v>3164</v>
      </c>
      <c r="C2141" t="s">
        <v>1403</v>
      </c>
      <c r="D2141">
        <v>86.238696040000022</v>
      </c>
    </row>
    <row r="2142" spans="1:4" x14ac:dyDescent="0.25">
      <c r="A2142" t="s">
        <v>3043</v>
      </c>
      <c r="B2142" t="s">
        <v>3165</v>
      </c>
      <c r="C2142" t="s">
        <v>1403</v>
      </c>
      <c r="D2142">
        <v>525.27402567000013</v>
      </c>
    </row>
    <row r="2143" spans="1:4" x14ac:dyDescent="0.25">
      <c r="A2143" t="s">
        <v>3043</v>
      </c>
      <c r="B2143" t="s">
        <v>3166</v>
      </c>
      <c r="C2143" t="s">
        <v>1403</v>
      </c>
      <c r="D2143">
        <v>8810.315141799987</v>
      </c>
    </row>
    <row r="2144" spans="1:4" x14ac:dyDescent="0.25">
      <c r="A2144" t="s">
        <v>3043</v>
      </c>
      <c r="B2144" t="s">
        <v>3167</v>
      </c>
      <c r="C2144" t="s">
        <v>1403</v>
      </c>
      <c r="D2144">
        <v>44280.115438020279</v>
      </c>
    </row>
    <row r="2145" spans="1:4" x14ac:dyDescent="0.25">
      <c r="A2145" t="s">
        <v>3043</v>
      </c>
      <c r="B2145" t="s">
        <v>3162</v>
      </c>
      <c r="C2145" t="s">
        <v>3095</v>
      </c>
      <c r="D2145">
        <v>1.3384867400000002</v>
      </c>
    </row>
    <row r="2146" spans="1:4" x14ac:dyDescent="0.25">
      <c r="A2146" t="s">
        <v>3043</v>
      </c>
      <c r="B2146" t="s">
        <v>3163</v>
      </c>
      <c r="C2146" t="s">
        <v>3095</v>
      </c>
      <c r="D2146">
        <v>1.88656808</v>
      </c>
    </row>
    <row r="2147" spans="1:4" x14ac:dyDescent="0.25">
      <c r="A2147" t="s">
        <v>3043</v>
      </c>
      <c r="B2147" t="s">
        <v>3164</v>
      </c>
      <c r="C2147" t="s">
        <v>3095</v>
      </c>
      <c r="D2147">
        <v>11.005331</v>
      </c>
    </row>
    <row r="2148" spans="1:4" x14ac:dyDescent="0.25">
      <c r="A2148" t="s">
        <v>3043</v>
      </c>
      <c r="B2148" t="s">
        <v>3165</v>
      </c>
      <c r="C2148" t="s">
        <v>3095</v>
      </c>
      <c r="D2148">
        <v>177.10624041000005</v>
      </c>
    </row>
    <row r="2149" spans="1:4" x14ac:dyDescent="0.25">
      <c r="A2149" t="s">
        <v>3043</v>
      </c>
      <c r="B2149" t="s">
        <v>3166</v>
      </c>
      <c r="C2149" t="s">
        <v>3095</v>
      </c>
      <c r="D2149">
        <v>5048.1264206599917</v>
      </c>
    </row>
    <row r="2150" spans="1:4" x14ac:dyDescent="0.25">
      <c r="A2150" t="s">
        <v>3043</v>
      </c>
      <c r="B2150" t="s">
        <v>3167</v>
      </c>
      <c r="C2150" t="s">
        <v>3095</v>
      </c>
      <c r="D2150">
        <v>4749.5194751200061</v>
      </c>
    </row>
    <row r="2151" spans="1:4" x14ac:dyDescent="0.25">
      <c r="A2151" t="s">
        <v>3043</v>
      </c>
      <c r="B2151" t="s">
        <v>3162</v>
      </c>
      <c r="C2151" t="s">
        <v>3096</v>
      </c>
      <c r="D2151">
        <v>1.3545810199999997</v>
      </c>
    </row>
    <row r="2152" spans="1:4" x14ac:dyDescent="0.25">
      <c r="A2152" t="s">
        <v>3043</v>
      </c>
      <c r="B2152" t="s">
        <v>3163</v>
      </c>
      <c r="C2152" t="s">
        <v>3096</v>
      </c>
      <c r="D2152">
        <v>22.389593460000007</v>
      </c>
    </row>
    <row r="2153" spans="1:4" x14ac:dyDescent="0.25">
      <c r="A2153" t="s">
        <v>3043</v>
      </c>
      <c r="B2153" t="s">
        <v>3164</v>
      </c>
      <c r="C2153" t="s">
        <v>3096</v>
      </c>
      <c r="D2153">
        <v>45.42658007000005</v>
      </c>
    </row>
    <row r="2154" spans="1:4" x14ac:dyDescent="0.25">
      <c r="A2154" t="s">
        <v>3043</v>
      </c>
      <c r="B2154" t="s">
        <v>3165</v>
      </c>
      <c r="C2154" t="s">
        <v>3096</v>
      </c>
      <c r="D2154">
        <v>348.83998066000015</v>
      </c>
    </row>
    <row r="2155" spans="1:4" x14ac:dyDescent="0.25">
      <c r="A2155" t="s">
        <v>3043</v>
      </c>
      <c r="B2155" t="s">
        <v>3166</v>
      </c>
      <c r="C2155" t="s">
        <v>3096</v>
      </c>
      <c r="D2155">
        <v>3545.8844460800037</v>
      </c>
    </row>
    <row r="2156" spans="1:4" x14ac:dyDescent="0.25">
      <c r="A2156" t="s">
        <v>3043</v>
      </c>
      <c r="B2156" t="s">
        <v>3167</v>
      </c>
      <c r="C2156" t="s">
        <v>3096</v>
      </c>
      <c r="D2156">
        <v>29228.828047119914</v>
      </c>
    </row>
    <row r="2157" spans="1:4" x14ac:dyDescent="0.25">
      <c r="A2157" t="s">
        <v>3043</v>
      </c>
      <c r="B2157" t="s">
        <v>3162</v>
      </c>
      <c r="C2157" t="s">
        <v>3097</v>
      </c>
      <c r="D2157">
        <v>1.7506810800000001</v>
      </c>
    </row>
    <row r="2158" spans="1:4" x14ac:dyDescent="0.25">
      <c r="A2158" t="s">
        <v>3043</v>
      </c>
      <c r="B2158" t="s">
        <v>3163</v>
      </c>
      <c r="C2158" t="s">
        <v>3097</v>
      </c>
      <c r="D2158">
        <v>57.368876910000026</v>
      </c>
    </row>
    <row r="2159" spans="1:4" x14ac:dyDescent="0.25">
      <c r="A2159" t="s">
        <v>3043</v>
      </c>
      <c r="B2159" t="s">
        <v>3164</v>
      </c>
      <c r="C2159" t="s">
        <v>3097</v>
      </c>
      <c r="D2159">
        <v>86.022606830000001</v>
      </c>
    </row>
    <row r="2160" spans="1:4" x14ac:dyDescent="0.25">
      <c r="A2160" t="s">
        <v>3043</v>
      </c>
      <c r="B2160" t="s">
        <v>3165</v>
      </c>
      <c r="C2160" t="s">
        <v>3097</v>
      </c>
      <c r="D2160">
        <v>952.73596303999966</v>
      </c>
    </row>
    <row r="2161" spans="1:4" x14ac:dyDescent="0.25">
      <c r="A2161" t="s">
        <v>3043</v>
      </c>
      <c r="B2161" t="s">
        <v>3166</v>
      </c>
      <c r="C2161" t="s">
        <v>3097</v>
      </c>
      <c r="D2161">
        <v>17444.927845090013</v>
      </c>
    </row>
    <row r="2162" spans="1:4" x14ac:dyDescent="0.25">
      <c r="A2162" t="s">
        <v>3043</v>
      </c>
      <c r="B2162" t="s">
        <v>3167</v>
      </c>
      <c r="C2162" t="s">
        <v>3097</v>
      </c>
      <c r="D2162">
        <v>878.90851120000002</v>
      </c>
    </row>
    <row r="2163" spans="1:4" x14ac:dyDescent="0.25">
      <c r="A2163" t="s">
        <v>3043</v>
      </c>
      <c r="B2163" t="s">
        <v>3162</v>
      </c>
      <c r="C2163" t="s">
        <v>3098</v>
      </c>
      <c r="D2163">
        <v>1596.8645053399998</v>
      </c>
    </row>
    <row r="2164" spans="1:4" x14ac:dyDescent="0.25">
      <c r="A2164" t="s">
        <v>3043</v>
      </c>
      <c r="B2164" t="s">
        <v>3163</v>
      </c>
      <c r="C2164" t="s">
        <v>3098</v>
      </c>
      <c r="D2164">
        <v>5909.6014079900051</v>
      </c>
    </row>
    <row r="2165" spans="1:4" x14ac:dyDescent="0.25">
      <c r="A2165" t="s">
        <v>3043</v>
      </c>
      <c r="B2165" t="s">
        <v>3164</v>
      </c>
      <c r="C2165" t="s">
        <v>3098</v>
      </c>
      <c r="D2165">
        <v>9043.2207984299894</v>
      </c>
    </row>
    <row r="2166" spans="1:4" x14ac:dyDescent="0.25">
      <c r="A2166" t="s">
        <v>3043</v>
      </c>
      <c r="B2166" t="s">
        <v>3165</v>
      </c>
      <c r="C2166" t="s">
        <v>3098</v>
      </c>
      <c r="D2166">
        <v>16861.512317299963</v>
      </c>
    </row>
    <row r="2167" spans="1:4" x14ac:dyDescent="0.25">
      <c r="A2167" t="s">
        <v>3043</v>
      </c>
      <c r="B2167" t="s">
        <v>3166</v>
      </c>
      <c r="C2167" t="s">
        <v>3098</v>
      </c>
      <c r="D2167">
        <v>44568.172947399944</v>
      </c>
    </row>
    <row r="2168" spans="1:4" x14ac:dyDescent="0.25">
      <c r="A2168" t="s">
        <v>3043</v>
      </c>
      <c r="B2168" t="s">
        <v>3167</v>
      </c>
      <c r="C2168" t="s">
        <v>3098</v>
      </c>
      <c r="D2168">
        <v>25985.733937159959</v>
      </c>
    </row>
    <row r="2169" spans="1:4" x14ac:dyDescent="0.25">
      <c r="A2169" t="s">
        <v>3043</v>
      </c>
      <c r="B2169" t="s">
        <v>3162</v>
      </c>
      <c r="C2169" t="s">
        <v>352</v>
      </c>
      <c r="D2169">
        <v>4.7967256800000007</v>
      </c>
    </row>
    <row r="2170" spans="1:4" x14ac:dyDescent="0.25">
      <c r="A2170" t="s">
        <v>3043</v>
      </c>
      <c r="B2170" t="s">
        <v>3163</v>
      </c>
      <c r="C2170" t="s">
        <v>352</v>
      </c>
      <c r="D2170">
        <v>131.47593782999996</v>
      </c>
    </row>
    <row r="2171" spans="1:4" x14ac:dyDescent="0.25">
      <c r="A2171" t="s">
        <v>3043</v>
      </c>
      <c r="B2171" t="s">
        <v>3164</v>
      </c>
      <c r="C2171" t="s">
        <v>352</v>
      </c>
      <c r="D2171">
        <v>251.98185047000004</v>
      </c>
    </row>
    <row r="2172" spans="1:4" x14ac:dyDescent="0.25">
      <c r="A2172" t="s">
        <v>3043</v>
      </c>
      <c r="B2172" t="s">
        <v>3165</v>
      </c>
      <c r="C2172" t="s">
        <v>352</v>
      </c>
      <c r="D2172">
        <v>1888.0684235399997</v>
      </c>
    </row>
    <row r="2173" spans="1:4" x14ac:dyDescent="0.25">
      <c r="A2173" t="s">
        <v>3043</v>
      </c>
      <c r="B2173" t="s">
        <v>3166</v>
      </c>
      <c r="C2173" t="s">
        <v>352</v>
      </c>
      <c r="D2173">
        <v>4869.6300662200028</v>
      </c>
    </row>
    <row r="2174" spans="1:4" x14ac:dyDescent="0.25">
      <c r="A2174" t="s">
        <v>3043</v>
      </c>
      <c r="B2174" t="s">
        <v>3167</v>
      </c>
      <c r="C2174" t="s">
        <v>352</v>
      </c>
      <c r="D2174">
        <v>891.65214811999999</v>
      </c>
    </row>
    <row r="2175" spans="1:4" x14ac:dyDescent="0.25">
      <c r="A2175" t="s">
        <v>3043</v>
      </c>
      <c r="B2175" t="s">
        <v>3162</v>
      </c>
      <c r="C2175" t="s">
        <v>3099</v>
      </c>
      <c r="D2175">
        <v>21.556027579999967</v>
      </c>
    </row>
    <row r="2176" spans="1:4" x14ac:dyDescent="0.25">
      <c r="A2176" t="s">
        <v>3043</v>
      </c>
      <c r="B2176" t="s">
        <v>3163</v>
      </c>
      <c r="C2176" t="s">
        <v>3099</v>
      </c>
      <c r="D2176">
        <v>187.1313524200005</v>
      </c>
    </row>
    <row r="2177" spans="1:4" x14ac:dyDescent="0.25">
      <c r="A2177" t="s">
        <v>3043</v>
      </c>
      <c r="B2177" t="s">
        <v>3164</v>
      </c>
      <c r="C2177" t="s">
        <v>3099</v>
      </c>
      <c r="D2177">
        <v>439.95730763999967</v>
      </c>
    </row>
    <row r="2178" spans="1:4" x14ac:dyDescent="0.25">
      <c r="A2178" t="s">
        <v>3043</v>
      </c>
      <c r="B2178" t="s">
        <v>3165</v>
      </c>
      <c r="C2178" t="s">
        <v>3099</v>
      </c>
      <c r="D2178">
        <v>4389.1928683300048</v>
      </c>
    </row>
    <row r="2179" spans="1:4" x14ac:dyDescent="0.25">
      <c r="A2179" t="s">
        <v>3043</v>
      </c>
      <c r="B2179" t="s">
        <v>3166</v>
      </c>
      <c r="C2179" t="s">
        <v>3099</v>
      </c>
      <c r="D2179">
        <v>54329.024346799837</v>
      </c>
    </row>
    <row r="2180" spans="1:4" x14ac:dyDescent="0.25">
      <c r="A2180" t="s">
        <v>3043</v>
      </c>
      <c r="B2180" t="s">
        <v>3167</v>
      </c>
      <c r="C2180" t="s">
        <v>3099</v>
      </c>
      <c r="D2180">
        <v>455199.47544651804</v>
      </c>
    </row>
    <row r="2181" spans="1:4" x14ac:dyDescent="0.25">
      <c r="A2181" t="s">
        <v>3043</v>
      </c>
      <c r="B2181" t="s">
        <v>3162</v>
      </c>
      <c r="C2181" t="s">
        <v>3100</v>
      </c>
      <c r="D2181">
        <v>403.03418833000006</v>
      </c>
    </row>
    <row r="2182" spans="1:4" x14ac:dyDescent="0.25">
      <c r="A2182" t="s">
        <v>3043</v>
      </c>
      <c r="B2182" t="s">
        <v>3163</v>
      </c>
      <c r="C2182" t="s">
        <v>3100</v>
      </c>
      <c r="D2182">
        <v>8128.5214019099967</v>
      </c>
    </row>
    <row r="2183" spans="1:4" x14ac:dyDescent="0.25">
      <c r="A2183" t="s">
        <v>3043</v>
      </c>
      <c r="B2183" t="s">
        <v>3164</v>
      </c>
      <c r="C2183" t="s">
        <v>3100</v>
      </c>
      <c r="D2183">
        <v>7730.0586139299958</v>
      </c>
    </row>
    <row r="2184" spans="1:4" x14ac:dyDescent="0.25">
      <c r="A2184" t="s">
        <v>3043</v>
      </c>
      <c r="B2184" t="s">
        <v>3165</v>
      </c>
      <c r="C2184" t="s">
        <v>3100</v>
      </c>
      <c r="D2184">
        <v>12151.501447070004</v>
      </c>
    </row>
    <row r="2185" spans="1:4" x14ac:dyDescent="0.25">
      <c r="A2185" t="s">
        <v>3043</v>
      </c>
      <c r="B2185" t="s">
        <v>3166</v>
      </c>
      <c r="C2185" t="s">
        <v>3100</v>
      </c>
      <c r="D2185">
        <v>14445.123334169975</v>
      </c>
    </row>
    <row r="2186" spans="1:4" x14ac:dyDescent="0.25">
      <c r="A2186" t="s">
        <v>3043</v>
      </c>
      <c r="B2186" t="s">
        <v>3167</v>
      </c>
      <c r="C2186" t="s">
        <v>3100</v>
      </c>
      <c r="D2186">
        <v>92787.827793389806</v>
      </c>
    </row>
    <row r="2187" spans="1:4" x14ac:dyDescent="0.25">
      <c r="A2187" t="s">
        <v>3043</v>
      </c>
      <c r="B2187" t="s">
        <v>3162</v>
      </c>
      <c r="C2187" t="s">
        <v>3101</v>
      </c>
      <c r="D2187">
        <v>4.4623916499999989</v>
      </c>
    </row>
    <row r="2188" spans="1:4" x14ac:dyDescent="0.25">
      <c r="A2188" t="s">
        <v>3043</v>
      </c>
      <c r="B2188" t="s">
        <v>3163</v>
      </c>
      <c r="C2188" t="s">
        <v>3101</v>
      </c>
      <c r="D2188">
        <v>12.004087450000002</v>
      </c>
    </row>
    <row r="2189" spans="1:4" x14ac:dyDescent="0.25">
      <c r="A2189" t="s">
        <v>3043</v>
      </c>
      <c r="B2189" t="s">
        <v>3164</v>
      </c>
      <c r="C2189" t="s">
        <v>3101</v>
      </c>
      <c r="D2189">
        <v>37.279788109999991</v>
      </c>
    </row>
    <row r="2190" spans="1:4" x14ac:dyDescent="0.25">
      <c r="A2190" t="s">
        <v>3043</v>
      </c>
      <c r="B2190" t="s">
        <v>3165</v>
      </c>
      <c r="C2190" t="s">
        <v>3101</v>
      </c>
      <c r="D2190">
        <v>372.26452245999997</v>
      </c>
    </row>
    <row r="2191" spans="1:4" x14ac:dyDescent="0.25">
      <c r="A2191" t="s">
        <v>3043</v>
      </c>
      <c r="B2191" t="s">
        <v>3166</v>
      </c>
      <c r="C2191" t="s">
        <v>3101</v>
      </c>
      <c r="D2191">
        <v>2887.7707510800001</v>
      </c>
    </row>
    <row r="2192" spans="1:4" x14ac:dyDescent="0.25">
      <c r="A2192" t="s">
        <v>3043</v>
      </c>
      <c r="B2192" t="s">
        <v>3167</v>
      </c>
      <c r="C2192" t="s">
        <v>3101</v>
      </c>
      <c r="D2192">
        <v>1674.7775906899994</v>
      </c>
    </row>
    <row r="2193" spans="1:4" x14ac:dyDescent="0.25">
      <c r="A2193" t="s">
        <v>3043</v>
      </c>
      <c r="B2193" t="s">
        <v>3162</v>
      </c>
      <c r="C2193" t="s">
        <v>3102</v>
      </c>
      <c r="D2193">
        <v>2.0758046000000001</v>
      </c>
    </row>
    <row r="2194" spans="1:4" x14ac:dyDescent="0.25">
      <c r="A2194" t="s">
        <v>3043</v>
      </c>
      <c r="B2194" t="s">
        <v>3163</v>
      </c>
      <c r="C2194" t="s">
        <v>3102</v>
      </c>
      <c r="D2194">
        <v>24.430697969999997</v>
      </c>
    </row>
    <row r="2195" spans="1:4" x14ac:dyDescent="0.25">
      <c r="A2195" t="s">
        <v>3043</v>
      </c>
      <c r="B2195" t="s">
        <v>3164</v>
      </c>
      <c r="C2195" t="s">
        <v>3102</v>
      </c>
      <c r="D2195">
        <v>21.856380549999997</v>
      </c>
    </row>
    <row r="2196" spans="1:4" x14ac:dyDescent="0.25">
      <c r="A2196" t="s">
        <v>3043</v>
      </c>
      <c r="B2196" t="s">
        <v>3165</v>
      </c>
      <c r="C2196" t="s">
        <v>3102</v>
      </c>
      <c r="D2196">
        <v>114.58743454000003</v>
      </c>
    </row>
    <row r="2197" spans="1:4" x14ac:dyDescent="0.25">
      <c r="A2197" t="s">
        <v>3043</v>
      </c>
      <c r="B2197" t="s">
        <v>3166</v>
      </c>
      <c r="C2197" t="s">
        <v>3102</v>
      </c>
      <c r="D2197">
        <v>808.99332493999964</v>
      </c>
    </row>
    <row r="2198" spans="1:4" x14ac:dyDescent="0.25">
      <c r="A2198" t="s">
        <v>3043</v>
      </c>
      <c r="B2198" t="s">
        <v>3167</v>
      </c>
      <c r="C2198" t="s">
        <v>3102</v>
      </c>
      <c r="D2198">
        <v>1304.4925045900002</v>
      </c>
    </row>
    <row r="2199" spans="1:4" x14ac:dyDescent="0.25">
      <c r="A2199" t="s">
        <v>3044</v>
      </c>
      <c r="B2199" t="s">
        <v>3163</v>
      </c>
      <c r="C2199" t="s">
        <v>1403</v>
      </c>
      <c r="D2199">
        <v>9.5152500000000001E-2</v>
      </c>
    </row>
    <row r="2200" spans="1:4" x14ac:dyDescent="0.25">
      <c r="A2200" t="s">
        <v>3044</v>
      </c>
      <c r="B2200" t="s">
        <v>3164</v>
      </c>
      <c r="C2200" t="s">
        <v>1403</v>
      </c>
      <c r="D2200">
        <v>1.9475968399999999</v>
      </c>
    </row>
    <row r="2201" spans="1:4" x14ac:dyDescent="0.25">
      <c r="A2201" t="s">
        <v>3044</v>
      </c>
      <c r="B2201" t="s">
        <v>3165</v>
      </c>
      <c r="C2201" t="s">
        <v>1403</v>
      </c>
      <c r="D2201">
        <v>1.47727969</v>
      </c>
    </row>
    <row r="2202" spans="1:4" x14ac:dyDescent="0.25">
      <c r="A2202" t="s">
        <v>3044</v>
      </c>
      <c r="B2202" t="s">
        <v>3166</v>
      </c>
      <c r="C2202" t="s">
        <v>1403</v>
      </c>
      <c r="D2202">
        <v>63.425150150000007</v>
      </c>
    </row>
    <row r="2203" spans="1:4" x14ac:dyDescent="0.25">
      <c r="A2203" t="s">
        <v>3044</v>
      </c>
      <c r="B2203" t="s">
        <v>3167</v>
      </c>
      <c r="C2203" t="s">
        <v>1403</v>
      </c>
      <c r="D2203">
        <v>85.628827059999992</v>
      </c>
    </row>
    <row r="2204" spans="1:4" x14ac:dyDescent="0.25">
      <c r="A2204" t="s">
        <v>3044</v>
      </c>
      <c r="B2204" t="s">
        <v>3163</v>
      </c>
      <c r="C2204" t="s">
        <v>3095</v>
      </c>
      <c r="D2204">
        <v>1.1128863200000001</v>
      </c>
    </row>
    <row r="2205" spans="1:4" x14ac:dyDescent="0.25">
      <c r="A2205" t="s">
        <v>3044</v>
      </c>
      <c r="B2205" t="s">
        <v>3164</v>
      </c>
      <c r="C2205" t="s">
        <v>3095</v>
      </c>
      <c r="D2205">
        <v>0.21075466000000001</v>
      </c>
    </row>
    <row r="2206" spans="1:4" x14ac:dyDescent="0.25">
      <c r="A2206" t="s">
        <v>3044</v>
      </c>
      <c r="B2206" t="s">
        <v>3165</v>
      </c>
      <c r="C2206" t="s">
        <v>3095</v>
      </c>
      <c r="D2206">
        <v>2.2840628199999999</v>
      </c>
    </row>
    <row r="2207" spans="1:4" x14ac:dyDescent="0.25">
      <c r="A2207" t="s">
        <v>3044</v>
      </c>
      <c r="B2207" t="s">
        <v>3166</v>
      </c>
      <c r="C2207" t="s">
        <v>3095</v>
      </c>
      <c r="D2207">
        <v>88.522761650000007</v>
      </c>
    </row>
    <row r="2208" spans="1:4" x14ac:dyDescent="0.25">
      <c r="A2208" t="s">
        <v>3044</v>
      </c>
      <c r="B2208" t="s">
        <v>3167</v>
      </c>
      <c r="C2208" t="s">
        <v>3095</v>
      </c>
      <c r="D2208">
        <v>799.86123285000042</v>
      </c>
    </row>
    <row r="2209" spans="1:4" x14ac:dyDescent="0.25">
      <c r="A2209" t="s">
        <v>3044</v>
      </c>
      <c r="B2209" t="s">
        <v>3165</v>
      </c>
      <c r="C2209" t="s">
        <v>3096</v>
      </c>
      <c r="D2209">
        <v>0.28960369000000002</v>
      </c>
    </row>
    <row r="2210" spans="1:4" x14ac:dyDescent="0.25">
      <c r="A2210" t="s">
        <v>3044</v>
      </c>
      <c r="B2210" t="s">
        <v>3166</v>
      </c>
      <c r="C2210" t="s">
        <v>3096</v>
      </c>
      <c r="D2210">
        <v>2.2120977200000005</v>
      </c>
    </row>
    <row r="2211" spans="1:4" x14ac:dyDescent="0.25">
      <c r="A2211" t="s">
        <v>3044</v>
      </c>
      <c r="B2211" t="s">
        <v>3165</v>
      </c>
      <c r="C2211" t="s">
        <v>3097</v>
      </c>
      <c r="D2211">
        <v>0.17692828999999999</v>
      </c>
    </row>
    <row r="2212" spans="1:4" x14ac:dyDescent="0.25">
      <c r="A2212" t="s">
        <v>3044</v>
      </c>
      <c r="B2212" t="s">
        <v>3166</v>
      </c>
      <c r="C2212" t="s">
        <v>3097</v>
      </c>
      <c r="D2212">
        <v>63.983233869999985</v>
      </c>
    </row>
    <row r="2213" spans="1:4" x14ac:dyDescent="0.25">
      <c r="A2213" t="s">
        <v>3044</v>
      </c>
      <c r="B2213" t="s">
        <v>3162</v>
      </c>
      <c r="C2213" t="s">
        <v>3098</v>
      </c>
      <c r="D2213">
        <v>8.1013100000000005E-2</v>
      </c>
    </row>
    <row r="2214" spans="1:4" x14ac:dyDescent="0.25">
      <c r="A2214" t="s">
        <v>3044</v>
      </c>
      <c r="B2214" t="s">
        <v>3163</v>
      </c>
      <c r="C2214" t="s">
        <v>3098</v>
      </c>
      <c r="D2214">
        <v>0.81533296</v>
      </c>
    </row>
    <row r="2215" spans="1:4" x14ac:dyDescent="0.25">
      <c r="A2215" t="s">
        <v>3044</v>
      </c>
      <c r="B2215" t="s">
        <v>3164</v>
      </c>
      <c r="C2215" t="s">
        <v>3098</v>
      </c>
      <c r="D2215">
        <v>1.2525299900000002</v>
      </c>
    </row>
    <row r="2216" spans="1:4" x14ac:dyDescent="0.25">
      <c r="A2216" t="s">
        <v>3044</v>
      </c>
      <c r="B2216" t="s">
        <v>3165</v>
      </c>
      <c r="C2216" t="s">
        <v>3098</v>
      </c>
      <c r="D2216">
        <v>20.84368783</v>
      </c>
    </row>
    <row r="2217" spans="1:4" x14ac:dyDescent="0.25">
      <c r="A2217" t="s">
        <v>3044</v>
      </c>
      <c r="B2217" t="s">
        <v>3166</v>
      </c>
      <c r="C2217" t="s">
        <v>3098</v>
      </c>
      <c r="D2217">
        <v>343.97920979000003</v>
      </c>
    </row>
    <row r="2218" spans="1:4" x14ac:dyDescent="0.25">
      <c r="A2218" t="s">
        <v>3044</v>
      </c>
      <c r="B2218" t="s">
        <v>3167</v>
      </c>
      <c r="C2218" t="s">
        <v>3098</v>
      </c>
      <c r="D2218">
        <v>267.61076911999999</v>
      </c>
    </row>
    <row r="2219" spans="1:4" x14ac:dyDescent="0.25">
      <c r="A2219" t="s">
        <v>3044</v>
      </c>
      <c r="B2219" t="s">
        <v>3166</v>
      </c>
      <c r="C2219" t="s">
        <v>352</v>
      </c>
      <c r="D2219">
        <v>1.53749198</v>
      </c>
    </row>
    <row r="2220" spans="1:4" x14ac:dyDescent="0.25">
      <c r="A2220" t="s">
        <v>3044</v>
      </c>
      <c r="B2220" t="s">
        <v>3162</v>
      </c>
      <c r="C2220" t="s">
        <v>3099</v>
      </c>
      <c r="D2220">
        <v>7.760340000000001E-3</v>
      </c>
    </row>
    <row r="2221" spans="1:4" x14ac:dyDescent="0.25">
      <c r="A2221" t="s">
        <v>3044</v>
      </c>
      <c r="B2221" t="s">
        <v>3163</v>
      </c>
      <c r="C2221" t="s">
        <v>3099</v>
      </c>
      <c r="D2221">
        <v>0.10801173000000001</v>
      </c>
    </row>
    <row r="2222" spans="1:4" x14ac:dyDescent="0.25">
      <c r="A2222" t="s">
        <v>3044</v>
      </c>
      <c r="B2222" t="s">
        <v>3164</v>
      </c>
      <c r="C2222" t="s">
        <v>3099</v>
      </c>
      <c r="D2222">
        <v>0.29577241999999998</v>
      </c>
    </row>
    <row r="2223" spans="1:4" x14ac:dyDescent="0.25">
      <c r="A2223" t="s">
        <v>3044</v>
      </c>
      <c r="B2223" t="s">
        <v>3165</v>
      </c>
      <c r="C2223" t="s">
        <v>3099</v>
      </c>
      <c r="D2223">
        <v>4.9398536499999999</v>
      </c>
    </row>
    <row r="2224" spans="1:4" x14ac:dyDescent="0.25">
      <c r="A2224" t="s">
        <v>3044</v>
      </c>
      <c r="B2224" t="s">
        <v>3166</v>
      </c>
      <c r="C2224" t="s">
        <v>3099</v>
      </c>
      <c r="D2224">
        <v>68.737584499999969</v>
      </c>
    </row>
    <row r="2225" spans="1:4" x14ac:dyDescent="0.25">
      <c r="A2225" t="s">
        <v>3044</v>
      </c>
      <c r="B2225" t="s">
        <v>3167</v>
      </c>
      <c r="C2225" t="s">
        <v>3099</v>
      </c>
      <c r="D2225">
        <v>46.242038139999998</v>
      </c>
    </row>
    <row r="2226" spans="1:4" x14ac:dyDescent="0.25">
      <c r="A2226" t="s">
        <v>3044</v>
      </c>
      <c r="B2226" t="s">
        <v>3164</v>
      </c>
      <c r="C2226" t="s">
        <v>3100</v>
      </c>
      <c r="D2226">
        <v>2.6041279799999999</v>
      </c>
    </row>
    <row r="2227" spans="1:4" x14ac:dyDescent="0.25">
      <c r="A2227" t="s">
        <v>3044</v>
      </c>
      <c r="B2227" t="s">
        <v>3165</v>
      </c>
      <c r="C2227" t="s">
        <v>3100</v>
      </c>
      <c r="D2227">
        <v>1.43621738</v>
      </c>
    </row>
    <row r="2228" spans="1:4" x14ac:dyDescent="0.25">
      <c r="A2228" t="s">
        <v>3044</v>
      </c>
      <c r="B2228" t="s">
        <v>3166</v>
      </c>
      <c r="C2228" t="s">
        <v>3100</v>
      </c>
      <c r="D2228">
        <v>51.845918079999976</v>
      </c>
    </row>
    <row r="2229" spans="1:4" x14ac:dyDescent="0.25">
      <c r="A2229" t="s">
        <v>3044</v>
      </c>
      <c r="B2229" t="s">
        <v>3167</v>
      </c>
      <c r="C2229" t="s">
        <v>3100</v>
      </c>
      <c r="D2229">
        <v>478.92344680000014</v>
      </c>
    </row>
    <row r="2230" spans="1:4" x14ac:dyDescent="0.25">
      <c r="A2230" t="s">
        <v>3044</v>
      </c>
      <c r="B2230" t="s">
        <v>3164</v>
      </c>
      <c r="C2230" t="s">
        <v>3101</v>
      </c>
      <c r="D2230">
        <v>0.98039893</v>
      </c>
    </row>
    <row r="2231" spans="1:4" x14ac:dyDescent="0.25">
      <c r="A2231" t="s">
        <v>3044</v>
      </c>
      <c r="B2231" t="s">
        <v>3165</v>
      </c>
      <c r="C2231" t="s">
        <v>3101</v>
      </c>
      <c r="D2231">
        <v>8.203834070000001</v>
      </c>
    </row>
    <row r="2232" spans="1:4" x14ac:dyDescent="0.25">
      <c r="A2232" t="s">
        <v>3044</v>
      </c>
      <c r="B2232" t="s">
        <v>3166</v>
      </c>
      <c r="C2232" t="s">
        <v>3101</v>
      </c>
      <c r="D2232">
        <v>29.859840860000006</v>
      </c>
    </row>
    <row r="2233" spans="1:4" x14ac:dyDescent="0.25">
      <c r="A2233" t="s">
        <v>3044</v>
      </c>
      <c r="B2233" t="s">
        <v>3167</v>
      </c>
      <c r="C2233" t="s">
        <v>3101</v>
      </c>
      <c r="D2233">
        <v>519.55598602999987</v>
      </c>
    </row>
    <row r="2234" spans="1:4" x14ac:dyDescent="0.25">
      <c r="A2234" t="s">
        <v>3044</v>
      </c>
      <c r="B2234" t="s">
        <v>3163</v>
      </c>
      <c r="C2234" t="s">
        <v>3102</v>
      </c>
      <c r="D2234">
        <v>0.51548826999999997</v>
      </c>
    </row>
    <row r="2235" spans="1:4" x14ac:dyDescent="0.25">
      <c r="A2235" t="s">
        <v>3044</v>
      </c>
      <c r="B2235" t="s">
        <v>3164</v>
      </c>
      <c r="C2235" t="s">
        <v>3102</v>
      </c>
      <c r="D2235">
        <v>0.43435182999999999</v>
      </c>
    </row>
    <row r="2236" spans="1:4" x14ac:dyDescent="0.25">
      <c r="A2236" t="s">
        <v>3044</v>
      </c>
      <c r="B2236" t="s">
        <v>3165</v>
      </c>
      <c r="C2236" t="s">
        <v>3102</v>
      </c>
      <c r="D2236">
        <v>0.41405754</v>
      </c>
    </row>
    <row r="2237" spans="1:4" x14ac:dyDescent="0.25">
      <c r="A2237" t="s">
        <v>3044</v>
      </c>
      <c r="B2237" t="s">
        <v>3166</v>
      </c>
      <c r="C2237" t="s">
        <v>3102</v>
      </c>
      <c r="D2237">
        <v>5.7885259500000004</v>
      </c>
    </row>
    <row r="2238" spans="1:4" x14ac:dyDescent="0.25">
      <c r="A2238" t="s">
        <v>3044</v>
      </c>
      <c r="B2238" t="s">
        <v>3167</v>
      </c>
      <c r="C2238" t="s">
        <v>3102</v>
      </c>
      <c r="D2238">
        <v>22.89993462</v>
      </c>
    </row>
    <row r="2239" spans="1:4" x14ac:dyDescent="0.25">
      <c r="A2239" t="s">
        <v>3045</v>
      </c>
      <c r="B2239" t="s">
        <v>3162</v>
      </c>
      <c r="C2239" t="s">
        <v>1403</v>
      </c>
      <c r="D2239">
        <v>1.3391179999999999E-2</v>
      </c>
    </row>
    <row r="2240" spans="1:4" x14ac:dyDescent="0.25">
      <c r="A2240" t="s">
        <v>3045</v>
      </c>
      <c r="B2240" t="s">
        <v>3163</v>
      </c>
      <c r="C2240" t="s">
        <v>1403</v>
      </c>
      <c r="D2240">
        <v>0.70274822999999997</v>
      </c>
    </row>
    <row r="2241" spans="1:4" x14ac:dyDescent="0.25">
      <c r="A2241" t="s">
        <v>3045</v>
      </c>
      <c r="B2241" t="s">
        <v>3164</v>
      </c>
      <c r="C2241" t="s">
        <v>1403</v>
      </c>
      <c r="D2241">
        <v>0.46587586999999997</v>
      </c>
    </row>
    <row r="2242" spans="1:4" x14ac:dyDescent="0.25">
      <c r="A2242" t="s">
        <v>3045</v>
      </c>
      <c r="B2242" t="s">
        <v>3165</v>
      </c>
      <c r="C2242" t="s">
        <v>1403</v>
      </c>
      <c r="D2242">
        <v>0.30938837000000008</v>
      </c>
    </row>
    <row r="2243" spans="1:4" x14ac:dyDescent="0.25">
      <c r="A2243" t="s">
        <v>3045</v>
      </c>
      <c r="B2243" t="s">
        <v>3164</v>
      </c>
      <c r="C2243" t="s">
        <v>3095</v>
      </c>
      <c r="D2243">
        <v>10.510670160000002</v>
      </c>
    </row>
    <row r="2244" spans="1:4" x14ac:dyDescent="0.25">
      <c r="A2244" t="s">
        <v>3045</v>
      </c>
      <c r="B2244" t="s">
        <v>3165</v>
      </c>
      <c r="C2244" t="s">
        <v>3095</v>
      </c>
      <c r="D2244">
        <v>6.5222189399999992</v>
      </c>
    </row>
    <row r="2245" spans="1:4" x14ac:dyDescent="0.25">
      <c r="A2245" t="s">
        <v>3045</v>
      </c>
      <c r="B2245" t="s">
        <v>3166</v>
      </c>
      <c r="C2245" t="s">
        <v>3095</v>
      </c>
      <c r="D2245">
        <v>294.45599415000009</v>
      </c>
    </row>
    <row r="2246" spans="1:4" x14ac:dyDescent="0.25">
      <c r="A2246" t="s">
        <v>3045</v>
      </c>
      <c r="B2246" t="s">
        <v>3167</v>
      </c>
      <c r="C2246" t="s">
        <v>3095</v>
      </c>
      <c r="D2246">
        <v>1276.2579430500002</v>
      </c>
    </row>
    <row r="2247" spans="1:4" x14ac:dyDescent="0.25">
      <c r="A2247" t="s">
        <v>3045</v>
      </c>
      <c r="B2247" t="s">
        <v>3162</v>
      </c>
      <c r="C2247" t="s">
        <v>3096</v>
      </c>
      <c r="D2247">
        <v>2.742315E-2</v>
      </c>
    </row>
    <row r="2248" spans="1:4" x14ac:dyDescent="0.25">
      <c r="A2248" t="s">
        <v>3045</v>
      </c>
      <c r="B2248" t="s">
        <v>3163</v>
      </c>
      <c r="C2248" t="s">
        <v>3096</v>
      </c>
      <c r="D2248">
        <v>0.28651668000000002</v>
      </c>
    </row>
    <row r="2249" spans="1:4" x14ac:dyDescent="0.25">
      <c r="A2249" t="s">
        <v>3045</v>
      </c>
      <c r="B2249" t="s">
        <v>3164</v>
      </c>
      <c r="C2249" t="s">
        <v>3096</v>
      </c>
      <c r="D2249">
        <v>0.35768189</v>
      </c>
    </row>
    <row r="2250" spans="1:4" x14ac:dyDescent="0.25">
      <c r="A2250" t="s">
        <v>3045</v>
      </c>
      <c r="B2250" t="s">
        <v>3165</v>
      </c>
      <c r="C2250" t="s">
        <v>3096</v>
      </c>
      <c r="D2250">
        <v>45.693389629999956</v>
      </c>
    </row>
    <row r="2251" spans="1:4" x14ac:dyDescent="0.25">
      <c r="A2251" t="s">
        <v>3045</v>
      </c>
      <c r="B2251" t="s">
        <v>3166</v>
      </c>
      <c r="C2251" t="s">
        <v>3096</v>
      </c>
      <c r="D2251">
        <v>5.3391706800000005</v>
      </c>
    </row>
    <row r="2252" spans="1:4" x14ac:dyDescent="0.25">
      <c r="A2252" t="s">
        <v>3045</v>
      </c>
      <c r="B2252" t="s">
        <v>3162</v>
      </c>
      <c r="C2252" t="s">
        <v>3097</v>
      </c>
      <c r="D2252">
        <v>8.6124200000000008E-3</v>
      </c>
    </row>
    <row r="2253" spans="1:4" x14ac:dyDescent="0.25">
      <c r="A2253" t="s">
        <v>3045</v>
      </c>
      <c r="B2253" t="s">
        <v>3163</v>
      </c>
      <c r="C2253" t="s">
        <v>3097</v>
      </c>
      <c r="D2253">
        <v>9.1475840000000003E-2</v>
      </c>
    </row>
    <row r="2254" spans="1:4" x14ac:dyDescent="0.25">
      <c r="A2254" t="s">
        <v>3045</v>
      </c>
      <c r="B2254" t="s">
        <v>3165</v>
      </c>
      <c r="C2254" t="s">
        <v>3097</v>
      </c>
      <c r="D2254">
        <v>14.213704110000002</v>
      </c>
    </row>
    <row r="2255" spans="1:4" x14ac:dyDescent="0.25">
      <c r="A2255" t="s">
        <v>3045</v>
      </c>
      <c r="B2255" t="s">
        <v>3163</v>
      </c>
      <c r="C2255" t="s">
        <v>3098</v>
      </c>
      <c r="D2255">
        <v>0.24998619999999999</v>
      </c>
    </row>
    <row r="2256" spans="1:4" x14ac:dyDescent="0.25">
      <c r="A2256" t="s">
        <v>3045</v>
      </c>
      <c r="B2256" t="s">
        <v>3164</v>
      </c>
      <c r="C2256" t="s">
        <v>3098</v>
      </c>
      <c r="D2256">
        <v>0.62864408999999999</v>
      </c>
    </row>
    <row r="2257" spans="1:4" x14ac:dyDescent="0.25">
      <c r="A2257" t="s">
        <v>3045</v>
      </c>
      <c r="B2257" t="s">
        <v>3165</v>
      </c>
      <c r="C2257" t="s">
        <v>3098</v>
      </c>
      <c r="D2257">
        <v>1.1803124600000001</v>
      </c>
    </row>
    <row r="2258" spans="1:4" x14ac:dyDescent="0.25">
      <c r="A2258" t="s">
        <v>3045</v>
      </c>
      <c r="B2258" t="s">
        <v>3166</v>
      </c>
      <c r="C2258" t="s">
        <v>3098</v>
      </c>
      <c r="D2258">
        <v>36.336089600000001</v>
      </c>
    </row>
    <row r="2259" spans="1:4" x14ac:dyDescent="0.25">
      <c r="A2259" t="s">
        <v>3045</v>
      </c>
      <c r="B2259" t="s">
        <v>3167</v>
      </c>
      <c r="C2259" t="s">
        <v>3098</v>
      </c>
      <c r="D2259">
        <v>201.28869789999996</v>
      </c>
    </row>
    <row r="2260" spans="1:4" x14ac:dyDescent="0.25">
      <c r="A2260" t="s">
        <v>3045</v>
      </c>
      <c r="B2260" t="s">
        <v>3162</v>
      </c>
      <c r="C2260" t="s">
        <v>3099</v>
      </c>
      <c r="D2260">
        <v>1.7774415299999988</v>
      </c>
    </row>
    <row r="2261" spans="1:4" x14ac:dyDescent="0.25">
      <c r="A2261" t="s">
        <v>3045</v>
      </c>
      <c r="B2261" t="s">
        <v>3163</v>
      </c>
      <c r="C2261" t="s">
        <v>3099</v>
      </c>
      <c r="D2261">
        <v>32.619653009999979</v>
      </c>
    </row>
    <row r="2262" spans="1:4" x14ac:dyDescent="0.25">
      <c r="A2262" t="s">
        <v>3045</v>
      </c>
      <c r="B2262" t="s">
        <v>3164</v>
      </c>
      <c r="C2262" t="s">
        <v>3099</v>
      </c>
      <c r="D2262">
        <v>37.945287709999995</v>
      </c>
    </row>
    <row r="2263" spans="1:4" x14ac:dyDescent="0.25">
      <c r="A2263" t="s">
        <v>3045</v>
      </c>
      <c r="B2263" t="s">
        <v>3165</v>
      </c>
      <c r="C2263" t="s">
        <v>3099</v>
      </c>
      <c r="D2263">
        <v>1300.7557252199995</v>
      </c>
    </row>
    <row r="2264" spans="1:4" x14ac:dyDescent="0.25">
      <c r="A2264" t="s">
        <v>3045</v>
      </c>
      <c r="B2264" t="s">
        <v>3166</v>
      </c>
      <c r="C2264" t="s">
        <v>3099</v>
      </c>
      <c r="D2264">
        <v>134.93954390999991</v>
      </c>
    </row>
    <row r="2265" spans="1:4" x14ac:dyDescent="0.25">
      <c r="A2265" t="s">
        <v>3045</v>
      </c>
      <c r="B2265" t="s">
        <v>3167</v>
      </c>
      <c r="C2265" t="s">
        <v>3099</v>
      </c>
      <c r="D2265">
        <v>10.588513620000001</v>
      </c>
    </row>
    <row r="2266" spans="1:4" x14ac:dyDescent="0.25">
      <c r="A2266" t="s">
        <v>3045</v>
      </c>
      <c r="B2266" t="s">
        <v>3162</v>
      </c>
      <c r="C2266" t="s">
        <v>3100</v>
      </c>
      <c r="D2266">
        <v>0.51846981999999997</v>
      </c>
    </row>
    <row r="2267" spans="1:4" x14ac:dyDescent="0.25">
      <c r="A2267" t="s">
        <v>3045</v>
      </c>
      <c r="B2267" t="s">
        <v>3163</v>
      </c>
      <c r="C2267" t="s">
        <v>3100</v>
      </c>
      <c r="D2267">
        <v>1.6723883800000003</v>
      </c>
    </row>
    <row r="2268" spans="1:4" x14ac:dyDescent="0.25">
      <c r="A2268" t="s">
        <v>3045</v>
      </c>
      <c r="B2268" t="s">
        <v>3164</v>
      </c>
      <c r="C2268" t="s">
        <v>3100</v>
      </c>
      <c r="D2268">
        <v>0.28887834000000001</v>
      </c>
    </row>
    <row r="2269" spans="1:4" x14ac:dyDescent="0.25">
      <c r="A2269" t="s">
        <v>3045</v>
      </c>
      <c r="B2269" t="s">
        <v>3165</v>
      </c>
      <c r="C2269" t="s">
        <v>3100</v>
      </c>
      <c r="D2269">
        <v>5.8127908499999998</v>
      </c>
    </row>
    <row r="2270" spans="1:4" x14ac:dyDescent="0.25">
      <c r="A2270" t="s">
        <v>3045</v>
      </c>
      <c r="B2270" t="s">
        <v>3166</v>
      </c>
      <c r="C2270" t="s">
        <v>3100</v>
      </c>
      <c r="D2270">
        <v>13.578152300000003</v>
      </c>
    </row>
    <row r="2271" spans="1:4" x14ac:dyDescent="0.25">
      <c r="A2271" t="s">
        <v>3045</v>
      </c>
      <c r="B2271" t="s">
        <v>3167</v>
      </c>
      <c r="C2271" t="s">
        <v>3100</v>
      </c>
      <c r="D2271">
        <v>51.241012949999998</v>
      </c>
    </row>
    <row r="2272" spans="1:4" x14ac:dyDescent="0.25">
      <c r="A2272" t="s">
        <v>3045</v>
      </c>
      <c r="B2272" t="s">
        <v>3162</v>
      </c>
      <c r="C2272" t="s">
        <v>3101</v>
      </c>
      <c r="D2272">
        <v>0.11666396000000001</v>
      </c>
    </row>
    <row r="2273" spans="1:4" x14ac:dyDescent="0.25">
      <c r="A2273" t="s">
        <v>3045</v>
      </c>
      <c r="B2273" t="s">
        <v>3163</v>
      </c>
      <c r="C2273" t="s">
        <v>3101</v>
      </c>
      <c r="D2273">
        <v>6.0664089499999996</v>
      </c>
    </row>
    <row r="2274" spans="1:4" x14ac:dyDescent="0.25">
      <c r="A2274" t="s">
        <v>3045</v>
      </c>
      <c r="B2274" t="s">
        <v>3164</v>
      </c>
      <c r="C2274" t="s">
        <v>3101</v>
      </c>
      <c r="D2274">
        <v>21.960890040000002</v>
      </c>
    </row>
    <row r="2275" spans="1:4" x14ac:dyDescent="0.25">
      <c r="A2275" t="s">
        <v>3045</v>
      </c>
      <c r="B2275" t="s">
        <v>3165</v>
      </c>
      <c r="C2275" t="s">
        <v>3101</v>
      </c>
      <c r="D2275">
        <v>168.0568993599999</v>
      </c>
    </row>
    <row r="2276" spans="1:4" x14ac:dyDescent="0.25">
      <c r="A2276" t="s">
        <v>3045</v>
      </c>
      <c r="B2276" t="s">
        <v>3166</v>
      </c>
      <c r="C2276" t="s">
        <v>3101</v>
      </c>
      <c r="D2276">
        <v>923.65345373999901</v>
      </c>
    </row>
    <row r="2277" spans="1:4" x14ac:dyDescent="0.25">
      <c r="A2277" t="s">
        <v>3045</v>
      </c>
      <c r="B2277" t="s">
        <v>3167</v>
      </c>
      <c r="C2277" t="s">
        <v>3101</v>
      </c>
      <c r="D2277">
        <v>1193.4803660400003</v>
      </c>
    </row>
    <row r="2278" spans="1:4" x14ac:dyDescent="0.25">
      <c r="A2278" t="s">
        <v>3045</v>
      </c>
      <c r="B2278" t="s">
        <v>3162</v>
      </c>
      <c r="C2278" t="s">
        <v>3102</v>
      </c>
      <c r="D2278">
        <v>10.315968630000018</v>
      </c>
    </row>
    <row r="2279" spans="1:4" x14ac:dyDescent="0.25">
      <c r="A2279" t="s">
        <v>3045</v>
      </c>
      <c r="B2279" t="s">
        <v>3163</v>
      </c>
      <c r="C2279" t="s">
        <v>3102</v>
      </c>
      <c r="D2279">
        <v>237.23445840000008</v>
      </c>
    </row>
    <row r="2280" spans="1:4" x14ac:dyDescent="0.25">
      <c r="A2280" t="s">
        <v>3045</v>
      </c>
      <c r="B2280" t="s">
        <v>3164</v>
      </c>
      <c r="C2280" t="s">
        <v>3102</v>
      </c>
      <c r="D2280">
        <v>542.41996042000096</v>
      </c>
    </row>
    <row r="2281" spans="1:4" x14ac:dyDescent="0.25">
      <c r="A2281" t="s">
        <v>3045</v>
      </c>
      <c r="B2281" t="s">
        <v>3165</v>
      </c>
      <c r="C2281" t="s">
        <v>3102</v>
      </c>
      <c r="D2281">
        <v>3817.2830303399969</v>
      </c>
    </row>
    <row r="2282" spans="1:4" x14ac:dyDescent="0.25">
      <c r="A2282" t="s">
        <v>3045</v>
      </c>
      <c r="B2282" t="s">
        <v>3166</v>
      </c>
      <c r="C2282" t="s">
        <v>3102</v>
      </c>
      <c r="D2282">
        <v>20243.189936020015</v>
      </c>
    </row>
    <row r="2283" spans="1:4" x14ac:dyDescent="0.25">
      <c r="A2283" t="s">
        <v>3045</v>
      </c>
      <c r="B2283" t="s">
        <v>3167</v>
      </c>
      <c r="C2283" t="s">
        <v>3102</v>
      </c>
      <c r="D2283">
        <v>38217.671528559993</v>
      </c>
    </row>
    <row r="2284" spans="1:4" x14ac:dyDescent="0.25">
      <c r="A2284" t="s">
        <v>3040</v>
      </c>
      <c r="B2284" t="s">
        <v>3168</v>
      </c>
      <c r="C2284" t="s">
        <v>1403</v>
      </c>
    </row>
    <row r="2285" spans="1:4" x14ac:dyDescent="0.25">
      <c r="A2285" t="s">
        <v>3040</v>
      </c>
      <c r="B2285" t="s">
        <v>3169</v>
      </c>
      <c r="C2285" t="s">
        <v>1403</v>
      </c>
    </row>
    <row r="2286" spans="1:4" x14ac:dyDescent="0.25">
      <c r="A2286" t="s">
        <v>3040</v>
      </c>
      <c r="B2286" t="s">
        <v>3170</v>
      </c>
      <c r="C2286" t="s">
        <v>1403</v>
      </c>
    </row>
    <row r="2287" spans="1:4" x14ac:dyDescent="0.25">
      <c r="A2287" t="s">
        <v>3040</v>
      </c>
      <c r="B2287" t="s">
        <v>3171</v>
      </c>
      <c r="C2287" t="s">
        <v>1403</v>
      </c>
    </row>
    <row r="2288" spans="1:4" x14ac:dyDescent="0.25">
      <c r="A2288" t="s">
        <v>3040</v>
      </c>
      <c r="B2288" t="s">
        <v>3172</v>
      </c>
      <c r="C2288" t="s">
        <v>1403</v>
      </c>
    </row>
    <row r="2289" spans="1:4" x14ac:dyDescent="0.25">
      <c r="A2289" t="s">
        <v>3040</v>
      </c>
      <c r="B2289" t="s">
        <v>3173</v>
      </c>
      <c r="C2289" t="s">
        <v>1403</v>
      </c>
    </row>
    <row r="2290" spans="1:4" x14ac:dyDescent="0.25">
      <c r="A2290" t="s">
        <v>3040</v>
      </c>
      <c r="B2290" t="s">
        <v>3168</v>
      </c>
      <c r="C2290" t="s">
        <v>3095</v>
      </c>
    </row>
    <row r="2291" spans="1:4" x14ac:dyDescent="0.25">
      <c r="A2291" t="s">
        <v>3040</v>
      </c>
      <c r="B2291" t="s">
        <v>3169</v>
      </c>
      <c r="C2291" t="s">
        <v>3095</v>
      </c>
    </row>
    <row r="2292" spans="1:4" x14ac:dyDescent="0.25">
      <c r="A2292" t="s">
        <v>3040</v>
      </c>
      <c r="B2292" t="s">
        <v>3170</v>
      </c>
      <c r="C2292" t="s">
        <v>3095</v>
      </c>
    </row>
    <row r="2293" spans="1:4" x14ac:dyDescent="0.25">
      <c r="A2293" t="s">
        <v>3040</v>
      </c>
      <c r="B2293" t="s">
        <v>3171</v>
      </c>
      <c r="C2293" t="s">
        <v>3095</v>
      </c>
    </row>
    <row r="2294" spans="1:4" x14ac:dyDescent="0.25">
      <c r="A2294" t="s">
        <v>3040</v>
      </c>
      <c r="B2294" t="s">
        <v>3172</v>
      </c>
      <c r="C2294" t="s">
        <v>3095</v>
      </c>
    </row>
    <row r="2295" spans="1:4" x14ac:dyDescent="0.25">
      <c r="A2295" t="s">
        <v>3040</v>
      </c>
      <c r="B2295" t="s">
        <v>3173</v>
      </c>
      <c r="C2295" t="s">
        <v>3095</v>
      </c>
    </row>
    <row r="2296" spans="1:4" x14ac:dyDescent="0.25">
      <c r="A2296" t="s">
        <v>3040</v>
      </c>
      <c r="B2296" t="s">
        <v>3168</v>
      </c>
      <c r="C2296" t="s">
        <v>3096</v>
      </c>
      <c r="D2296">
        <v>7.1464294792580266E-3</v>
      </c>
    </row>
    <row r="2297" spans="1:4" x14ac:dyDescent="0.25">
      <c r="A2297" t="s">
        <v>3040</v>
      </c>
      <c r="B2297" t="s">
        <v>3169</v>
      </c>
      <c r="C2297" t="s">
        <v>3096</v>
      </c>
      <c r="D2297">
        <v>0.12069107132223315</v>
      </c>
    </row>
    <row r="2298" spans="1:4" x14ac:dyDescent="0.25">
      <c r="A2298" t="s">
        <v>3040</v>
      </c>
      <c r="B2298" t="s">
        <v>3170</v>
      </c>
      <c r="C2298" t="s">
        <v>3096</v>
      </c>
      <c r="D2298">
        <v>0</v>
      </c>
    </row>
    <row r="2299" spans="1:4" x14ac:dyDescent="0.25">
      <c r="A2299" t="s">
        <v>3040</v>
      </c>
      <c r="B2299" t="s">
        <v>3171</v>
      </c>
      <c r="C2299" t="s">
        <v>3096</v>
      </c>
      <c r="D2299">
        <v>0</v>
      </c>
    </row>
    <row r="2300" spans="1:4" x14ac:dyDescent="0.25">
      <c r="A2300" t="s">
        <v>3040</v>
      </c>
      <c r="B2300" t="s">
        <v>3172</v>
      </c>
      <c r="C2300" t="s">
        <v>3096</v>
      </c>
      <c r="D2300">
        <v>0</v>
      </c>
    </row>
    <row r="2301" spans="1:4" x14ac:dyDescent="0.25">
      <c r="A2301" t="s">
        <v>3040</v>
      </c>
      <c r="B2301" t="s">
        <v>3173</v>
      </c>
      <c r="C2301" t="s">
        <v>3096</v>
      </c>
      <c r="D2301">
        <v>0</v>
      </c>
    </row>
    <row r="2302" spans="1:4" x14ac:dyDescent="0.25">
      <c r="A2302" t="s">
        <v>3040</v>
      </c>
      <c r="B2302" t="s">
        <v>3168</v>
      </c>
      <c r="C2302" t="s">
        <v>3097</v>
      </c>
    </row>
    <row r="2303" spans="1:4" x14ac:dyDescent="0.25">
      <c r="A2303" t="s">
        <v>3040</v>
      </c>
      <c r="B2303" t="s">
        <v>3169</v>
      </c>
      <c r="C2303" t="s">
        <v>3097</v>
      </c>
    </row>
    <row r="2304" spans="1:4" x14ac:dyDescent="0.25">
      <c r="A2304" t="s">
        <v>3040</v>
      </c>
      <c r="B2304" t="s">
        <v>3170</v>
      </c>
      <c r="C2304" t="s">
        <v>3097</v>
      </c>
    </row>
    <row r="2305" spans="1:4" x14ac:dyDescent="0.25">
      <c r="A2305" t="s">
        <v>3040</v>
      </c>
      <c r="B2305" t="s">
        <v>3171</v>
      </c>
      <c r="C2305" t="s">
        <v>3097</v>
      </c>
    </row>
    <row r="2306" spans="1:4" x14ac:dyDescent="0.25">
      <c r="A2306" t="s">
        <v>3040</v>
      </c>
      <c r="B2306" t="s">
        <v>3172</v>
      </c>
      <c r="C2306" t="s">
        <v>3097</v>
      </c>
    </row>
    <row r="2307" spans="1:4" x14ac:dyDescent="0.25">
      <c r="A2307" t="s">
        <v>3040</v>
      </c>
      <c r="B2307" t="s">
        <v>3173</v>
      </c>
      <c r="C2307" t="s">
        <v>3097</v>
      </c>
    </row>
    <row r="2308" spans="1:4" x14ac:dyDescent="0.25">
      <c r="A2308" t="s">
        <v>3040</v>
      </c>
      <c r="B2308" t="s">
        <v>3168</v>
      </c>
      <c r="C2308" t="s">
        <v>3098</v>
      </c>
      <c r="D2308">
        <v>7.4017451560670329E-4</v>
      </c>
    </row>
    <row r="2309" spans="1:4" x14ac:dyDescent="0.25">
      <c r="A2309" t="s">
        <v>3040</v>
      </c>
      <c r="B2309" t="s">
        <v>3169</v>
      </c>
      <c r="C2309" t="s">
        <v>3098</v>
      </c>
      <c r="D2309">
        <v>0</v>
      </c>
    </row>
    <row r="2310" spans="1:4" x14ac:dyDescent="0.25">
      <c r="A2310" t="s">
        <v>3040</v>
      </c>
      <c r="B2310" t="s">
        <v>3170</v>
      </c>
      <c r="C2310" t="s">
        <v>3098</v>
      </c>
      <c r="D2310">
        <v>0</v>
      </c>
    </row>
    <row r="2311" spans="1:4" x14ac:dyDescent="0.25">
      <c r="A2311" t="s">
        <v>3040</v>
      </c>
      <c r="B2311" t="s">
        <v>3171</v>
      </c>
      <c r="C2311" t="s">
        <v>3098</v>
      </c>
      <c r="D2311">
        <v>0</v>
      </c>
    </row>
    <row r="2312" spans="1:4" x14ac:dyDescent="0.25">
      <c r="A2312" t="s">
        <v>3040</v>
      </c>
      <c r="B2312" t="s">
        <v>3172</v>
      </c>
      <c r="C2312" t="s">
        <v>3098</v>
      </c>
      <c r="D2312">
        <v>0</v>
      </c>
    </row>
    <row r="2313" spans="1:4" x14ac:dyDescent="0.25">
      <c r="A2313" t="s">
        <v>3040</v>
      </c>
      <c r="B2313" t="s">
        <v>3173</v>
      </c>
      <c r="C2313" t="s">
        <v>3098</v>
      </c>
      <c r="D2313">
        <v>0</v>
      </c>
    </row>
    <row r="2314" spans="1:4" x14ac:dyDescent="0.25">
      <c r="A2314" t="s">
        <v>3040</v>
      </c>
      <c r="B2314" t="s">
        <v>3168</v>
      </c>
      <c r="C2314" t="s">
        <v>352</v>
      </c>
    </row>
    <row r="2315" spans="1:4" x14ac:dyDescent="0.25">
      <c r="A2315" t="s">
        <v>3040</v>
      </c>
      <c r="B2315" t="s">
        <v>3169</v>
      </c>
      <c r="C2315" t="s">
        <v>352</v>
      </c>
    </row>
    <row r="2316" spans="1:4" x14ac:dyDescent="0.25">
      <c r="A2316" t="s">
        <v>3040</v>
      </c>
      <c r="B2316" t="s">
        <v>3170</v>
      </c>
      <c r="C2316" t="s">
        <v>352</v>
      </c>
    </row>
    <row r="2317" spans="1:4" x14ac:dyDescent="0.25">
      <c r="A2317" t="s">
        <v>3040</v>
      </c>
      <c r="B2317" t="s">
        <v>3171</v>
      </c>
      <c r="C2317" t="s">
        <v>352</v>
      </c>
    </row>
    <row r="2318" spans="1:4" x14ac:dyDescent="0.25">
      <c r="A2318" t="s">
        <v>3040</v>
      </c>
      <c r="B2318" t="s">
        <v>3172</v>
      </c>
      <c r="C2318" t="s">
        <v>352</v>
      </c>
    </row>
    <row r="2319" spans="1:4" x14ac:dyDescent="0.25">
      <c r="A2319" t="s">
        <v>3040</v>
      </c>
      <c r="B2319" t="s">
        <v>3173</v>
      </c>
      <c r="C2319" t="s">
        <v>352</v>
      </c>
    </row>
    <row r="2320" spans="1:4" x14ac:dyDescent="0.25">
      <c r="A2320" t="s">
        <v>3040</v>
      </c>
      <c r="B2320" t="s">
        <v>3168</v>
      </c>
      <c r="C2320" t="s">
        <v>3099</v>
      </c>
      <c r="D2320">
        <v>5.5849926878762026E-3</v>
      </c>
    </row>
    <row r="2321" spans="1:4" x14ac:dyDescent="0.25">
      <c r="A2321" t="s">
        <v>3040</v>
      </c>
      <c r="B2321" t="s">
        <v>3169</v>
      </c>
      <c r="C2321" t="s">
        <v>3099</v>
      </c>
      <c r="D2321">
        <v>3.1020590753625534E-2</v>
      </c>
    </row>
    <row r="2322" spans="1:4" x14ac:dyDescent="0.25">
      <c r="A2322" t="s">
        <v>3040</v>
      </c>
      <c r="B2322" t="s">
        <v>3170</v>
      </c>
      <c r="C2322" t="s">
        <v>3099</v>
      </c>
      <c r="D2322">
        <v>4.7082509516535288E-2</v>
      </c>
    </row>
    <row r="2323" spans="1:4" x14ac:dyDescent="0.25">
      <c r="A2323" t="s">
        <v>3040</v>
      </c>
      <c r="B2323" t="s">
        <v>3171</v>
      </c>
      <c r="C2323" t="s">
        <v>3099</v>
      </c>
      <c r="D2323">
        <v>6.9606288079084713E-2</v>
      </c>
    </row>
    <row r="2324" spans="1:4" x14ac:dyDescent="0.25">
      <c r="A2324" t="s">
        <v>3040</v>
      </c>
      <c r="B2324" t="s">
        <v>3172</v>
      </c>
      <c r="C2324" t="s">
        <v>3099</v>
      </c>
      <c r="D2324">
        <v>8.3182205585313446E-2</v>
      </c>
    </row>
    <row r="2325" spans="1:4" x14ac:dyDescent="0.25">
      <c r="A2325" t="s">
        <v>3040</v>
      </c>
      <c r="B2325" t="s">
        <v>3173</v>
      </c>
      <c r="C2325" t="s">
        <v>3099</v>
      </c>
      <c r="D2325">
        <v>0.11218960189578496</v>
      </c>
    </row>
    <row r="2326" spans="1:4" x14ac:dyDescent="0.25">
      <c r="A2326" t="s">
        <v>3040</v>
      </c>
      <c r="B2326" t="s">
        <v>3168</v>
      </c>
      <c r="C2326" t="s">
        <v>3100</v>
      </c>
      <c r="D2326">
        <v>5.7005992222704562E-3</v>
      </c>
    </row>
    <row r="2327" spans="1:4" x14ac:dyDescent="0.25">
      <c r="A2327" t="s">
        <v>3040</v>
      </c>
      <c r="B2327" t="s">
        <v>3169</v>
      </c>
      <c r="C2327" t="s">
        <v>3100</v>
      </c>
      <c r="D2327">
        <v>0</v>
      </c>
    </row>
    <row r="2328" spans="1:4" x14ac:dyDescent="0.25">
      <c r="A2328" t="s">
        <v>3040</v>
      </c>
      <c r="B2328" t="s">
        <v>3170</v>
      </c>
      <c r="C2328" t="s">
        <v>3100</v>
      </c>
      <c r="D2328">
        <v>0</v>
      </c>
    </row>
    <row r="2329" spans="1:4" x14ac:dyDescent="0.25">
      <c r="A2329" t="s">
        <v>3040</v>
      </c>
      <c r="B2329" t="s">
        <v>3171</v>
      </c>
      <c r="C2329" t="s">
        <v>3100</v>
      </c>
      <c r="D2329">
        <v>0</v>
      </c>
    </row>
    <row r="2330" spans="1:4" x14ac:dyDescent="0.25">
      <c r="A2330" t="s">
        <v>3040</v>
      </c>
      <c r="B2330" t="s">
        <v>3172</v>
      </c>
      <c r="C2330" t="s">
        <v>3100</v>
      </c>
      <c r="D2330">
        <v>0</v>
      </c>
    </row>
    <row r="2331" spans="1:4" x14ac:dyDescent="0.25">
      <c r="A2331" t="s">
        <v>3040</v>
      </c>
      <c r="B2331" t="s">
        <v>3173</v>
      </c>
      <c r="C2331" t="s">
        <v>3100</v>
      </c>
      <c r="D2331">
        <v>0</v>
      </c>
    </row>
    <row r="2332" spans="1:4" x14ac:dyDescent="0.25">
      <c r="A2332" t="s">
        <v>3040</v>
      </c>
      <c r="B2332" t="s">
        <v>3168</v>
      </c>
      <c r="C2332" t="s">
        <v>3101</v>
      </c>
    </row>
    <row r="2333" spans="1:4" x14ac:dyDescent="0.25">
      <c r="A2333" t="s">
        <v>3040</v>
      </c>
      <c r="B2333" t="s">
        <v>3169</v>
      </c>
      <c r="C2333" t="s">
        <v>3101</v>
      </c>
    </row>
    <row r="2334" spans="1:4" x14ac:dyDescent="0.25">
      <c r="A2334" t="s">
        <v>3040</v>
      </c>
      <c r="B2334" t="s">
        <v>3170</v>
      </c>
      <c r="C2334" t="s">
        <v>3101</v>
      </c>
    </row>
    <row r="2335" spans="1:4" x14ac:dyDescent="0.25">
      <c r="A2335" t="s">
        <v>3040</v>
      </c>
      <c r="B2335" t="s">
        <v>3171</v>
      </c>
      <c r="C2335" t="s">
        <v>3101</v>
      </c>
    </row>
    <row r="2336" spans="1:4" x14ac:dyDescent="0.25">
      <c r="A2336" t="s">
        <v>3040</v>
      </c>
      <c r="B2336" t="s">
        <v>3172</v>
      </c>
      <c r="C2336" t="s">
        <v>3101</v>
      </c>
    </row>
    <row r="2337" spans="1:4" x14ac:dyDescent="0.25">
      <c r="A2337" t="s">
        <v>3040</v>
      </c>
      <c r="B2337" t="s">
        <v>3173</v>
      </c>
      <c r="C2337" t="s">
        <v>3101</v>
      </c>
    </row>
    <row r="2338" spans="1:4" x14ac:dyDescent="0.25">
      <c r="A2338" t="s">
        <v>3040</v>
      </c>
      <c r="B2338" t="s">
        <v>3168</v>
      </c>
      <c r="C2338" t="s">
        <v>3102</v>
      </c>
    </row>
    <row r="2339" spans="1:4" x14ac:dyDescent="0.25">
      <c r="A2339" t="s">
        <v>3040</v>
      </c>
      <c r="B2339" t="s">
        <v>3169</v>
      </c>
      <c r="C2339" t="s">
        <v>3102</v>
      </c>
    </row>
    <row r="2340" spans="1:4" x14ac:dyDescent="0.25">
      <c r="A2340" t="s">
        <v>3040</v>
      </c>
      <c r="B2340" t="s">
        <v>3170</v>
      </c>
      <c r="C2340" t="s">
        <v>3102</v>
      </c>
    </row>
    <row r="2341" spans="1:4" x14ac:dyDescent="0.25">
      <c r="A2341" t="s">
        <v>3040</v>
      </c>
      <c r="B2341" t="s">
        <v>3171</v>
      </c>
      <c r="C2341" t="s">
        <v>3102</v>
      </c>
    </row>
    <row r="2342" spans="1:4" x14ac:dyDescent="0.25">
      <c r="A2342" t="s">
        <v>3040</v>
      </c>
      <c r="B2342" t="s">
        <v>3172</v>
      </c>
      <c r="C2342" t="s">
        <v>3102</v>
      </c>
    </row>
    <row r="2343" spans="1:4" x14ac:dyDescent="0.25">
      <c r="A2343" t="s">
        <v>3040</v>
      </c>
      <c r="B2343" t="s">
        <v>3173</v>
      </c>
      <c r="C2343" t="s">
        <v>3102</v>
      </c>
    </row>
    <row r="2344" spans="1:4" x14ac:dyDescent="0.25">
      <c r="A2344" t="s">
        <v>3040</v>
      </c>
      <c r="B2344" t="s">
        <v>3168</v>
      </c>
      <c r="C2344" t="s">
        <v>354</v>
      </c>
      <c r="D2344">
        <v>2.6493794396837828E-3</v>
      </c>
    </row>
    <row r="2345" spans="1:4" x14ac:dyDescent="0.25">
      <c r="A2345" t="s">
        <v>3040</v>
      </c>
      <c r="B2345" t="s">
        <v>3169</v>
      </c>
      <c r="C2345" t="s">
        <v>354</v>
      </c>
      <c r="D2345">
        <v>3.2910878605262035E-3</v>
      </c>
    </row>
    <row r="2346" spans="1:4" x14ac:dyDescent="0.25">
      <c r="A2346" t="s">
        <v>3040</v>
      </c>
      <c r="B2346" t="s">
        <v>3170</v>
      </c>
      <c r="C2346" t="s">
        <v>354</v>
      </c>
      <c r="D2346">
        <v>1.0976414927674778E-2</v>
      </c>
    </row>
    <row r="2347" spans="1:4" x14ac:dyDescent="0.25">
      <c r="A2347" t="s">
        <v>3040</v>
      </c>
      <c r="B2347" t="s">
        <v>3171</v>
      </c>
      <c r="C2347" t="s">
        <v>354</v>
      </c>
      <c r="D2347">
        <v>2.3731768384198815E-2</v>
      </c>
    </row>
    <row r="2348" spans="1:4" x14ac:dyDescent="0.25">
      <c r="A2348" t="s">
        <v>3040</v>
      </c>
      <c r="B2348" t="s">
        <v>3172</v>
      </c>
      <c r="C2348" t="s">
        <v>354</v>
      </c>
      <c r="D2348">
        <v>2.6375664616653742E-2</v>
      </c>
    </row>
    <row r="2349" spans="1:4" x14ac:dyDescent="0.25">
      <c r="A2349" t="s">
        <v>3040</v>
      </c>
      <c r="B2349" t="s">
        <v>3173</v>
      </c>
      <c r="C2349" t="s">
        <v>354</v>
      </c>
      <c r="D2349">
        <v>6.0624430792029227E-2</v>
      </c>
    </row>
    <row r="2350" spans="1:4" x14ac:dyDescent="0.25">
      <c r="A2350" t="s">
        <v>3041</v>
      </c>
      <c r="B2350" t="s">
        <v>3168</v>
      </c>
      <c r="C2350" t="s">
        <v>1403</v>
      </c>
      <c r="D2350">
        <v>1.871657369601883E-3</v>
      </c>
    </row>
    <row r="2351" spans="1:4" x14ac:dyDescent="0.25">
      <c r="A2351" t="s">
        <v>3041</v>
      </c>
      <c r="B2351" t="s">
        <v>3169</v>
      </c>
      <c r="C2351" t="s">
        <v>1403</v>
      </c>
      <c r="D2351">
        <v>0</v>
      </c>
    </row>
    <row r="2352" spans="1:4" x14ac:dyDescent="0.25">
      <c r="A2352" t="s">
        <v>3041</v>
      </c>
      <c r="B2352" t="s">
        <v>3170</v>
      </c>
      <c r="C2352" t="s">
        <v>1403</v>
      </c>
      <c r="D2352">
        <v>0</v>
      </c>
    </row>
    <row r="2353" spans="1:4" x14ac:dyDescent="0.25">
      <c r="A2353" t="s">
        <v>3041</v>
      </c>
      <c r="B2353" t="s">
        <v>3171</v>
      </c>
      <c r="C2353" t="s">
        <v>1403</v>
      </c>
      <c r="D2353">
        <v>0</v>
      </c>
    </row>
    <row r="2354" spans="1:4" x14ac:dyDescent="0.25">
      <c r="A2354" t="s">
        <v>3041</v>
      </c>
      <c r="B2354" t="s">
        <v>3172</v>
      </c>
      <c r="C2354" t="s">
        <v>1403</v>
      </c>
      <c r="D2354">
        <v>0</v>
      </c>
    </row>
    <row r="2355" spans="1:4" x14ac:dyDescent="0.25">
      <c r="A2355" t="s">
        <v>3041</v>
      </c>
      <c r="B2355" t="s">
        <v>3173</v>
      </c>
      <c r="C2355" t="s">
        <v>1403</v>
      </c>
    </row>
    <row r="2356" spans="1:4" x14ac:dyDescent="0.25">
      <c r="A2356" t="s">
        <v>3041</v>
      </c>
      <c r="B2356" t="s">
        <v>3168</v>
      </c>
      <c r="C2356" t="s">
        <v>3095</v>
      </c>
    </row>
    <row r="2357" spans="1:4" x14ac:dyDescent="0.25">
      <c r="A2357" t="s">
        <v>3041</v>
      </c>
      <c r="B2357" t="s">
        <v>3169</v>
      </c>
      <c r="C2357" t="s">
        <v>3095</v>
      </c>
    </row>
    <row r="2358" spans="1:4" x14ac:dyDescent="0.25">
      <c r="A2358" t="s">
        <v>3041</v>
      </c>
      <c r="B2358" t="s">
        <v>3170</v>
      </c>
      <c r="C2358" t="s">
        <v>3095</v>
      </c>
    </row>
    <row r="2359" spans="1:4" x14ac:dyDescent="0.25">
      <c r="A2359" t="s">
        <v>3041</v>
      </c>
      <c r="B2359" t="s">
        <v>3171</v>
      </c>
      <c r="C2359" t="s">
        <v>3095</v>
      </c>
    </row>
    <row r="2360" spans="1:4" x14ac:dyDescent="0.25">
      <c r="A2360" t="s">
        <v>3041</v>
      </c>
      <c r="B2360" t="s">
        <v>3172</v>
      </c>
      <c r="C2360" t="s">
        <v>3095</v>
      </c>
    </row>
    <row r="2361" spans="1:4" x14ac:dyDescent="0.25">
      <c r="A2361" t="s">
        <v>3041</v>
      </c>
      <c r="B2361" t="s">
        <v>3173</v>
      </c>
      <c r="C2361" t="s">
        <v>3095</v>
      </c>
    </row>
    <row r="2362" spans="1:4" x14ac:dyDescent="0.25">
      <c r="A2362" t="s">
        <v>3041</v>
      </c>
      <c r="B2362" t="s">
        <v>3168</v>
      </c>
      <c r="C2362" t="s">
        <v>3096</v>
      </c>
      <c r="D2362">
        <v>3.0480090053247697E-4</v>
      </c>
    </row>
    <row r="2363" spans="1:4" x14ac:dyDescent="0.25">
      <c r="A2363" t="s">
        <v>3041</v>
      </c>
      <c r="B2363" t="s">
        <v>3169</v>
      </c>
      <c r="C2363" t="s">
        <v>3096</v>
      </c>
      <c r="D2363">
        <v>0</v>
      </c>
    </row>
    <row r="2364" spans="1:4" x14ac:dyDescent="0.25">
      <c r="A2364" t="s">
        <v>3041</v>
      </c>
      <c r="B2364" t="s">
        <v>3170</v>
      </c>
      <c r="C2364" t="s">
        <v>3096</v>
      </c>
      <c r="D2364">
        <v>0</v>
      </c>
    </row>
    <row r="2365" spans="1:4" x14ac:dyDescent="0.25">
      <c r="A2365" t="s">
        <v>3041</v>
      </c>
      <c r="B2365" t="s">
        <v>3171</v>
      </c>
      <c r="C2365" t="s">
        <v>3096</v>
      </c>
      <c r="D2365">
        <v>0</v>
      </c>
    </row>
    <row r="2366" spans="1:4" x14ac:dyDescent="0.25">
      <c r="A2366" t="s">
        <v>3041</v>
      </c>
      <c r="B2366" t="s">
        <v>3172</v>
      </c>
      <c r="C2366" t="s">
        <v>3096</v>
      </c>
      <c r="D2366">
        <v>0</v>
      </c>
    </row>
    <row r="2367" spans="1:4" x14ac:dyDescent="0.25">
      <c r="A2367" t="s">
        <v>3041</v>
      </c>
      <c r="B2367" t="s">
        <v>3173</v>
      </c>
      <c r="C2367" t="s">
        <v>3096</v>
      </c>
      <c r="D2367">
        <v>0</v>
      </c>
    </row>
    <row r="2368" spans="1:4" x14ac:dyDescent="0.25">
      <c r="A2368" t="s">
        <v>3041</v>
      </c>
      <c r="B2368" t="s">
        <v>3168</v>
      </c>
      <c r="C2368" t="s">
        <v>3097</v>
      </c>
    </row>
    <row r="2369" spans="1:4" x14ac:dyDescent="0.25">
      <c r="A2369" t="s">
        <v>3041</v>
      </c>
      <c r="B2369" t="s">
        <v>3169</v>
      </c>
      <c r="C2369" t="s">
        <v>3097</v>
      </c>
    </row>
    <row r="2370" spans="1:4" x14ac:dyDescent="0.25">
      <c r="A2370" t="s">
        <v>3041</v>
      </c>
      <c r="B2370" t="s">
        <v>3170</v>
      </c>
      <c r="C2370" t="s">
        <v>3097</v>
      </c>
    </row>
    <row r="2371" spans="1:4" x14ac:dyDescent="0.25">
      <c r="A2371" t="s">
        <v>3041</v>
      </c>
      <c r="B2371" t="s">
        <v>3171</v>
      </c>
      <c r="C2371" t="s">
        <v>3097</v>
      </c>
    </row>
    <row r="2372" spans="1:4" x14ac:dyDescent="0.25">
      <c r="A2372" t="s">
        <v>3041</v>
      </c>
      <c r="B2372" t="s">
        <v>3172</v>
      </c>
      <c r="C2372" t="s">
        <v>3097</v>
      </c>
    </row>
    <row r="2373" spans="1:4" x14ac:dyDescent="0.25">
      <c r="A2373" t="s">
        <v>3041</v>
      </c>
      <c r="B2373" t="s">
        <v>3173</v>
      </c>
      <c r="C2373" t="s">
        <v>3097</v>
      </c>
    </row>
    <row r="2374" spans="1:4" x14ac:dyDescent="0.25">
      <c r="A2374" t="s">
        <v>3041</v>
      </c>
      <c r="B2374" t="s">
        <v>3168</v>
      </c>
      <c r="C2374" t="s">
        <v>3098</v>
      </c>
      <c r="D2374">
        <v>1.4703172882221191E-4</v>
      </c>
    </row>
    <row r="2375" spans="1:4" x14ac:dyDescent="0.25">
      <c r="A2375" t="s">
        <v>3041</v>
      </c>
      <c r="B2375" t="s">
        <v>3169</v>
      </c>
      <c r="C2375" t="s">
        <v>3098</v>
      </c>
      <c r="D2375">
        <v>0</v>
      </c>
    </row>
    <row r="2376" spans="1:4" x14ac:dyDescent="0.25">
      <c r="A2376" t="s">
        <v>3041</v>
      </c>
      <c r="B2376" t="s">
        <v>3170</v>
      </c>
      <c r="C2376" t="s">
        <v>3098</v>
      </c>
      <c r="D2376">
        <v>0</v>
      </c>
    </row>
    <row r="2377" spans="1:4" x14ac:dyDescent="0.25">
      <c r="A2377" t="s">
        <v>3041</v>
      </c>
      <c r="B2377" t="s">
        <v>3171</v>
      </c>
      <c r="C2377" t="s">
        <v>3098</v>
      </c>
      <c r="D2377">
        <v>0</v>
      </c>
    </row>
    <row r="2378" spans="1:4" x14ac:dyDescent="0.25">
      <c r="A2378" t="s">
        <v>3041</v>
      </c>
      <c r="B2378" t="s">
        <v>3172</v>
      </c>
      <c r="C2378" t="s">
        <v>3098</v>
      </c>
      <c r="D2378">
        <v>0</v>
      </c>
    </row>
    <row r="2379" spans="1:4" x14ac:dyDescent="0.25">
      <c r="A2379" t="s">
        <v>3041</v>
      </c>
      <c r="B2379" t="s">
        <v>3173</v>
      </c>
      <c r="C2379" t="s">
        <v>3098</v>
      </c>
      <c r="D2379">
        <v>0</v>
      </c>
    </row>
    <row r="2380" spans="1:4" x14ac:dyDescent="0.25">
      <c r="A2380" t="s">
        <v>3041</v>
      </c>
      <c r="B2380" t="s">
        <v>3168</v>
      </c>
      <c r="C2380" t="s">
        <v>352</v>
      </c>
      <c r="D2380">
        <v>2.5952335233838281E-4</v>
      </c>
    </row>
    <row r="2381" spans="1:4" x14ac:dyDescent="0.25">
      <c r="A2381" t="s">
        <v>3041</v>
      </c>
      <c r="B2381" t="s">
        <v>3169</v>
      </c>
      <c r="C2381" t="s">
        <v>352</v>
      </c>
      <c r="D2381">
        <v>0</v>
      </c>
    </row>
    <row r="2382" spans="1:4" x14ac:dyDescent="0.25">
      <c r="A2382" t="s">
        <v>3041</v>
      </c>
      <c r="B2382" t="s">
        <v>3170</v>
      </c>
      <c r="C2382" t="s">
        <v>352</v>
      </c>
      <c r="D2382">
        <v>0</v>
      </c>
    </row>
    <row r="2383" spans="1:4" x14ac:dyDescent="0.25">
      <c r="A2383" t="s">
        <v>3041</v>
      </c>
      <c r="B2383" t="s">
        <v>3171</v>
      </c>
      <c r="C2383" t="s">
        <v>352</v>
      </c>
      <c r="D2383">
        <v>0</v>
      </c>
    </row>
    <row r="2384" spans="1:4" x14ac:dyDescent="0.25">
      <c r="A2384" t="s">
        <v>3041</v>
      </c>
      <c r="B2384" t="s">
        <v>3172</v>
      </c>
      <c r="C2384" t="s">
        <v>352</v>
      </c>
      <c r="D2384">
        <v>0</v>
      </c>
    </row>
    <row r="2385" spans="1:4" x14ac:dyDescent="0.25">
      <c r="A2385" t="s">
        <v>3041</v>
      </c>
      <c r="B2385" t="s">
        <v>3173</v>
      </c>
      <c r="C2385" t="s">
        <v>352</v>
      </c>
      <c r="D2385">
        <v>0</v>
      </c>
    </row>
    <row r="2386" spans="1:4" x14ac:dyDescent="0.25">
      <c r="A2386" t="s">
        <v>3041</v>
      </c>
      <c r="B2386" t="s">
        <v>3168</v>
      </c>
      <c r="C2386" t="s">
        <v>3099</v>
      </c>
      <c r="D2386">
        <v>5.8893912396392975E-4</v>
      </c>
    </row>
    <row r="2387" spans="1:4" x14ac:dyDescent="0.25">
      <c r="A2387" t="s">
        <v>3041</v>
      </c>
      <c r="B2387" t="s">
        <v>3169</v>
      </c>
      <c r="C2387" t="s">
        <v>3099</v>
      </c>
      <c r="D2387">
        <v>6.2333426843070802E-4</v>
      </c>
    </row>
    <row r="2388" spans="1:4" x14ac:dyDescent="0.25">
      <c r="A2388" t="s">
        <v>3041</v>
      </c>
      <c r="B2388" t="s">
        <v>3170</v>
      </c>
      <c r="C2388" t="s">
        <v>3099</v>
      </c>
      <c r="D2388">
        <v>7.8106056146585599E-4</v>
      </c>
    </row>
    <row r="2389" spans="1:4" x14ac:dyDescent="0.25">
      <c r="A2389" t="s">
        <v>3041</v>
      </c>
      <c r="B2389" t="s">
        <v>3171</v>
      </c>
      <c r="C2389" t="s">
        <v>3099</v>
      </c>
      <c r="D2389">
        <v>3.2502327916362041E-3</v>
      </c>
    </row>
    <row r="2390" spans="1:4" x14ac:dyDescent="0.25">
      <c r="A2390" t="s">
        <v>3041</v>
      </c>
      <c r="B2390" t="s">
        <v>3172</v>
      </c>
      <c r="C2390" t="s">
        <v>3099</v>
      </c>
      <c r="D2390">
        <v>2.7736412212255267E-2</v>
      </c>
    </row>
    <row r="2391" spans="1:4" x14ac:dyDescent="0.25">
      <c r="A2391" t="s">
        <v>3041</v>
      </c>
      <c r="B2391" t="s">
        <v>3173</v>
      </c>
      <c r="C2391" t="s">
        <v>3099</v>
      </c>
      <c r="D2391">
        <v>7.3751418342018177E-2</v>
      </c>
    </row>
    <row r="2392" spans="1:4" x14ac:dyDescent="0.25">
      <c r="A2392" t="s">
        <v>3041</v>
      </c>
      <c r="B2392" t="s">
        <v>3168</v>
      </c>
      <c r="C2392" t="s">
        <v>3100</v>
      </c>
      <c r="D2392">
        <v>4.5576303469290847E-4</v>
      </c>
    </row>
    <row r="2393" spans="1:4" x14ac:dyDescent="0.25">
      <c r="A2393" t="s">
        <v>3041</v>
      </c>
      <c r="B2393" t="s">
        <v>3169</v>
      </c>
      <c r="C2393" t="s">
        <v>3100</v>
      </c>
      <c r="D2393">
        <v>8.0653197861508012E-4</v>
      </c>
    </row>
    <row r="2394" spans="1:4" x14ac:dyDescent="0.25">
      <c r="A2394" t="s">
        <v>3041</v>
      </c>
      <c r="B2394" t="s">
        <v>3170</v>
      </c>
      <c r="C2394" t="s">
        <v>3100</v>
      </c>
      <c r="D2394">
        <v>1.0889651613197467E-3</v>
      </c>
    </row>
    <row r="2395" spans="1:4" x14ac:dyDescent="0.25">
      <c r="A2395" t="s">
        <v>3041</v>
      </c>
      <c r="B2395" t="s">
        <v>3171</v>
      </c>
      <c r="C2395" t="s">
        <v>3100</v>
      </c>
      <c r="D2395">
        <v>1.8891734750019239E-3</v>
      </c>
    </row>
    <row r="2396" spans="1:4" x14ac:dyDescent="0.25">
      <c r="A2396" t="s">
        <v>3041</v>
      </c>
      <c r="B2396" t="s">
        <v>3172</v>
      </c>
      <c r="C2396" t="s">
        <v>3100</v>
      </c>
      <c r="D2396">
        <v>0</v>
      </c>
    </row>
    <row r="2397" spans="1:4" x14ac:dyDescent="0.25">
      <c r="A2397" t="s">
        <v>3041</v>
      </c>
      <c r="B2397" t="s">
        <v>3173</v>
      </c>
      <c r="C2397" t="s">
        <v>3100</v>
      </c>
      <c r="D2397">
        <v>0</v>
      </c>
    </row>
    <row r="2398" spans="1:4" x14ac:dyDescent="0.25">
      <c r="A2398" t="s">
        <v>3041</v>
      </c>
      <c r="B2398" t="s">
        <v>3168</v>
      </c>
      <c r="C2398" t="s">
        <v>3101</v>
      </c>
    </row>
    <row r="2399" spans="1:4" x14ac:dyDescent="0.25">
      <c r="A2399" t="s">
        <v>3041</v>
      </c>
      <c r="B2399" t="s">
        <v>3169</v>
      </c>
      <c r="C2399" t="s">
        <v>3101</v>
      </c>
    </row>
    <row r="2400" spans="1:4" x14ac:dyDescent="0.25">
      <c r="A2400" t="s">
        <v>3041</v>
      </c>
      <c r="B2400" t="s">
        <v>3170</v>
      </c>
      <c r="C2400" t="s">
        <v>3101</v>
      </c>
    </row>
    <row r="2401" spans="1:4" x14ac:dyDescent="0.25">
      <c r="A2401" t="s">
        <v>3041</v>
      </c>
      <c r="B2401" t="s">
        <v>3171</v>
      </c>
      <c r="C2401" t="s">
        <v>3101</v>
      </c>
    </row>
    <row r="2402" spans="1:4" x14ac:dyDescent="0.25">
      <c r="A2402" t="s">
        <v>3041</v>
      </c>
      <c r="B2402" t="s">
        <v>3172</v>
      </c>
      <c r="C2402" t="s">
        <v>3101</v>
      </c>
    </row>
    <row r="2403" spans="1:4" x14ac:dyDescent="0.25">
      <c r="A2403" t="s">
        <v>3041</v>
      </c>
      <c r="B2403" t="s">
        <v>3173</v>
      </c>
      <c r="C2403" t="s">
        <v>3101</v>
      </c>
    </row>
    <row r="2404" spans="1:4" x14ac:dyDescent="0.25">
      <c r="A2404" t="s">
        <v>3041</v>
      </c>
      <c r="B2404" t="s">
        <v>3168</v>
      </c>
      <c r="C2404" t="s">
        <v>3102</v>
      </c>
    </row>
    <row r="2405" spans="1:4" x14ac:dyDescent="0.25">
      <c r="A2405" t="s">
        <v>3041</v>
      </c>
      <c r="B2405" t="s">
        <v>3169</v>
      </c>
      <c r="C2405" t="s">
        <v>3102</v>
      </c>
    </row>
    <row r="2406" spans="1:4" x14ac:dyDescent="0.25">
      <c r="A2406" t="s">
        <v>3041</v>
      </c>
      <c r="B2406" t="s">
        <v>3170</v>
      </c>
      <c r="C2406" t="s">
        <v>3102</v>
      </c>
    </row>
    <row r="2407" spans="1:4" x14ac:dyDescent="0.25">
      <c r="A2407" t="s">
        <v>3041</v>
      </c>
      <c r="B2407" t="s">
        <v>3171</v>
      </c>
      <c r="C2407" t="s">
        <v>3102</v>
      </c>
    </row>
    <row r="2408" spans="1:4" x14ac:dyDescent="0.25">
      <c r="A2408" t="s">
        <v>3041</v>
      </c>
      <c r="B2408" t="s">
        <v>3172</v>
      </c>
      <c r="C2408" t="s">
        <v>3102</v>
      </c>
    </row>
    <row r="2409" spans="1:4" x14ac:dyDescent="0.25">
      <c r="A2409" t="s">
        <v>3041</v>
      </c>
      <c r="B2409" t="s">
        <v>3173</v>
      </c>
      <c r="C2409" t="s">
        <v>3102</v>
      </c>
    </row>
    <row r="2410" spans="1:4" x14ac:dyDescent="0.25">
      <c r="A2410" t="s">
        <v>3041</v>
      </c>
      <c r="B2410" t="s">
        <v>3168</v>
      </c>
      <c r="C2410" t="s">
        <v>354</v>
      </c>
      <c r="D2410">
        <v>5.0596619009718436E-4</v>
      </c>
    </row>
    <row r="2411" spans="1:4" x14ac:dyDescent="0.25">
      <c r="A2411" t="s">
        <v>3041</v>
      </c>
      <c r="B2411" t="s">
        <v>3169</v>
      </c>
      <c r="C2411" t="s">
        <v>354</v>
      </c>
      <c r="D2411">
        <v>5.8516759917208872E-4</v>
      </c>
    </row>
    <row r="2412" spans="1:4" x14ac:dyDescent="0.25">
      <c r="A2412" t="s">
        <v>3041</v>
      </c>
      <c r="B2412" t="s">
        <v>3170</v>
      </c>
      <c r="C2412" t="s">
        <v>354</v>
      </c>
      <c r="D2412">
        <v>7.3794493227256419E-4</v>
      </c>
    </row>
    <row r="2413" spans="1:4" x14ac:dyDescent="0.25">
      <c r="A2413" t="s">
        <v>3041</v>
      </c>
      <c r="B2413" t="s">
        <v>3171</v>
      </c>
      <c r="C2413" t="s">
        <v>354</v>
      </c>
      <c r="D2413">
        <v>2.3487553534839983E-3</v>
      </c>
    </row>
    <row r="2414" spans="1:4" x14ac:dyDescent="0.25">
      <c r="A2414" t="s">
        <v>3041</v>
      </c>
      <c r="B2414" t="s">
        <v>3172</v>
      </c>
      <c r="C2414" t="s">
        <v>354</v>
      </c>
      <c r="D2414">
        <v>5.5170090472277137E-3</v>
      </c>
    </row>
    <row r="2415" spans="1:4" x14ac:dyDescent="0.25">
      <c r="A2415" t="s">
        <v>3041</v>
      </c>
      <c r="B2415" t="s">
        <v>3173</v>
      </c>
      <c r="C2415" t="s">
        <v>354</v>
      </c>
      <c r="D2415">
        <v>5.5987865549917987E-3</v>
      </c>
    </row>
    <row r="2416" spans="1:4" x14ac:dyDescent="0.25">
      <c r="A2416" t="s">
        <v>3042</v>
      </c>
      <c r="B2416" t="s">
        <v>3168</v>
      </c>
      <c r="C2416" t="s">
        <v>1403</v>
      </c>
      <c r="D2416">
        <v>1.3694369726952925E-3</v>
      </c>
    </row>
    <row r="2417" spans="1:4" x14ac:dyDescent="0.25">
      <c r="A2417" t="s">
        <v>3042</v>
      </c>
      <c r="B2417" t="s">
        <v>3169</v>
      </c>
      <c r="C2417" t="s">
        <v>1403</v>
      </c>
      <c r="D2417">
        <v>3.1440017580322723E-4</v>
      </c>
    </row>
    <row r="2418" spans="1:4" x14ac:dyDescent="0.25">
      <c r="A2418" t="s">
        <v>3042</v>
      </c>
      <c r="B2418" t="s">
        <v>3170</v>
      </c>
      <c r="C2418" t="s">
        <v>1403</v>
      </c>
      <c r="D2418">
        <v>0</v>
      </c>
    </row>
    <row r="2419" spans="1:4" x14ac:dyDescent="0.25">
      <c r="A2419" t="s">
        <v>3042</v>
      </c>
      <c r="B2419" t="s">
        <v>3171</v>
      </c>
      <c r="C2419" t="s">
        <v>1403</v>
      </c>
      <c r="D2419">
        <v>0</v>
      </c>
    </row>
    <row r="2420" spans="1:4" x14ac:dyDescent="0.25">
      <c r="A2420" t="s">
        <v>3042</v>
      </c>
      <c r="B2420" t="s">
        <v>3172</v>
      </c>
      <c r="C2420" t="s">
        <v>1403</v>
      </c>
      <c r="D2420">
        <v>3.619282894319694E-3</v>
      </c>
    </row>
    <row r="2421" spans="1:4" x14ac:dyDescent="0.25">
      <c r="A2421" t="s">
        <v>3042</v>
      </c>
      <c r="B2421" t="s">
        <v>3173</v>
      </c>
      <c r="C2421" t="s">
        <v>1403</v>
      </c>
      <c r="D2421">
        <v>7.2676004845812501E-3</v>
      </c>
    </row>
    <row r="2422" spans="1:4" x14ac:dyDescent="0.25">
      <c r="A2422" t="s">
        <v>3042</v>
      </c>
      <c r="B2422" t="s">
        <v>3168</v>
      </c>
      <c r="C2422" t="s">
        <v>3095</v>
      </c>
    </row>
    <row r="2423" spans="1:4" x14ac:dyDescent="0.25">
      <c r="A2423" t="s">
        <v>3042</v>
      </c>
      <c r="B2423" t="s">
        <v>3169</v>
      </c>
      <c r="C2423" t="s">
        <v>3095</v>
      </c>
    </row>
    <row r="2424" spans="1:4" x14ac:dyDescent="0.25">
      <c r="A2424" t="s">
        <v>3042</v>
      </c>
      <c r="B2424" t="s">
        <v>3170</v>
      </c>
      <c r="C2424" t="s">
        <v>3095</v>
      </c>
    </row>
    <row r="2425" spans="1:4" x14ac:dyDescent="0.25">
      <c r="A2425" t="s">
        <v>3042</v>
      </c>
      <c r="B2425" t="s">
        <v>3171</v>
      </c>
      <c r="C2425" t="s">
        <v>3095</v>
      </c>
    </row>
    <row r="2426" spans="1:4" x14ac:dyDescent="0.25">
      <c r="A2426" t="s">
        <v>3042</v>
      </c>
      <c r="B2426" t="s">
        <v>3172</v>
      </c>
      <c r="C2426" t="s">
        <v>3095</v>
      </c>
    </row>
    <row r="2427" spans="1:4" x14ac:dyDescent="0.25">
      <c r="A2427" t="s">
        <v>3042</v>
      </c>
      <c r="B2427" t="s">
        <v>3173</v>
      </c>
      <c r="C2427" t="s">
        <v>3095</v>
      </c>
    </row>
    <row r="2428" spans="1:4" x14ac:dyDescent="0.25">
      <c r="A2428" t="s">
        <v>3042</v>
      </c>
      <c r="B2428" t="s">
        <v>3168</v>
      </c>
      <c r="C2428" t="s">
        <v>3096</v>
      </c>
    </row>
    <row r="2429" spans="1:4" x14ac:dyDescent="0.25">
      <c r="A2429" t="s">
        <v>3042</v>
      </c>
      <c r="B2429" t="s">
        <v>3169</v>
      </c>
      <c r="C2429" t="s">
        <v>3096</v>
      </c>
    </row>
    <row r="2430" spans="1:4" x14ac:dyDescent="0.25">
      <c r="A2430" t="s">
        <v>3042</v>
      </c>
      <c r="B2430" t="s">
        <v>3170</v>
      </c>
      <c r="C2430" t="s">
        <v>3096</v>
      </c>
    </row>
    <row r="2431" spans="1:4" x14ac:dyDescent="0.25">
      <c r="A2431" t="s">
        <v>3042</v>
      </c>
      <c r="B2431" t="s">
        <v>3171</v>
      </c>
      <c r="C2431" t="s">
        <v>3096</v>
      </c>
    </row>
    <row r="2432" spans="1:4" x14ac:dyDescent="0.25">
      <c r="A2432" t="s">
        <v>3042</v>
      </c>
      <c r="B2432" t="s">
        <v>3172</v>
      </c>
      <c r="C2432" t="s">
        <v>3096</v>
      </c>
    </row>
    <row r="2433" spans="1:4" x14ac:dyDescent="0.25">
      <c r="A2433" t="s">
        <v>3042</v>
      </c>
      <c r="B2433" t="s">
        <v>3173</v>
      </c>
      <c r="C2433" t="s">
        <v>3096</v>
      </c>
    </row>
    <row r="2434" spans="1:4" x14ac:dyDescent="0.25">
      <c r="A2434" t="s">
        <v>3042</v>
      </c>
      <c r="B2434" t="s">
        <v>3168</v>
      </c>
      <c r="C2434" t="s">
        <v>3097</v>
      </c>
      <c r="D2434">
        <v>1.7762111921631592E-4</v>
      </c>
    </row>
    <row r="2435" spans="1:4" x14ac:dyDescent="0.25">
      <c r="A2435" t="s">
        <v>3042</v>
      </c>
      <c r="B2435" t="s">
        <v>3169</v>
      </c>
      <c r="C2435" t="s">
        <v>3097</v>
      </c>
      <c r="D2435">
        <v>0</v>
      </c>
    </row>
    <row r="2436" spans="1:4" x14ac:dyDescent="0.25">
      <c r="A2436" t="s">
        <v>3042</v>
      </c>
      <c r="B2436" t="s">
        <v>3170</v>
      </c>
      <c r="C2436" t="s">
        <v>3097</v>
      </c>
      <c r="D2436">
        <v>0</v>
      </c>
    </row>
    <row r="2437" spans="1:4" x14ac:dyDescent="0.25">
      <c r="A2437" t="s">
        <v>3042</v>
      </c>
      <c r="B2437" t="s">
        <v>3171</v>
      </c>
      <c r="C2437" t="s">
        <v>3097</v>
      </c>
      <c r="D2437">
        <v>0</v>
      </c>
    </row>
    <row r="2438" spans="1:4" x14ac:dyDescent="0.25">
      <c r="A2438" t="s">
        <v>3042</v>
      </c>
      <c r="B2438" t="s">
        <v>3172</v>
      </c>
      <c r="C2438" t="s">
        <v>3097</v>
      </c>
      <c r="D2438">
        <v>0</v>
      </c>
    </row>
    <row r="2439" spans="1:4" x14ac:dyDescent="0.25">
      <c r="A2439" t="s">
        <v>3042</v>
      </c>
      <c r="B2439" t="s">
        <v>3173</v>
      </c>
      <c r="C2439" t="s">
        <v>3097</v>
      </c>
      <c r="D2439">
        <v>0</v>
      </c>
    </row>
    <row r="2440" spans="1:4" x14ac:dyDescent="0.25">
      <c r="A2440" t="s">
        <v>3042</v>
      </c>
      <c r="B2440" t="s">
        <v>3168</v>
      </c>
      <c r="C2440" t="s">
        <v>3098</v>
      </c>
      <c r="D2440">
        <v>1.5691240623531659E-3</v>
      </c>
    </row>
    <row r="2441" spans="1:4" x14ac:dyDescent="0.25">
      <c r="A2441" t="s">
        <v>3042</v>
      </c>
      <c r="B2441" t="s">
        <v>3169</v>
      </c>
      <c r="C2441" t="s">
        <v>3098</v>
      </c>
      <c r="D2441">
        <v>5.9553850563443048E-3</v>
      </c>
    </row>
    <row r="2442" spans="1:4" x14ac:dyDescent="0.25">
      <c r="A2442" t="s">
        <v>3042</v>
      </c>
      <c r="B2442" t="s">
        <v>3170</v>
      </c>
      <c r="C2442" t="s">
        <v>3098</v>
      </c>
      <c r="D2442">
        <v>1.1135478369282772E-2</v>
      </c>
    </row>
    <row r="2443" spans="1:4" x14ac:dyDescent="0.25">
      <c r="A2443" t="s">
        <v>3042</v>
      </c>
      <c r="B2443" t="s">
        <v>3171</v>
      </c>
      <c r="C2443" t="s">
        <v>3098</v>
      </c>
      <c r="D2443">
        <v>5.7891310940735713E-2</v>
      </c>
    </row>
    <row r="2444" spans="1:4" x14ac:dyDescent="0.25">
      <c r="A2444" t="s">
        <v>3042</v>
      </c>
      <c r="B2444" t="s">
        <v>3172</v>
      </c>
      <c r="C2444" t="s">
        <v>3098</v>
      </c>
      <c r="D2444">
        <v>9.6659913288253074E-2</v>
      </c>
    </row>
    <row r="2445" spans="1:4" x14ac:dyDescent="0.25">
      <c r="A2445" t="s">
        <v>3042</v>
      </c>
      <c r="B2445" t="s">
        <v>3173</v>
      </c>
      <c r="C2445" t="s">
        <v>3098</v>
      </c>
      <c r="D2445">
        <v>0.14240798324747825</v>
      </c>
    </row>
    <row r="2446" spans="1:4" x14ac:dyDescent="0.25">
      <c r="A2446" t="s">
        <v>3042</v>
      </c>
      <c r="B2446" t="s">
        <v>3168</v>
      </c>
      <c r="C2446" t="s">
        <v>352</v>
      </c>
      <c r="D2446">
        <v>1.7452919684822447E-4</v>
      </c>
    </row>
    <row r="2447" spans="1:4" x14ac:dyDescent="0.25">
      <c r="A2447" t="s">
        <v>3042</v>
      </c>
      <c r="B2447" t="s">
        <v>3169</v>
      </c>
      <c r="C2447" t="s">
        <v>352</v>
      </c>
      <c r="D2447">
        <v>0</v>
      </c>
    </row>
    <row r="2448" spans="1:4" x14ac:dyDescent="0.25">
      <c r="A2448" t="s">
        <v>3042</v>
      </c>
      <c r="B2448" t="s">
        <v>3170</v>
      </c>
      <c r="C2448" t="s">
        <v>352</v>
      </c>
      <c r="D2448">
        <v>0</v>
      </c>
    </row>
    <row r="2449" spans="1:4" x14ac:dyDescent="0.25">
      <c r="A2449" t="s">
        <v>3042</v>
      </c>
      <c r="B2449" t="s">
        <v>3171</v>
      </c>
      <c r="C2449" t="s">
        <v>352</v>
      </c>
      <c r="D2449">
        <v>0</v>
      </c>
    </row>
    <row r="2450" spans="1:4" x14ac:dyDescent="0.25">
      <c r="A2450" t="s">
        <v>3042</v>
      </c>
      <c r="B2450" t="s">
        <v>3172</v>
      </c>
      <c r="C2450" t="s">
        <v>352</v>
      </c>
      <c r="D2450">
        <v>0</v>
      </c>
    </row>
    <row r="2451" spans="1:4" x14ac:dyDescent="0.25">
      <c r="A2451" t="s">
        <v>3042</v>
      </c>
      <c r="B2451" t="s">
        <v>3173</v>
      </c>
      <c r="C2451" t="s">
        <v>352</v>
      </c>
      <c r="D2451">
        <v>0</v>
      </c>
    </row>
    <row r="2452" spans="1:4" x14ac:dyDescent="0.25">
      <c r="A2452" t="s">
        <v>3042</v>
      </c>
      <c r="B2452" t="s">
        <v>3168</v>
      </c>
      <c r="C2452" t="s">
        <v>3099</v>
      </c>
      <c r="D2452">
        <v>5.0114976908461296E-3</v>
      </c>
    </row>
    <row r="2453" spans="1:4" x14ac:dyDescent="0.25">
      <c r="A2453" t="s">
        <v>3042</v>
      </c>
      <c r="B2453" t="s">
        <v>3169</v>
      </c>
      <c r="C2453" t="s">
        <v>3099</v>
      </c>
      <c r="D2453">
        <v>1.3083759558577001E-2</v>
      </c>
    </row>
    <row r="2454" spans="1:4" x14ac:dyDescent="0.25">
      <c r="A2454" t="s">
        <v>3042</v>
      </c>
      <c r="B2454" t="s">
        <v>3170</v>
      </c>
      <c r="C2454" t="s">
        <v>3099</v>
      </c>
      <c r="D2454">
        <v>3.8267841915156552E-2</v>
      </c>
    </row>
    <row r="2455" spans="1:4" x14ac:dyDescent="0.25">
      <c r="A2455" t="s">
        <v>3042</v>
      </c>
      <c r="B2455" t="s">
        <v>3171</v>
      </c>
      <c r="C2455" t="s">
        <v>3099</v>
      </c>
      <c r="D2455">
        <v>0.14588059449230095</v>
      </c>
    </row>
    <row r="2456" spans="1:4" x14ac:dyDescent="0.25">
      <c r="A2456" t="s">
        <v>3042</v>
      </c>
      <c r="B2456" t="s">
        <v>3172</v>
      </c>
      <c r="C2456" t="s">
        <v>3099</v>
      </c>
      <c r="D2456">
        <v>0.1011545705460562</v>
      </c>
    </row>
    <row r="2457" spans="1:4" x14ac:dyDescent="0.25">
      <c r="A2457" t="s">
        <v>3042</v>
      </c>
      <c r="B2457" t="s">
        <v>3173</v>
      </c>
      <c r="C2457" t="s">
        <v>3099</v>
      </c>
      <c r="D2457">
        <v>0</v>
      </c>
    </row>
    <row r="2458" spans="1:4" x14ac:dyDescent="0.25">
      <c r="A2458" t="s">
        <v>3042</v>
      </c>
      <c r="B2458" t="s">
        <v>3168</v>
      </c>
      <c r="C2458" t="s">
        <v>3100</v>
      </c>
      <c r="D2458">
        <v>8.1072647323976411E-4</v>
      </c>
    </row>
    <row r="2459" spans="1:4" x14ac:dyDescent="0.25">
      <c r="A2459" t="s">
        <v>3042</v>
      </c>
      <c r="B2459" t="s">
        <v>3169</v>
      </c>
      <c r="C2459" t="s">
        <v>3100</v>
      </c>
      <c r="D2459">
        <v>8.8783266294900696E-4</v>
      </c>
    </row>
    <row r="2460" spans="1:4" x14ac:dyDescent="0.25">
      <c r="A2460" t="s">
        <v>3042</v>
      </c>
      <c r="B2460" t="s">
        <v>3170</v>
      </c>
      <c r="C2460" t="s">
        <v>3100</v>
      </c>
      <c r="D2460">
        <v>2.2956788389546846E-3</v>
      </c>
    </row>
    <row r="2461" spans="1:4" x14ac:dyDescent="0.25">
      <c r="A2461" t="s">
        <v>3042</v>
      </c>
      <c r="B2461" t="s">
        <v>3171</v>
      </c>
      <c r="C2461" t="s">
        <v>3100</v>
      </c>
      <c r="D2461">
        <v>1.2982908623044109E-2</v>
      </c>
    </row>
    <row r="2462" spans="1:4" x14ac:dyDescent="0.25">
      <c r="A2462" t="s">
        <v>3042</v>
      </c>
      <c r="B2462" t="s">
        <v>3172</v>
      </c>
      <c r="C2462" t="s">
        <v>3100</v>
      </c>
      <c r="D2462">
        <v>4.5776575278940489E-2</v>
      </c>
    </row>
    <row r="2463" spans="1:4" x14ac:dyDescent="0.25">
      <c r="A2463" t="s">
        <v>3042</v>
      </c>
      <c r="B2463" t="s">
        <v>3173</v>
      </c>
      <c r="C2463" t="s">
        <v>3100</v>
      </c>
      <c r="D2463">
        <v>4.2604865203320436E-2</v>
      </c>
    </row>
    <row r="2464" spans="1:4" x14ac:dyDescent="0.25">
      <c r="A2464" t="s">
        <v>3042</v>
      </c>
      <c r="B2464" t="s">
        <v>3168</v>
      </c>
      <c r="C2464" t="s">
        <v>3101</v>
      </c>
      <c r="D2464">
        <v>1.7820001680682644E-2</v>
      </c>
    </row>
    <row r="2465" spans="1:4" x14ac:dyDescent="0.25">
      <c r="A2465" t="s">
        <v>3042</v>
      </c>
      <c r="B2465" t="s">
        <v>3169</v>
      </c>
      <c r="C2465" t="s">
        <v>3101</v>
      </c>
      <c r="D2465">
        <v>1.1248359933333816E-2</v>
      </c>
    </row>
    <row r="2466" spans="1:4" x14ac:dyDescent="0.25">
      <c r="A2466" t="s">
        <v>3042</v>
      </c>
      <c r="B2466" t="s">
        <v>3170</v>
      </c>
      <c r="C2466" t="s">
        <v>3101</v>
      </c>
      <c r="D2466">
        <v>3.6103141977622336E-2</v>
      </c>
    </row>
    <row r="2467" spans="1:4" x14ac:dyDescent="0.25">
      <c r="A2467" t="s">
        <v>3042</v>
      </c>
      <c r="B2467" t="s">
        <v>3171</v>
      </c>
      <c r="C2467" t="s">
        <v>3101</v>
      </c>
      <c r="D2467">
        <v>0.32573003489338831</v>
      </c>
    </row>
    <row r="2468" spans="1:4" x14ac:dyDescent="0.25">
      <c r="A2468" t="s">
        <v>3042</v>
      </c>
      <c r="B2468" t="s">
        <v>3172</v>
      </c>
      <c r="C2468" t="s">
        <v>3101</v>
      </c>
      <c r="D2468">
        <v>8.9471136270354759E-2</v>
      </c>
    </row>
    <row r="2469" spans="1:4" x14ac:dyDescent="0.25">
      <c r="A2469" t="s">
        <v>3042</v>
      </c>
      <c r="B2469" t="s">
        <v>3173</v>
      </c>
      <c r="C2469" t="s">
        <v>3101</v>
      </c>
      <c r="D2469">
        <v>0.2864040114271082</v>
      </c>
    </row>
    <row r="2470" spans="1:4" x14ac:dyDescent="0.25">
      <c r="A2470" t="s">
        <v>3042</v>
      </c>
      <c r="B2470" t="s">
        <v>3168</v>
      </c>
      <c r="C2470" t="s">
        <v>3102</v>
      </c>
    </row>
    <row r="2471" spans="1:4" x14ac:dyDescent="0.25">
      <c r="A2471" t="s">
        <v>3042</v>
      </c>
      <c r="B2471" t="s">
        <v>3169</v>
      </c>
      <c r="C2471" t="s">
        <v>3102</v>
      </c>
    </row>
    <row r="2472" spans="1:4" x14ac:dyDescent="0.25">
      <c r="A2472" t="s">
        <v>3042</v>
      </c>
      <c r="B2472" t="s">
        <v>3170</v>
      </c>
      <c r="C2472" t="s">
        <v>3102</v>
      </c>
    </row>
    <row r="2473" spans="1:4" x14ac:dyDescent="0.25">
      <c r="A2473" t="s">
        <v>3042</v>
      </c>
      <c r="B2473" t="s">
        <v>3171</v>
      </c>
      <c r="C2473" t="s">
        <v>3102</v>
      </c>
    </row>
    <row r="2474" spans="1:4" x14ac:dyDescent="0.25">
      <c r="A2474" t="s">
        <v>3042</v>
      </c>
      <c r="B2474" t="s">
        <v>3172</v>
      </c>
      <c r="C2474" t="s">
        <v>3102</v>
      </c>
    </row>
    <row r="2475" spans="1:4" x14ac:dyDescent="0.25">
      <c r="A2475" t="s">
        <v>3042</v>
      </c>
      <c r="B2475" t="s">
        <v>3173</v>
      </c>
      <c r="C2475" t="s">
        <v>3102</v>
      </c>
    </row>
    <row r="2476" spans="1:4" x14ac:dyDescent="0.25">
      <c r="A2476" t="s">
        <v>3042</v>
      </c>
      <c r="B2476" t="s">
        <v>3168</v>
      </c>
      <c r="C2476" t="s">
        <v>354</v>
      </c>
      <c r="D2476">
        <v>1.9772171421739929E-3</v>
      </c>
    </row>
    <row r="2477" spans="1:4" x14ac:dyDescent="0.25">
      <c r="A2477" t="s">
        <v>3042</v>
      </c>
      <c r="B2477" t="s">
        <v>3169</v>
      </c>
      <c r="C2477" t="s">
        <v>354</v>
      </c>
      <c r="D2477">
        <v>1.7467228815229736E-3</v>
      </c>
    </row>
    <row r="2478" spans="1:4" x14ac:dyDescent="0.25">
      <c r="A2478" t="s">
        <v>3042</v>
      </c>
      <c r="B2478" t="s">
        <v>3170</v>
      </c>
      <c r="C2478" t="s">
        <v>354</v>
      </c>
      <c r="D2478">
        <v>3.4485846328638913E-3</v>
      </c>
    </row>
    <row r="2479" spans="1:4" x14ac:dyDescent="0.25">
      <c r="A2479" t="s">
        <v>3042</v>
      </c>
      <c r="B2479" t="s">
        <v>3171</v>
      </c>
      <c r="C2479" t="s">
        <v>354</v>
      </c>
      <c r="D2479">
        <v>1.8751109311665282E-2</v>
      </c>
    </row>
    <row r="2480" spans="1:4" x14ac:dyDescent="0.25">
      <c r="A2480" t="s">
        <v>3042</v>
      </c>
      <c r="B2480" t="s">
        <v>3172</v>
      </c>
      <c r="C2480" t="s">
        <v>354</v>
      </c>
      <c r="D2480">
        <v>3.928668124209321E-2</v>
      </c>
    </row>
    <row r="2481" spans="1:4" x14ac:dyDescent="0.25">
      <c r="A2481" t="s">
        <v>3042</v>
      </c>
      <c r="B2481" t="s">
        <v>3173</v>
      </c>
      <c r="C2481" t="s">
        <v>354</v>
      </c>
      <c r="D2481">
        <v>4.6735758545581714E-2</v>
      </c>
    </row>
    <row r="2482" spans="1:4" x14ac:dyDescent="0.25">
      <c r="A2482" t="s">
        <v>3043</v>
      </c>
      <c r="B2482" t="s">
        <v>3168</v>
      </c>
      <c r="C2482" t="s">
        <v>1403</v>
      </c>
      <c r="D2482">
        <v>1.4160464688171962E-3</v>
      </c>
    </row>
    <row r="2483" spans="1:4" x14ac:dyDescent="0.25">
      <c r="A2483" t="s">
        <v>3043</v>
      </c>
      <c r="B2483" t="s">
        <v>3169</v>
      </c>
      <c r="C2483" t="s">
        <v>1403</v>
      </c>
      <c r="D2483">
        <v>5.154723851767423E-3</v>
      </c>
    </row>
    <row r="2484" spans="1:4" x14ac:dyDescent="0.25">
      <c r="A2484" t="s">
        <v>3043</v>
      </c>
      <c r="B2484" t="s">
        <v>3170</v>
      </c>
      <c r="C2484" t="s">
        <v>1403</v>
      </c>
      <c r="D2484">
        <v>3.9271056689775636E-3</v>
      </c>
    </row>
    <row r="2485" spans="1:4" x14ac:dyDescent="0.25">
      <c r="A2485" t="s">
        <v>3043</v>
      </c>
      <c r="B2485" t="s">
        <v>3171</v>
      </c>
      <c r="C2485" t="s">
        <v>1403</v>
      </c>
      <c r="D2485">
        <v>4.0501154989785763E-3</v>
      </c>
    </row>
    <row r="2486" spans="1:4" x14ac:dyDescent="0.25">
      <c r="A2486" t="s">
        <v>3043</v>
      </c>
      <c r="B2486" t="s">
        <v>3172</v>
      </c>
      <c r="C2486" t="s">
        <v>1403</v>
      </c>
      <c r="D2486">
        <v>3.3087396287608214E-3</v>
      </c>
    </row>
    <row r="2487" spans="1:4" x14ac:dyDescent="0.25">
      <c r="A2487" t="s">
        <v>3043</v>
      </c>
      <c r="B2487" t="s">
        <v>3173</v>
      </c>
      <c r="C2487" t="s">
        <v>1403</v>
      </c>
      <c r="D2487">
        <v>0</v>
      </c>
    </row>
    <row r="2488" spans="1:4" x14ac:dyDescent="0.25">
      <c r="A2488" t="s">
        <v>3043</v>
      </c>
      <c r="B2488" t="s">
        <v>3168</v>
      </c>
      <c r="C2488" t="s">
        <v>3095</v>
      </c>
    </row>
    <row r="2489" spans="1:4" x14ac:dyDescent="0.25">
      <c r="A2489" t="s">
        <v>3043</v>
      </c>
      <c r="B2489" t="s">
        <v>3169</v>
      </c>
      <c r="C2489" t="s">
        <v>3095</v>
      </c>
    </row>
    <row r="2490" spans="1:4" x14ac:dyDescent="0.25">
      <c r="A2490" t="s">
        <v>3043</v>
      </c>
      <c r="B2490" t="s">
        <v>3170</v>
      </c>
      <c r="C2490" t="s">
        <v>3095</v>
      </c>
    </row>
    <row r="2491" spans="1:4" x14ac:dyDescent="0.25">
      <c r="A2491" t="s">
        <v>3043</v>
      </c>
      <c r="B2491" t="s">
        <v>3171</v>
      </c>
      <c r="C2491" t="s">
        <v>3095</v>
      </c>
    </row>
    <row r="2492" spans="1:4" x14ac:dyDescent="0.25">
      <c r="A2492" t="s">
        <v>3043</v>
      </c>
      <c r="B2492" t="s">
        <v>3172</v>
      </c>
      <c r="C2492" t="s">
        <v>3095</v>
      </c>
    </row>
    <row r="2493" spans="1:4" x14ac:dyDescent="0.25">
      <c r="A2493" t="s">
        <v>3043</v>
      </c>
      <c r="B2493" t="s">
        <v>3173</v>
      </c>
      <c r="C2493" t="s">
        <v>3095</v>
      </c>
    </row>
    <row r="2494" spans="1:4" x14ac:dyDescent="0.25">
      <c r="A2494" t="s">
        <v>3043</v>
      </c>
      <c r="B2494" t="s">
        <v>3168</v>
      </c>
      <c r="C2494" t="s">
        <v>3096</v>
      </c>
      <c r="D2494">
        <v>7.9346718838461364E-4</v>
      </c>
    </row>
    <row r="2495" spans="1:4" x14ac:dyDescent="0.25">
      <c r="A2495" t="s">
        <v>3043</v>
      </c>
      <c r="B2495" t="s">
        <v>3169</v>
      </c>
      <c r="C2495" t="s">
        <v>3096</v>
      </c>
      <c r="D2495">
        <v>4.1639260196080338E-4</v>
      </c>
    </row>
    <row r="2496" spans="1:4" x14ac:dyDescent="0.25">
      <c r="A2496" t="s">
        <v>3043</v>
      </c>
      <c r="B2496" t="s">
        <v>3170</v>
      </c>
      <c r="C2496" t="s">
        <v>3096</v>
      </c>
      <c r="D2496">
        <v>1.1553742590657645E-3</v>
      </c>
    </row>
    <row r="2497" spans="1:4" x14ac:dyDescent="0.25">
      <c r="A2497" t="s">
        <v>3043</v>
      </c>
      <c r="B2497" t="s">
        <v>3171</v>
      </c>
      <c r="C2497" t="s">
        <v>3096</v>
      </c>
      <c r="D2497">
        <v>6.8537399936429128E-2</v>
      </c>
    </row>
    <row r="2498" spans="1:4" x14ac:dyDescent="0.25">
      <c r="A2498" t="s">
        <v>3043</v>
      </c>
      <c r="B2498" t="s">
        <v>3172</v>
      </c>
      <c r="C2498" t="s">
        <v>3096</v>
      </c>
      <c r="D2498">
        <v>8.190765522816551E-2</v>
      </c>
    </row>
    <row r="2499" spans="1:4" x14ac:dyDescent="0.25">
      <c r="A2499" t="s">
        <v>3043</v>
      </c>
      <c r="B2499" t="s">
        <v>3173</v>
      </c>
      <c r="C2499" t="s">
        <v>3096</v>
      </c>
      <c r="D2499">
        <v>0</v>
      </c>
    </row>
    <row r="2500" spans="1:4" x14ac:dyDescent="0.25">
      <c r="A2500" t="s">
        <v>3043</v>
      </c>
      <c r="B2500" t="s">
        <v>3168</v>
      </c>
      <c r="C2500" t="s">
        <v>3097</v>
      </c>
      <c r="D2500">
        <v>4.2641675277334783E-5</v>
      </c>
    </row>
    <row r="2501" spans="1:4" x14ac:dyDescent="0.25">
      <c r="A2501" t="s">
        <v>3043</v>
      </c>
      <c r="B2501" t="s">
        <v>3169</v>
      </c>
      <c r="C2501" t="s">
        <v>3097</v>
      </c>
      <c r="D2501">
        <v>0</v>
      </c>
    </row>
    <row r="2502" spans="1:4" x14ac:dyDescent="0.25">
      <c r="A2502" t="s">
        <v>3043</v>
      </c>
      <c r="B2502" t="s">
        <v>3170</v>
      </c>
      <c r="C2502" t="s">
        <v>3097</v>
      </c>
      <c r="D2502">
        <v>0</v>
      </c>
    </row>
    <row r="2503" spans="1:4" x14ac:dyDescent="0.25">
      <c r="A2503" t="s">
        <v>3043</v>
      </c>
      <c r="B2503" t="s">
        <v>3171</v>
      </c>
      <c r="C2503" t="s">
        <v>3097</v>
      </c>
      <c r="D2503">
        <v>0</v>
      </c>
    </row>
    <row r="2504" spans="1:4" x14ac:dyDescent="0.25">
      <c r="A2504" t="s">
        <v>3043</v>
      </c>
      <c r="B2504" t="s">
        <v>3172</v>
      </c>
      <c r="C2504" t="s">
        <v>3097</v>
      </c>
      <c r="D2504">
        <v>0</v>
      </c>
    </row>
    <row r="2505" spans="1:4" x14ac:dyDescent="0.25">
      <c r="A2505" t="s">
        <v>3043</v>
      </c>
      <c r="B2505" t="s">
        <v>3173</v>
      </c>
      <c r="C2505" t="s">
        <v>3097</v>
      </c>
      <c r="D2505">
        <v>0</v>
      </c>
    </row>
    <row r="2506" spans="1:4" x14ac:dyDescent="0.25">
      <c r="A2506" t="s">
        <v>3043</v>
      </c>
      <c r="B2506" t="s">
        <v>3168</v>
      </c>
      <c r="C2506" t="s">
        <v>3098</v>
      </c>
      <c r="D2506">
        <v>1.0740414061901104E-3</v>
      </c>
    </row>
    <row r="2507" spans="1:4" x14ac:dyDescent="0.25">
      <c r="A2507" t="s">
        <v>3043</v>
      </c>
      <c r="B2507" t="s">
        <v>3169</v>
      </c>
      <c r="C2507" t="s">
        <v>3098</v>
      </c>
      <c r="D2507">
        <v>3.5565151341122067E-3</v>
      </c>
    </row>
    <row r="2508" spans="1:4" x14ac:dyDescent="0.25">
      <c r="A2508" t="s">
        <v>3043</v>
      </c>
      <c r="B2508" t="s">
        <v>3170</v>
      </c>
      <c r="C2508" t="s">
        <v>3098</v>
      </c>
      <c r="D2508">
        <v>8.9118104791084778E-3</v>
      </c>
    </row>
    <row r="2509" spans="1:4" x14ac:dyDescent="0.25">
      <c r="A2509" t="s">
        <v>3043</v>
      </c>
      <c r="B2509" t="s">
        <v>3171</v>
      </c>
      <c r="C2509" t="s">
        <v>3098</v>
      </c>
      <c r="D2509">
        <v>0</v>
      </c>
    </row>
    <row r="2510" spans="1:4" x14ac:dyDescent="0.25">
      <c r="A2510" t="s">
        <v>3043</v>
      </c>
      <c r="B2510" t="s">
        <v>3172</v>
      </c>
      <c r="C2510" t="s">
        <v>3098</v>
      </c>
      <c r="D2510">
        <v>0</v>
      </c>
    </row>
    <row r="2511" spans="1:4" x14ac:dyDescent="0.25">
      <c r="A2511" t="s">
        <v>3043</v>
      </c>
      <c r="B2511" t="s">
        <v>3173</v>
      </c>
      <c r="C2511" t="s">
        <v>3098</v>
      </c>
      <c r="D2511">
        <v>0</v>
      </c>
    </row>
    <row r="2512" spans="1:4" x14ac:dyDescent="0.25">
      <c r="A2512" t="s">
        <v>3043</v>
      </c>
      <c r="B2512" t="s">
        <v>3168</v>
      </c>
      <c r="C2512" t="s">
        <v>352</v>
      </c>
      <c r="D2512">
        <v>2.179157468285415E-4</v>
      </c>
    </row>
    <row r="2513" spans="1:4" x14ac:dyDescent="0.25">
      <c r="A2513" t="s">
        <v>3043</v>
      </c>
      <c r="B2513" t="s">
        <v>3169</v>
      </c>
      <c r="C2513" t="s">
        <v>352</v>
      </c>
      <c r="D2513">
        <v>1.7196218207632364E-3</v>
      </c>
    </row>
    <row r="2514" spans="1:4" x14ac:dyDescent="0.25">
      <c r="A2514" t="s">
        <v>3043</v>
      </c>
      <c r="B2514" t="s">
        <v>3170</v>
      </c>
      <c r="C2514" t="s">
        <v>352</v>
      </c>
      <c r="D2514">
        <v>3.1806482832085641E-3</v>
      </c>
    </row>
    <row r="2515" spans="1:4" x14ac:dyDescent="0.25">
      <c r="A2515" t="s">
        <v>3043</v>
      </c>
      <c r="B2515" t="s">
        <v>3171</v>
      </c>
      <c r="C2515" t="s">
        <v>352</v>
      </c>
      <c r="D2515">
        <v>0</v>
      </c>
    </row>
    <row r="2516" spans="1:4" x14ac:dyDescent="0.25">
      <c r="A2516" t="s">
        <v>3043</v>
      </c>
      <c r="B2516" t="s">
        <v>3172</v>
      </c>
      <c r="C2516" t="s">
        <v>352</v>
      </c>
      <c r="D2516">
        <v>0</v>
      </c>
    </row>
    <row r="2517" spans="1:4" x14ac:dyDescent="0.25">
      <c r="A2517" t="s">
        <v>3043</v>
      </c>
      <c r="B2517" t="s">
        <v>3173</v>
      </c>
      <c r="C2517" t="s">
        <v>352</v>
      </c>
      <c r="D2517">
        <v>0</v>
      </c>
    </row>
    <row r="2518" spans="1:4" x14ac:dyDescent="0.25">
      <c r="A2518" t="s">
        <v>3043</v>
      </c>
      <c r="B2518" t="s">
        <v>3168</v>
      </c>
      <c r="C2518" t="s">
        <v>3099</v>
      </c>
      <c r="D2518">
        <v>1.125207461234492E-3</v>
      </c>
    </row>
    <row r="2519" spans="1:4" x14ac:dyDescent="0.25">
      <c r="A2519" t="s">
        <v>3043</v>
      </c>
      <c r="B2519" t="s">
        <v>3169</v>
      </c>
      <c r="C2519" t="s">
        <v>3099</v>
      </c>
      <c r="D2519">
        <v>1.0165909242120562E-3</v>
      </c>
    </row>
    <row r="2520" spans="1:4" x14ac:dyDescent="0.25">
      <c r="A2520" t="s">
        <v>3043</v>
      </c>
      <c r="B2520" t="s">
        <v>3170</v>
      </c>
      <c r="C2520" t="s">
        <v>3099</v>
      </c>
      <c r="D2520">
        <v>1.2273610476537654E-3</v>
      </c>
    </row>
    <row r="2521" spans="1:4" x14ac:dyDescent="0.25">
      <c r="A2521" t="s">
        <v>3043</v>
      </c>
      <c r="B2521" t="s">
        <v>3171</v>
      </c>
      <c r="C2521" t="s">
        <v>3099</v>
      </c>
      <c r="D2521">
        <v>1.1619019910024411E-2</v>
      </c>
    </row>
    <row r="2522" spans="1:4" x14ac:dyDescent="0.25">
      <c r="A2522" t="s">
        <v>3043</v>
      </c>
      <c r="B2522" t="s">
        <v>3172</v>
      </c>
      <c r="C2522" t="s">
        <v>3099</v>
      </c>
      <c r="D2522">
        <v>3.9877231336147859E-2</v>
      </c>
    </row>
    <row r="2523" spans="1:4" x14ac:dyDescent="0.25">
      <c r="A2523" t="s">
        <v>3043</v>
      </c>
      <c r="B2523" t="s">
        <v>3173</v>
      </c>
      <c r="C2523" t="s">
        <v>3099</v>
      </c>
      <c r="D2523">
        <v>9.731745195383483E-2</v>
      </c>
    </row>
    <row r="2524" spans="1:4" x14ac:dyDescent="0.25">
      <c r="A2524" t="s">
        <v>3043</v>
      </c>
      <c r="B2524" t="s">
        <v>3168</v>
      </c>
      <c r="C2524" t="s">
        <v>3100</v>
      </c>
      <c r="D2524">
        <v>7.0615933022811789E-4</v>
      </c>
    </row>
    <row r="2525" spans="1:4" x14ac:dyDescent="0.25">
      <c r="A2525" t="s">
        <v>3043</v>
      </c>
      <c r="B2525" t="s">
        <v>3169</v>
      </c>
      <c r="C2525" t="s">
        <v>3100</v>
      </c>
      <c r="D2525">
        <v>2.2249784896440994E-3</v>
      </c>
    </row>
    <row r="2526" spans="1:4" x14ac:dyDescent="0.25">
      <c r="A2526" t="s">
        <v>3043</v>
      </c>
      <c r="B2526" t="s">
        <v>3170</v>
      </c>
      <c r="C2526" t="s">
        <v>3100</v>
      </c>
      <c r="D2526">
        <v>6.0902792921450049E-3</v>
      </c>
    </row>
    <row r="2527" spans="1:4" x14ac:dyDescent="0.25">
      <c r="A2527" t="s">
        <v>3043</v>
      </c>
      <c r="B2527" t="s">
        <v>3171</v>
      </c>
      <c r="C2527" t="s">
        <v>3100</v>
      </c>
      <c r="D2527">
        <v>1.3314603469651635E-2</v>
      </c>
    </row>
    <row r="2528" spans="1:4" x14ac:dyDescent="0.25">
      <c r="A2528" t="s">
        <v>3043</v>
      </c>
      <c r="B2528" t="s">
        <v>3172</v>
      </c>
      <c r="C2528" t="s">
        <v>3100</v>
      </c>
      <c r="D2528">
        <v>3.3065797778334335E-2</v>
      </c>
    </row>
    <row r="2529" spans="1:4" x14ac:dyDescent="0.25">
      <c r="A2529" t="s">
        <v>3043</v>
      </c>
      <c r="B2529" t="s">
        <v>3173</v>
      </c>
      <c r="C2529" t="s">
        <v>3100</v>
      </c>
      <c r="D2529">
        <v>2.3871659227900424E-2</v>
      </c>
    </row>
    <row r="2530" spans="1:4" x14ac:dyDescent="0.25">
      <c r="A2530" t="s">
        <v>3043</v>
      </c>
      <c r="B2530" t="s">
        <v>3168</v>
      </c>
      <c r="C2530" t="s">
        <v>3101</v>
      </c>
    </row>
    <row r="2531" spans="1:4" x14ac:dyDescent="0.25">
      <c r="A2531" t="s">
        <v>3043</v>
      </c>
      <c r="B2531" t="s">
        <v>3169</v>
      </c>
      <c r="C2531" t="s">
        <v>3101</v>
      </c>
    </row>
    <row r="2532" spans="1:4" x14ac:dyDescent="0.25">
      <c r="A2532" t="s">
        <v>3043</v>
      </c>
      <c r="B2532" t="s">
        <v>3170</v>
      </c>
      <c r="C2532" t="s">
        <v>3101</v>
      </c>
    </row>
    <row r="2533" spans="1:4" x14ac:dyDescent="0.25">
      <c r="A2533" t="s">
        <v>3043</v>
      </c>
      <c r="B2533" t="s">
        <v>3171</v>
      </c>
      <c r="C2533" t="s">
        <v>3101</v>
      </c>
    </row>
    <row r="2534" spans="1:4" x14ac:dyDescent="0.25">
      <c r="A2534" t="s">
        <v>3043</v>
      </c>
      <c r="B2534" t="s">
        <v>3172</v>
      </c>
      <c r="C2534" t="s">
        <v>3101</v>
      </c>
    </row>
    <row r="2535" spans="1:4" x14ac:dyDescent="0.25">
      <c r="A2535" t="s">
        <v>3043</v>
      </c>
      <c r="B2535" t="s">
        <v>3173</v>
      </c>
      <c r="C2535" t="s">
        <v>3101</v>
      </c>
    </row>
    <row r="2536" spans="1:4" x14ac:dyDescent="0.25">
      <c r="A2536" t="s">
        <v>3043</v>
      </c>
      <c r="B2536" t="s">
        <v>3168</v>
      </c>
      <c r="C2536" t="s">
        <v>3102</v>
      </c>
    </row>
    <row r="2537" spans="1:4" x14ac:dyDescent="0.25">
      <c r="A2537" t="s">
        <v>3043</v>
      </c>
      <c r="B2537" t="s">
        <v>3169</v>
      </c>
      <c r="C2537" t="s">
        <v>3102</v>
      </c>
    </row>
    <row r="2538" spans="1:4" x14ac:dyDescent="0.25">
      <c r="A2538" t="s">
        <v>3043</v>
      </c>
      <c r="B2538" t="s">
        <v>3170</v>
      </c>
      <c r="C2538" t="s">
        <v>3102</v>
      </c>
    </row>
    <row r="2539" spans="1:4" x14ac:dyDescent="0.25">
      <c r="A2539" t="s">
        <v>3043</v>
      </c>
      <c r="B2539" t="s">
        <v>3171</v>
      </c>
      <c r="C2539" t="s">
        <v>3102</v>
      </c>
    </row>
    <row r="2540" spans="1:4" x14ac:dyDescent="0.25">
      <c r="A2540" t="s">
        <v>3043</v>
      </c>
      <c r="B2540" t="s">
        <v>3172</v>
      </c>
      <c r="C2540" t="s">
        <v>3102</v>
      </c>
    </row>
    <row r="2541" spans="1:4" x14ac:dyDescent="0.25">
      <c r="A2541" t="s">
        <v>3043</v>
      </c>
      <c r="B2541" t="s">
        <v>3173</v>
      </c>
      <c r="C2541" t="s">
        <v>3102</v>
      </c>
    </row>
    <row r="2542" spans="1:4" x14ac:dyDescent="0.25">
      <c r="A2542" t="s">
        <v>3043</v>
      </c>
      <c r="B2542" t="s">
        <v>3168</v>
      </c>
      <c r="C2542" t="s">
        <v>354</v>
      </c>
      <c r="D2542">
        <v>1.0038641320288318E-3</v>
      </c>
    </row>
    <row r="2543" spans="1:4" x14ac:dyDescent="0.25">
      <c r="A2543" t="s">
        <v>3043</v>
      </c>
      <c r="B2543" t="s">
        <v>3169</v>
      </c>
      <c r="C2543" t="s">
        <v>354</v>
      </c>
      <c r="D2543">
        <v>1.1800363255017538E-3</v>
      </c>
    </row>
    <row r="2544" spans="1:4" x14ac:dyDescent="0.25">
      <c r="A2544" t="s">
        <v>3043</v>
      </c>
      <c r="B2544" t="s">
        <v>3170</v>
      </c>
      <c r="C2544" t="s">
        <v>354</v>
      </c>
      <c r="D2544">
        <v>1.60821062524843E-3</v>
      </c>
    </row>
    <row r="2545" spans="1:4" x14ac:dyDescent="0.25">
      <c r="A2545" t="s">
        <v>3043</v>
      </c>
      <c r="B2545" t="s">
        <v>3171</v>
      </c>
      <c r="C2545" t="s">
        <v>354</v>
      </c>
      <c r="D2545">
        <v>1.0283086744960512E-2</v>
      </c>
    </row>
    <row r="2546" spans="1:4" x14ac:dyDescent="0.25">
      <c r="A2546" t="s">
        <v>3043</v>
      </c>
      <c r="B2546" t="s">
        <v>3172</v>
      </c>
      <c r="C2546" t="s">
        <v>354</v>
      </c>
      <c r="D2546">
        <v>2.5569077670019966E-2</v>
      </c>
    </row>
    <row r="2547" spans="1:4" x14ac:dyDescent="0.25">
      <c r="A2547" t="s">
        <v>3043</v>
      </c>
      <c r="B2547" t="s">
        <v>3173</v>
      </c>
      <c r="C2547" t="s">
        <v>354</v>
      </c>
      <c r="D2547">
        <v>3.9157044562618627E-2</v>
      </c>
    </row>
    <row r="2548" spans="1:4" x14ac:dyDescent="0.25">
      <c r="A2548" t="s">
        <v>3044</v>
      </c>
      <c r="B2548" t="s">
        <v>3168</v>
      </c>
      <c r="C2548" t="s">
        <v>1403</v>
      </c>
    </row>
    <row r="2549" spans="1:4" x14ac:dyDescent="0.25">
      <c r="A2549" t="s">
        <v>3044</v>
      </c>
      <c r="B2549" t="s">
        <v>3169</v>
      </c>
      <c r="C2549" t="s">
        <v>1403</v>
      </c>
    </row>
    <row r="2550" spans="1:4" x14ac:dyDescent="0.25">
      <c r="A2550" t="s">
        <v>3044</v>
      </c>
      <c r="B2550" t="s">
        <v>3170</v>
      </c>
      <c r="C2550" t="s">
        <v>1403</v>
      </c>
    </row>
    <row r="2551" spans="1:4" x14ac:dyDescent="0.25">
      <c r="A2551" t="s">
        <v>3044</v>
      </c>
      <c r="B2551" t="s">
        <v>3171</v>
      </c>
      <c r="C2551" t="s">
        <v>1403</v>
      </c>
    </row>
    <row r="2552" spans="1:4" x14ac:dyDescent="0.25">
      <c r="A2552" t="s">
        <v>3044</v>
      </c>
      <c r="B2552" t="s">
        <v>3172</v>
      </c>
      <c r="C2552" t="s">
        <v>1403</v>
      </c>
    </row>
    <row r="2553" spans="1:4" x14ac:dyDescent="0.25">
      <c r="A2553" t="s">
        <v>3044</v>
      </c>
      <c r="B2553" t="s">
        <v>3173</v>
      </c>
      <c r="C2553" t="s">
        <v>1403</v>
      </c>
    </row>
    <row r="2554" spans="1:4" x14ac:dyDescent="0.25">
      <c r="A2554" t="s">
        <v>3044</v>
      </c>
      <c r="B2554" t="s">
        <v>3168</v>
      </c>
      <c r="C2554" t="s">
        <v>3095</v>
      </c>
    </row>
    <row r="2555" spans="1:4" x14ac:dyDescent="0.25">
      <c r="A2555" t="s">
        <v>3044</v>
      </c>
      <c r="B2555" t="s">
        <v>3169</v>
      </c>
      <c r="C2555" t="s">
        <v>3095</v>
      </c>
    </row>
    <row r="2556" spans="1:4" x14ac:dyDescent="0.25">
      <c r="A2556" t="s">
        <v>3044</v>
      </c>
      <c r="B2556" t="s">
        <v>3170</v>
      </c>
      <c r="C2556" t="s">
        <v>3095</v>
      </c>
    </row>
    <row r="2557" spans="1:4" x14ac:dyDescent="0.25">
      <c r="A2557" t="s">
        <v>3044</v>
      </c>
      <c r="B2557" t="s">
        <v>3171</v>
      </c>
      <c r="C2557" t="s">
        <v>3095</v>
      </c>
    </row>
    <row r="2558" spans="1:4" x14ac:dyDescent="0.25">
      <c r="A2558" t="s">
        <v>3044</v>
      </c>
      <c r="B2558" t="s">
        <v>3172</v>
      </c>
      <c r="C2558" t="s">
        <v>3095</v>
      </c>
    </row>
    <row r="2559" spans="1:4" x14ac:dyDescent="0.25">
      <c r="A2559" t="s">
        <v>3044</v>
      </c>
      <c r="B2559" t="s">
        <v>3173</v>
      </c>
      <c r="C2559" t="s">
        <v>3095</v>
      </c>
    </row>
    <row r="2560" spans="1:4" x14ac:dyDescent="0.25">
      <c r="A2560" t="s">
        <v>3044</v>
      </c>
      <c r="B2560" t="s">
        <v>3168</v>
      </c>
      <c r="C2560" t="s">
        <v>3096</v>
      </c>
    </row>
    <row r="2561" spans="1:3" x14ac:dyDescent="0.25">
      <c r="A2561" t="s">
        <v>3044</v>
      </c>
      <c r="B2561" t="s">
        <v>3169</v>
      </c>
      <c r="C2561" t="s">
        <v>3096</v>
      </c>
    </row>
    <row r="2562" spans="1:3" x14ac:dyDescent="0.25">
      <c r="A2562" t="s">
        <v>3044</v>
      </c>
      <c r="B2562" t="s">
        <v>3170</v>
      </c>
      <c r="C2562" t="s">
        <v>3096</v>
      </c>
    </row>
    <row r="2563" spans="1:3" x14ac:dyDescent="0.25">
      <c r="A2563" t="s">
        <v>3044</v>
      </c>
      <c r="B2563" t="s">
        <v>3171</v>
      </c>
      <c r="C2563" t="s">
        <v>3096</v>
      </c>
    </row>
    <row r="2564" spans="1:3" x14ac:dyDescent="0.25">
      <c r="A2564" t="s">
        <v>3044</v>
      </c>
      <c r="B2564" t="s">
        <v>3172</v>
      </c>
      <c r="C2564" t="s">
        <v>3096</v>
      </c>
    </row>
    <row r="2565" spans="1:3" x14ac:dyDescent="0.25">
      <c r="A2565" t="s">
        <v>3044</v>
      </c>
      <c r="B2565" t="s">
        <v>3173</v>
      </c>
      <c r="C2565" t="s">
        <v>3096</v>
      </c>
    </row>
    <row r="2566" spans="1:3" x14ac:dyDescent="0.25">
      <c r="A2566" t="s">
        <v>3044</v>
      </c>
      <c r="B2566" t="s">
        <v>3168</v>
      </c>
      <c r="C2566" t="s">
        <v>3097</v>
      </c>
    </row>
    <row r="2567" spans="1:3" x14ac:dyDescent="0.25">
      <c r="A2567" t="s">
        <v>3044</v>
      </c>
      <c r="B2567" t="s">
        <v>3169</v>
      </c>
      <c r="C2567" t="s">
        <v>3097</v>
      </c>
    </row>
    <row r="2568" spans="1:3" x14ac:dyDescent="0.25">
      <c r="A2568" t="s">
        <v>3044</v>
      </c>
      <c r="B2568" t="s">
        <v>3170</v>
      </c>
      <c r="C2568" t="s">
        <v>3097</v>
      </c>
    </row>
    <row r="2569" spans="1:3" x14ac:dyDescent="0.25">
      <c r="A2569" t="s">
        <v>3044</v>
      </c>
      <c r="B2569" t="s">
        <v>3171</v>
      </c>
      <c r="C2569" t="s">
        <v>3097</v>
      </c>
    </row>
    <row r="2570" spans="1:3" x14ac:dyDescent="0.25">
      <c r="A2570" t="s">
        <v>3044</v>
      </c>
      <c r="B2570" t="s">
        <v>3172</v>
      </c>
      <c r="C2570" t="s">
        <v>3097</v>
      </c>
    </row>
    <row r="2571" spans="1:3" x14ac:dyDescent="0.25">
      <c r="A2571" t="s">
        <v>3044</v>
      </c>
      <c r="B2571" t="s">
        <v>3173</v>
      </c>
      <c r="C2571" t="s">
        <v>3097</v>
      </c>
    </row>
    <row r="2572" spans="1:3" x14ac:dyDescent="0.25">
      <c r="A2572" t="s">
        <v>3044</v>
      </c>
      <c r="B2572" t="s">
        <v>3168</v>
      </c>
      <c r="C2572" t="s">
        <v>3098</v>
      </c>
    </row>
    <row r="2573" spans="1:3" x14ac:dyDescent="0.25">
      <c r="A2573" t="s">
        <v>3044</v>
      </c>
      <c r="B2573" t="s">
        <v>3169</v>
      </c>
      <c r="C2573" t="s">
        <v>3098</v>
      </c>
    </row>
    <row r="2574" spans="1:3" x14ac:dyDescent="0.25">
      <c r="A2574" t="s">
        <v>3044</v>
      </c>
      <c r="B2574" t="s">
        <v>3170</v>
      </c>
      <c r="C2574" t="s">
        <v>3098</v>
      </c>
    </row>
    <row r="2575" spans="1:3" x14ac:dyDescent="0.25">
      <c r="A2575" t="s">
        <v>3044</v>
      </c>
      <c r="B2575" t="s">
        <v>3171</v>
      </c>
      <c r="C2575" t="s">
        <v>3098</v>
      </c>
    </row>
    <row r="2576" spans="1:3" x14ac:dyDescent="0.25">
      <c r="A2576" t="s">
        <v>3044</v>
      </c>
      <c r="B2576" t="s">
        <v>3172</v>
      </c>
      <c r="C2576" t="s">
        <v>3098</v>
      </c>
    </row>
    <row r="2577" spans="1:4" x14ac:dyDescent="0.25">
      <c r="A2577" t="s">
        <v>3044</v>
      </c>
      <c r="B2577" t="s">
        <v>3173</v>
      </c>
      <c r="C2577" t="s">
        <v>3098</v>
      </c>
    </row>
    <row r="2578" spans="1:4" x14ac:dyDescent="0.25">
      <c r="A2578" t="s">
        <v>3044</v>
      </c>
      <c r="B2578" t="s">
        <v>3168</v>
      </c>
      <c r="C2578" t="s">
        <v>352</v>
      </c>
    </row>
    <row r="2579" spans="1:4" x14ac:dyDescent="0.25">
      <c r="A2579" t="s">
        <v>3044</v>
      </c>
      <c r="B2579" t="s">
        <v>3169</v>
      </c>
      <c r="C2579" t="s">
        <v>352</v>
      </c>
    </row>
    <row r="2580" spans="1:4" x14ac:dyDescent="0.25">
      <c r="A2580" t="s">
        <v>3044</v>
      </c>
      <c r="B2580" t="s">
        <v>3170</v>
      </c>
      <c r="C2580" t="s">
        <v>352</v>
      </c>
    </row>
    <row r="2581" spans="1:4" x14ac:dyDescent="0.25">
      <c r="A2581" t="s">
        <v>3044</v>
      </c>
      <c r="B2581" t="s">
        <v>3171</v>
      </c>
      <c r="C2581" t="s">
        <v>352</v>
      </c>
    </row>
    <row r="2582" spans="1:4" x14ac:dyDescent="0.25">
      <c r="A2582" t="s">
        <v>3044</v>
      </c>
      <c r="B2582" t="s">
        <v>3172</v>
      </c>
      <c r="C2582" t="s">
        <v>352</v>
      </c>
    </row>
    <row r="2583" spans="1:4" x14ac:dyDescent="0.25">
      <c r="A2583" t="s">
        <v>3044</v>
      </c>
      <c r="B2583" t="s">
        <v>3173</v>
      </c>
      <c r="C2583" t="s">
        <v>352</v>
      </c>
    </row>
    <row r="2584" spans="1:4" x14ac:dyDescent="0.25">
      <c r="A2584" t="s">
        <v>3044</v>
      </c>
      <c r="B2584" t="s">
        <v>3168</v>
      </c>
      <c r="C2584" t="s">
        <v>3099</v>
      </c>
      <c r="D2584">
        <v>3.8166730261703181E-3</v>
      </c>
    </row>
    <row r="2585" spans="1:4" x14ac:dyDescent="0.25">
      <c r="A2585" t="s">
        <v>3044</v>
      </c>
      <c r="B2585" t="s">
        <v>3169</v>
      </c>
      <c r="C2585" t="s">
        <v>3099</v>
      </c>
      <c r="D2585">
        <v>2.0635080681827234E-2</v>
      </c>
    </row>
    <row r="2586" spans="1:4" x14ac:dyDescent="0.25">
      <c r="A2586" t="s">
        <v>3044</v>
      </c>
      <c r="B2586" t="s">
        <v>3170</v>
      </c>
      <c r="C2586" t="s">
        <v>3099</v>
      </c>
      <c r="D2586">
        <v>1.9662259549015626E-2</v>
      </c>
    </row>
    <row r="2587" spans="1:4" x14ac:dyDescent="0.25">
      <c r="A2587" t="s">
        <v>3044</v>
      </c>
      <c r="B2587" t="s">
        <v>3171</v>
      </c>
      <c r="C2587" t="s">
        <v>3099</v>
      </c>
      <c r="D2587">
        <v>0</v>
      </c>
    </row>
    <row r="2588" spans="1:4" x14ac:dyDescent="0.25">
      <c r="A2588" t="s">
        <v>3044</v>
      </c>
      <c r="B2588" t="s">
        <v>3172</v>
      </c>
      <c r="C2588" t="s">
        <v>3099</v>
      </c>
      <c r="D2588">
        <v>0</v>
      </c>
    </row>
    <row r="2589" spans="1:4" x14ac:dyDescent="0.25">
      <c r="A2589" t="s">
        <v>3044</v>
      </c>
      <c r="B2589" t="s">
        <v>3173</v>
      </c>
      <c r="C2589" t="s">
        <v>3099</v>
      </c>
      <c r="D2589">
        <v>0</v>
      </c>
    </row>
    <row r="2590" spans="1:4" x14ac:dyDescent="0.25">
      <c r="A2590" t="s">
        <v>3044</v>
      </c>
      <c r="B2590" t="s">
        <v>3168</v>
      </c>
      <c r="C2590" t="s">
        <v>3100</v>
      </c>
    </row>
    <row r="2591" spans="1:4" x14ac:dyDescent="0.25">
      <c r="A2591" t="s">
        <v>3044</v>
      </c>
      <c r="B2591" t="s">
        <v>3169</v>
      </c>
      <c r="C2591" t="s">
        <v>3100</v>
      </c>
    </row>
    <row r="2592" spans="1:4" x14ac:dyDescent="0.25">
      <c r="A2592" t="s">
        <v>3044</v>
      </c>
      <c r="B2592" t="s">
        <v>3170</v>
      </c>
      <c r="C2592" t="s">
        <v>3100</v>
      </c>
    </row>
    <row r="2593" spans="1:4" x14ac:dyDescent="0.25">
      <c r="A2593" t="s">
        <v>3044</v>
      </c>
      <c r="B2593" t="s">
        <v>3171</v>
      </c>
      <c r="C2593" t="s">
        <v>3100</v>
      </c>
    </row>
    <row r="2594" spans="1:4" x14ac:dyDescent="0.25">
      <c r="A2594" t="s">
        <v>3044</v>
      </c>
      <c r="B2594" t="s">
        <v>3172</v>
      </c>
      <c r="C2594" t="s">
        <v>3100</v>
      </c>
    </row>
    <row r="2595" spans="1:4" x14ac:dyDescent="0.25">
      <c r="A2595" t="s">
        <v>3044</v>
      </c>
      <c r="B2595" t="s">
        <v>3173</v>
      </c>
      <c r="C2595" t="s">
        <v>3100</v>
      </c>
    </row>
    <row r="2596" spans="1:4" x14ac:dyDescent="0.25">
      <c r="A2596" t="s">
        <v>3044</v>
      </c>
      <c r="B2596" t="s">
        <v>3168</v>
      </c>
      <c r="C2596" t="s">
        <v>3101</v>
      </c>
    </row>
    <row r="2597" spans="1:4" x14ac:dyDescent="0.25">
      <c r="A2597" t="s">
        <v>3044</v>
      </c>
      <c r="B2597" t="s">
        <v>3169</v>
      </c>
      <c r="C2597" t="s">
        <v>3101</v>
      </c>
    </row>
    <row r="2598" spans="1:4" x14ac:dyDescent="0.25">
      <c r="A2598" t="s">
        <v>3044</v>
      </c>
      <c r="B2598" t="s">
        <v>3170</v>
      </c>
      <c r="C2598" t="s">
        <v>3101</v>
      </c>
    </row>
    <row r="2599" spans="1:4" x14ac:dyDescent="0.25">
      <c r="A2599" t="s">
        <v>3044</v>
      </c>
      <c r="B2599" t="s">
        <v>3171</v>
      </c>
      <c r="C2599" t="s">
        <v>3101</v>
      </c>
    </row>
    <row r="2600" spans="1:4" x14ac:dyDescent="0.25">
      <c r="A2600" t="s">
        <v>3044</v>
      </c>
      <c r="B2600" t="s">
        <v>3172</v>
      </c>
      <c r="C2600" t="s">
        <v>3101</v>
      </c>
    </row>
    <row r="2601" spans="1:4" x14ac:dyDescent="0.25">
      <c r="A2601" t="s">
        <v>3044</v>
      </c>
      <c r="B2601" t="s">
        <v>3173</v>
      </c>
      <c r="C2601" t="s">
        <v>3101</v>
      </c>
    </row>
    <row r="2602" spans="1:4" x14ac:dyDescent="0.25">
      <c r="A2602" t="s">
        <v>3044</v>
      </c>
      <c r="B2602" t="s">
        <v>3168</v>
      </c>
      <c r="C2602" t="s">
        <v>3102</v>
      </c>
    </row>
    <row r="2603" spans="1:4" x14ac:dyDescent="0.25">
      <c r="A2603" t="s">
        <v>3044</v>
      </c>
      <c r="B2603" t="s">
        <v>3169</v>
      </c>
      <c r="C2603" t="s">
        <v>3102</v>
      </c>
    </row>
    <row r="2604" spans="1:4" x14ac:dyDescent="0.25">
      <c r="A2604" t="s">
        <v>3044</v>
      </c>
      <c r="B2604" t="s">
        <v>3170</v>
      </c>
      <c r="C2604" t="s">
        <v>3102</v>
      </c>
    </row>
    <row r="2605" spans="1:4" x14ac:dyDescent="0.25">
      <c r="A2605" t="s">
        <v>3044</v>
      </c>
      <c r="B2605" t="s">
        <v>3171</v>
      </c>
      <c r="C2605" t="s">
        <v>3102</v>
      </c>
    </row>
    <row r="2606" spans="1:4" x14ac:dyDescent="0.25">
      <c r="A2606" t="s">
        <v>3044</v>
      </c>
      <c r="B2606" t="s">
        <v>3172</v>
      </c>
      <c r="C2606" t="s">
        <v>3102</v>
      </c>
    </row>
    <row r="2607" spans="1:4" x14ac:dyDescent="0.25">
      <c r="A2607" t="s">
        <v>3044</v>
      </c>
      <c r="B2607" t="s">
        <v>3173</v>
      </c>
      <c r="C2607" t="s">
        <v>3102</v>
      </c>
    </row>
    <row r="2608" spans="1:4" x14ac:dyDescent="0.25">
      <c r="A2608" t="s">
        <v>3044</v>
      </c>
      <c r="B2608" t="s">
        <v>3168</v>
      </c>
      <c r="C2608" t="s">
        <v>354</v>
      </c>
      <c r="D2608">
        <v>2.0685536612900801E-4</v>
      </c>
    </row>
    <row r="2609" spans="1:4" x14ac:dyDescent="0.25">
      <c r="A2609" t="s">
        <v>3044</v>
      </c>
      <c r="B2609" t="s">
        <v>3169</v>
      </c>
      <c r="C2609" t="s">
        <v>354</v>
      </c>
      <c r="D2609">
        <v>4.1257326355950984E-4</v>
      </c>
    </row>
    <row r="2610" spans="1:4" x14ac:dyDescent="0.25">
      <c r="A2610" t="s">
        <v>3044</v>
      </c>
      <c r="B2610" t="s">
        <v>3170</v>
      </c>
      <c r="C2610" t="s">
        <v>354</v>
      </c>
      <c r="D2610">
        <v>2.7238840766034768E-4</v>
      </c>
    </row>
    <row r="2611" spans="1:4" x14ac:dyDescent="0.25">
      <c r="A2611" t="s">
        <v>3044</v>
      </c>
      <c r="B2611" t="s">
        <v>3171</v>
      </c>
      <c r="C2611" t="s">
        <v>354</v>
      </c>
      <c r="D2611">
        <v>0</v>
      </c>
    </row>
    <row r="2612" spans="1:4" x14ac:dyDescent="0.25">
      <c r="A2612" t="s">
        <v>3044</v>
      </c>
      <c r="B2612" t="s">
        <v>3172</v>
      </c>
      <c r="C2612" t="s">
        <v>354</v>
      </c>
      <c r="D2612">
        <v>0</v>
      </c>
    </row>
    <row r="2613" spans="1:4" x14ac:dyDescent="0.25">
      <c r="A2613" t="s">
        <v>3044</v>
      </c>
      <c r="B2613" t="s">
        <v>3173</v>
      </c>
      <c r="C2613" t="s">
        <v>354</v>
      </c>
      <c r="D2613">
        <v>0</v>
      </c>
    </row>
    <row r="2614" spans="1:4" x14ac:dyDescent="0.25">
      <c r="A2614" t="s">
        <v>3045</v>
      </c>
      <c r="B2614" t="s">
        <v>3168</v>
      </c>
      <c r="C2614" t="s">
        <v>1403</v>
      </c>
    </row>
    <row r="2615" spans="1:4" x14ac:dyDescent="0.25">
      <c r="A2615" t="s">
        <v>3045</v>
      </c>
      <c r="B2615" t="s">
        <v>3169</v>
      </c>
      <c r="C2615" t="s">
        <v>1403</v>
      </c>
    </row>
    <row r="2616" spans="1:4" x14ac:dyDescent="0.25">
      <c r="A2616" t="s">
        <v>3045</v>
      </c>
      <c r="B2616" t="s">
        <v>3170</v>
      </c>
      <c r="C2616" t="s">
        <v>1403</v>
      </c>
    </row>
    <row r="2617" spans="1:4" x14ac:dyDescent="0.25">
      <c r="A2617" t="s">
        <v>3045</v>
      </c>
      <c r="B2617" t="s">
        <v>3171</v>
      </c>
      <c r="C2617" t="s">
        <v>1403</v>
      </c>
    </row>
    <row r="2618" spans="1:4" x14ac:dyDescent="0.25">
      <c r="A2618" t="s">
        <v>3045</v>
      </c>
      <c r="B2618" t="s">
        <v>3172</v>
      </c>
      <c r="C2618" t="s">
        <v>1403</v>
      </c>
    </row>
    <row r="2619" spans="1:4" x14ac:dyDescent="0.25">
      <c r="A2619" t="s">
        <v>3045</v>
      </c>
      <c r="B2619" t="s">
        <v>3173</v>
      </c>
      <c r="C2619" t="s">
        <v>1403</v>
      </c>
    </row>
    <row r="2620" spans="1:4" x14ac:dyDescent="0.25">
      <c r="A2620" t="s">
        <v>3045</v>
      </c>
      <c r="B2620" t="s">
        <v>3168</v>
      </c>
      <c r="C2620" t="s">
        <v>3095</v>
      </c>
    </row>
    <row r="2621" spans="1:4" x14ac:dyDescent="0.25">
      <c r="A2621" t="s">
        <v>3045</v>
      </c>
      <c r="B2621" t="s">
        <v>3169</v>
      </c>
      <c r="C2621" t="s">
        <v>3095</v>
      </c>
    </row>
    <row r="2622" spans="1:4" x14ac:dyDescent="0.25">
      <c r="A2622" t="s">
        <v>3045</v>
      </c>
      <c r="B2622" t="s">
        <v>3170</v>
      </c>
      <c r="C2622" t="s">
        <v>3095</v>
      </c>
    </row>
    <row r="2623" spans="1:4" x14ac:dyDescent="0.25">
      <c r="A2623" t="s">
        <v>3045</v>
      </c>
      <c r="B2623" t="s">
        <v>3171</v>
      </c>
      <c r="C2623" t="s">
        <v>3095</v>
      </c>
    </row>
    <row r="2624" spans="1:4" x14ac:dyDescent="0.25">
      <c r="A2624" t="s">
        <v>3045</v>
      </c>
      <c r="B2624" t="s">
        <v>3172</v>
      </c>
      <c r="C2624" t="s">
        <v>3095</v>
      </c>
    </row>
    <row r="2625" spans="1:3" x14ac:dyDescent="0.25">
      <c r="A2625" t="s">
        <v>3045</v>
      </c>
      <c r="B2625" t="s">
        <v>3173</v>
      </c>
      <c r="C2625" t="s">
        <v>3095</v>
      </c>
    </row>
    <row r="2626" spans="1:3" x14ac:dyDescent="0.25">
      <c r="A2626" t="s">
        <v>3045</v>
      </c>
      <c r="B2626" t="s">
        <v>3168</v>
      </c>
      <c r="C2626" t="s">
        <v>3096</v>
      </c>
    </row>
    <row r="2627" spans="1:3" x14ac:dyDescent="0.25">
      <c r="A2627" t="s">
        <v>3045</v>
      </c>
      <c r="B2627" t="s">
        <v>3169</v>
      </c>
      <c r="C2627" t="s">
        <v>3096</v>
      </c>
    </row>
    <row r="2628" spans="1:3" x14ac:dyDescent="0.25">
      <c r="A2628" t="s">
        <v>3045</v>
      </c>
      <c r="B2628" t="s">
        <v>3170</v>
      </c>
      <c r="C2628" t="s">
        <v>3096</v>
      </c>
    </row>
    <row r="2629" spans="1:3" x14ac:dyDescent="0.25">
      <c r="A2629" t="s">
        <v>3045</v>
      </c>
      <c r="B2629" t="s">
        <v>3171</v>
      </c>
      <c r="C2629" t="s">
        <v>3096</v>
      </c>
    </row>
    <row r="2630" spans="1:3" x14ac:dyDescent="0.25">
      <c r="A2630" t="s">
        <v>3045</v>
      </c>
      <c r="B2630" t="s">
        <v>3172</v>
      </c>
      <c r="C2630" t="s">
        <v>3096</v>
      </c>
    </row>
    <row r="2631" spans="1:3" x14ac:dyDescent="0.25">
      <c r="A2631" t="s">
        <v>3045</v>
      </c>
      <c r="B2631" t="s">
        <v>3173</v>
      </c>
      <c r="C2631" t="s">
        <v>3096</v>
      </c>
    </row>
    <row r="2632" spans="1:3" x14ac:dyDescent="0.25">
      <c r="A2632" t="s">
        <v>3045</v>
      </c>
      <c r="B2632" t="s">
        <v>3168</v>
      </c>
      <c r="C2632" t="s">
        <v>3097</v>
      </c>
    </row>
    <row r="2633" spans="1:3" x14ac:dyDescent="0.25">
      <c r="A2633" t="s">
        <v>3045</v>
      </c>
      <c r="B2633" t="s">
        <v>3169</v>
      </c>
      <c r="C2633" t="s">
        <v>3097</v>
      </c>
    </row>
    <row r="2634" spans="1:3" x14ac:dyDescent="0.25">
      <c r="A2634" t="s">
        <v>3045</v>
      </c>
      <c r="B2634" t="s">
        <v>3170</v>
      </c>
      <c r="C2634" t="s">
        <v>3097</v>
      </c>
    </row>
    <row r="2635" spans="1:3" x14ac:dyDescent="0.25">
      <c r="A2635" t="s">
        <v>3045</v>
      </c>
      <c r="B2635" t="s">
        <v>3171</v>
      </c>
      <c r="C2635" t="s">
        <v>3097</v>
      </c>
    </row>
    <row r="2636" spans="1:3" x14ac:dyDescent="0.25">
      <c r="A2636" t="s">
        <v>3045</v>
      </c>
      <c r="B2636" t="s">
        <v>3172</v>
      </c>
      <c r="C2636" t="s">
        <v>3097</v>
      </c>
    </row>
    <row r="2637" spans="1:3" x14ac:dyDescent="0.25">
      <c r="A2637" t="s">
        <v>3045</v>
      </c>
      <c r="B2637" t="s">
        <v>3173</v>
      </c>
      <c r="C2637" t="s">
        <v>3097</v>
      </c>
    </row>
    <row r="2638" spans="1:3" x14ac:dyDescent="0.25">
      <c r="A2638" t="s">
        <v>3045</v>
      </c>
      <c r="B2638" t="s">
        <v>3168</v>
      </c>
      <c r="C2638" t="s">
        <v>3098</v>
      </c>
    </row>
    <row r="2639" spans="1:3" x14ac:dyDescent="0.25">
      <c r="A2639" t="s">
        <v>3045</v>
      </c>
      <c r="B2639" t="s">
        <v>3169</v>
      </c>
      <c r="C2639" t="s">
        <v>3098</v>
      </c>
    </row>
    <row r="2640" spans="1:3" x14ac:dyDescent="0.25">
      <c r="A2640" t="s">
        <v>3045</v>
      </c>
      <c r="B2640" t="s">
        <v>3170</v>
      </c>
      <c r="C2640" t="s">
        <v>3098</v>
      </c>
    </row>
    <row r="2641" spans="1:4" x14ac:dyDescent="0.25">
      <c r="A2641" t="s">
        <v>3045</v>
      </c>
      <c r="B2641" t="s">
        <v>3171</v>
      </c>
      <c r="C2641" t="s">
        <v>3098</v>
      </c>
    </row>
    <row r="2642" spans="1:4" x14ac:dyDescent="0.25">
      <c r="A2642" t="s">
        <v>3045</v>
      </c>
      <c r="B2642" t="s">
        <v>3172</v>
      </c>
      <c r="C2642" t="s">
        <v>3098</v>
      </c>
    </row>
    <row r="2643" spans="1:4" x14ac:dyDescent="0.25">
      <c r="A2643" t="s">
        <v>3045</v>
      </c>
      <c r="B2643" t="s">
        <v>3173</v>
      </c>
      <c r="C2643" t="s">
        <v>3098</v>
      </c>
    </row>
    <row r="2644" spans="1:4" x14ac:dyDescent="0.25">
      <c r="A2644" t="s">
        <v>3045</v>
      </c>
      <c r="B2644" t="s">
        <v>3168</v>
      </c>
      <c r="C2644" t="s">
        <v>3099</v>
      </c>
      <c r="D2644">
        <v>4.6949163622146484E-3</v>
      </c>
    </row>
    <row r="2645" spans="1:4" x14ac:dyDescent="0.25">
      <c r="A2645" t="s">
        <v>3045</v>
      </c>
      <c r="B2645" t="s">
        <v>3169</v>
      </c>
      <c r="C2645" t="s">
        <v>3099</v>
      </c>
      <c r="D2645">
        <v>5.8322154514236738E-2</v>
      </c>
    </row>
    <row r="2646" spans="1:4" x14ac:dyDescent="0.25">
      <c r="A2646" t="s">
        <v>3045</v>
      </c>
      <c r="B2646" t="s">
        <v>3170</v>
      </c>
      <c r="C2646" t="s">
        <v>3099</v>
      </c>
      <c r="D2646">
        <v>0.10977089404623834</v>
      </c>
    </row>
    <row r="2647" spans="1:4" x14ac:dyDescent="0.25">
      <c r="A2647" t="s">
        <v>3045</v>
      </c>
      <c r="B2647" t="s">
        <v>3171</v>
      </c>
      <c r="C2647" t="s">
        <v>3099</v>
      </c>
      <c r="D2647">
        <v>8.7314601005543765E-2</v>
      </c>
    </row>
    <row r="2648" spans="1:4" x14ac:dyDescent="0.25">
      <c r="A2648" t="s">
        <v>3045</v>
      </c>
      <c r="B2648" t="s">
        <v>3172</v>
      </c>
      <c r="C2648" t="s">
        <v>3099</v>
      </c>
      <c r="D2648">
        <v>0.18948496045053773</v>
      </c>
    </row>
    <row r="2649" spans="1:4" x14ac:dyDescent="0.25">
      <c r="A2649" t="s">
        <v>3045</v>
      </c>
      <c r="B2649" t="s">
        <v>3173</v>
      </c>
      <c r="C2649" t="s">
        <v>3099</v>
      </c>
      <c r="D2649">
        <v>0.31637853038297364</v>
      </c>
    </row>
    <row r="2650" spans="1:4" x14ac:dyDescent="0.25">
      <c r="A2650" t="s">
        <v>3045</v>
      </c>
      <c r="B2650" t="s">
        <v>3168</v>
      </c>
      <c r="C2650" t="s">
        <v>3100</v>
      </c>
    </row>
    <row r="2651" spans="1:4" x14ac:dyDescent="0.25">
      <c r="A2651" t="s">
        <v>3045</v>
      </c>
      <c r="B2651" t="s">
        <v>3169</v>
      </c>
      <c r="C2651" t="s">
        <v>3100</v>
      </c>
    </row>
    <row r="2652" spans="1:4" x14ac:dyDescent="0.25">
      <c r="A2652" t="s">
        <v>3045</v>
      </c>
      <c r="B2652" t="s">
        <v>3170</v>
      </c>
      <c r="C2652" t="s">
        <v>3100</v>
      </c>
    </row>
    <row r="2653" spans="1:4" x14ac:dyDescent="0.25">
      <c r="A2653" t="s">
        <v>3045</v>
      </c>
      <c r="B2653" t="s">
        <v>3171</v>
      </c>
      <c r="C2653" t="s">
        <v>3100</v>
      </c>
    </row>
    <row r="2654" spans="1:4" x14ac:dyDescent="0.25">
      <c r="A2654" t="s">
        <v>3045</v>
      </c>
      <c r="B2654" t="s">
        <v>3172</v>
      </c>
      <c r="C2654" t="s">
        <v>3100</v>
      </c>
    </row>
    <row r="2655" spans="1:4" x14ac:dyDescent="0.25">
      <c r="A2655" t="s">
        <v>3045</v>
      </c>
      <c r="B2655" t="s">
        <v>3173</v>
      </c>
      <c r="C2655" t="s">
        <v>3100</v>
      </c>
    </row>
    <row r="2656" spans="1:4" x14ac:dyDescent="0.25">
      <c r="A2656" t="s">
        <v>3045</v>
      </c>
      <c r="B2656" t="s">
        <v>3168</v>
      </c>
      <c r="C2656" t="s">
        <v>3101</v>
      </c>
      <c r="D2656">
        <v>2.885325749364637E-3</v>
      </c>
    </row>
    <row r="2657" spans="1:4" x14ac:dyDescent="0.25">
      <c r="A2657" t="s">
        <v>3045</v>
      </c>
      <c r="B2657" t="s">
        <v>3169</v>
      </c>
      <c r="C2657" t="s">
        <v>3101</v>
      </c>
      <c r="D2657">
        <v>1.0503753176694967E-2</v>
      </c>
    </row>
    <row r="2658" spans="1:4" x14ac:dyDescent="0.25">
      <c r="A2658" t="s">
        <v>3045</v>
      </c>
      <c r="B2658" t="s">
        <v>3170</v>
      </c>
      <c r="C2658" t="s">
        <v>3101</v>
      </c>
      <c r="D2658">
        <v>2.2037596316278996E-2</v>
      </c>
    </row>
    <row r="2659" spans="1:4" x14ac:dyDescent="0.25">
      <c r="A2659" t="s">
        <v>3045</v>
      </c>
      <c r="B2659" t="s">
        <v>3171</v>
      </c>
      <c r="C2659" t="s">
        <v>3101</v>
      </c>
      <c r="D2659">
        <v>1.6279554796689216E-2</v>
      </c>
    </row>
    <row r="2660" spans="1:4" x14ac:dyDescent="0.25">
      <c r="A2660" t="s">
        <v>3045</v>
      </c>
      <c r="B2660" t="s">
        <v>3172</v>
      </c>
      <c r="C2660" t="s">
        <v>3101</v>
      </c>
      <c r="D2660">
        <v>1.7908489812304539E-2</v>
      </c>
    </row>
    <row r="2661" spans="1:4" x14ac:dyDescent="0.25">
      <c r="A2661" t="s">
        <v>3045</v>
      </c>
      <c r="B2661" t="s">
        <v>3173</v>
      </c>
      <c r="C2661" t="s">
        <v>3101</v>
      </c>
      <c r="D2661">
        <v>4.8519142461447042E-2</v>
      </c>
    </row>
    <row r="2662" spans="1:4" x14ac:dyDescent="0.25">
      <c r="A2662" t="s">
        <v>3045</v>
      </c>
      <c r="B2662" t="s">
        <v>3168</v>
      </c>
      <c r="C2662" t="s">
        <v>3102</v>
      </c>
      <c r="D2662">
        <v>5.2651491831276042E-4</v>
      </c>
    </row>
    <row r="2663" spans="1:4" x14ac:dyDescent="0.25">
      <c r="A2663" t="s">
        <v>3045</v>
      </c>
      <c r="B2663" t="s">
        <v>3169</v>
      </c>
      <c r="C2663" t="s">
        <v>3102</v>
      </c>
      <c r="D2663">
        <v>0</v>
      </c>
    </row>
    <row r="2664" spans="1:4" x14ac:dyDescent="0.25">
      <c r="A2664" t="s">
        <v>3045</v>
      </c>
      <c r="B2664" t="s">
        <v>3170</v>
      </c>
      <c r="C2664" t="s">
        <v>3102</v>
      </c>
      <c r="D2664">
        <v>0</v>
      </c>
    </row>
    <row r="2665" spans="1:4" x14ac:dyDescent="0.25">
      <c r="A2665" t="s">
        <v>3045</v>
      </c>
      <c r="B2665" t="s">
        <v>3171</v>
      </c>
      <c r="C2665" t="s">
        <v>3102</v>
      </c>
      <c r="D2665">
        <v>0</v>
      </c>
    </row>
    <row r="2666" spans="1:4" x14ac:dyDescent="0.25">
      <c r="A2666" t="s">
        <v>3045</v>
      </c>
      <c r="B2666" t="s">
        <v>3172</v>
      </c>
      <c r="C2666" t="s">
        <v>3102</v>
      </c>
      <c r="D2666">
        <v>0</v>
      </c>
    </row>
    <row r="2667" spans="1:4" x14ac:dyDescent="0.25">
      <c r="A2667" t="s">
        <v>3045</v>
      </c>
      <c r="B2667" t="s">
        <v>3173</v>
      </c>
      <c r="C2667" t="s">
        <v>3102</v>
      </c>
      <c r="D2667">
        <v>0</v>
      </c>
    </row>
    <row r="2668" spans="1:4" x14ac:dyDescent="0.25">
      <c r="A2668" t="s">
        <v>3045</v>
      </c>
      <c r="B2668" t="s">
        <v>3168</v>
      </c>
      <c r="C2668" t="s">
        <v>354</v>
      </c>
      <c r="D2668">
        <v>6.9558722178791009E-4</v>
      </c>
    </row>
    <row r="2669" spans="1:4" x14ac:dyDescent="0.25">
      <c r="A2669" t="s">
        <v>3045</v>
      </c>
      <c r="B2669" t="s">
        <v>3169</v>
      </c>
      <c r="C2669" t="s">
        <v>354</v>
      </c>
      <c r="D2669">
        <v>4.7031902725398013E-4</v>
      </c>
    </row>
    <row r="2670" spans="1:4" x14ac:dyDescent="0.25">
      <c r="A2670" t="s">
        <v>3045</v>
      </c>
      <c r="B2670" t="s">
        <v>3170</v>
      </c>
      <c r="C2670" t="s">
        <v>354</v>
      </c>
      <c r="D2670">
        <v>6.2302339136669795E-4</v>
      </c>
    </row>
    <row r="2671" spans="1:4" x14ac:dyDescent="0.25">
      <c r="A2671" t="s">
        <v>3045</v>
      </c>
      <c r="B2671" t="s">
        <v>3171</v>
      </c>
      <c r="C2671" t="s">
        <v>354</v>
      </c>
      <c r="D2671">
        <v>3.8382280781303459E-4</v>
      </c>
    </row>
    <row r="2672" spans="1:4" x14ac:dyDescent="0.25">
      <c r="A2672" t="s">
        <v>3045</v>
      </c>
      <c r="B2672" t="s">
        <v>3172</v>
      </c>
      <c r="C2672" t="s">
        <v>354</v>
      </c>
      <c r="D2672">
        <v>3.6515952372798458E-4</v>
      </c>
    </row>
    <row r="2673" spans="1:4" x14ac:dyDescent="0.25">
      <c r="A2673" t="s">
        <v>3045</v>
      </c>
      <c r="B2673" t="s">
        <v>3173</v>
      </c>
      <c r="C2673" t="s">
        <v>354</v>
      </c>
      <c r="D2673">
        <v>8.1026117002980333E-4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zoomScale="75" zoomScaleNormal="75" workbookViewId="0">
      <selection activeCell="D8" sqref="D8"/>
    </sheetView>
  </sheetViews>
  <sheetFormatPr defaultColWidth="8.85546875" defaultRowHeight="15" outlineLevelRow="1" x14ac:dyDescent="0.25"/>
  <cols>
    <col min="1" max="1" width="13.28515625" style="76" customWidth="1"/>
    <col min="2" max="2" width="60.5703125" style="76" bestFit="1" customWidth="1"/>
    <col min="3" max="7" width="41" style="76" customWidth="1"/>
    <col min="8" max="8" width="45.28515625" style="76" customWidth="1"/>
    <col min="9" max="9" width="92"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3" ht="45" customHeight="1" x14ac:dyDescent="0.25">
      <c r="A1" s="531" t="s">
        <v>2060</v>
      </c>
      <c r="B1" s="531"/>
    </row>
    <row r="2" spans="1:13" ht="31.5" x14ac:dyDescent="0.25">
      <c r="A2" s="1" t="s">
        <v>2061</v>
      </c>
      <c r="B2" s="1"/>
      <c r="C2" s="73"/>
      <c r="D2" s="73"/>
      <c r="E2" s="73"/>
      <c r="F2" s="22" t="s">
        <v>264</v>
      </c>
      <c r="G2" s="120"/>
      <c r="H2" s="73"/>
      <c r="I2" s="1"/>
      <c r="J2" s="73"/>
      <c r="K2" s="73"/>
      <c r="L2" s="73"/>
      <c r="M2" s="73"/>
    </row>
    <row r="3" spans="1:13" ht="15.75" thickBot="1" x14ac:dyDescent="0.3">
      <c r="A3" s="73"/>
      <c r="B3" s="75"/>
      <c r="C3" s="75"/>
      <c r="D3" s="73"/>
      <c r="E3" s="73"/>
      <c r="F3" s="73"/>
      <c r="G3" s="73"/>
      <c r="H3" s="73"/>
      <c r="L3" s="73"/>
      <c r="M3" s="73"/>
    </row>
    <row r="4" spans="1:13" ht="19.5" thickBot="1" x14ac:dyDescent="0.3">
      <c r="A4" s="77"/>
      <c r="B4" s="78" t="s">
        <v>265</v>
      </c>
      <c r="C4" s="148" t="s">
        <v>447</v>
      </c>
      <c r="D4" s="77"/>
      <c r="E4" s="77"/>
      <c r="F4" s="73"/>
      <c r="G4" s="73"/>
      <c r="H4" s="73"/>
      <c r="I4" s="202"/>
      <c r="J4" s="202"/>
      <c r="L4" s="73"/>
      <c r="M4" s="73"/>
    </row>
    <row r="5" spans="1:13" ht="15.75" thickBot="1" x14ac:dyDescent="0.3">
      <c r="H5" s="73"/>
      <c r="I5" s="202"/>
      <c r="L5" s="73"/>
      <c r="M5" s="73"/>
    </row>
    <row r="6" spans="1:13" ht="18.75" x14ac:dyDescent="0.25">
      <c r="A6" s="79"/>
      <c r="B6" s="80" t="s">
        <v>2062</v>
      </c>
      <c r="C6" s="79"/>
      <c r="E6" s="81"/>
      <c r="F6" s="81"/>
      <c r="G6" s="81"/>
      <c r="H6" s="73"/>
      <c r="I6" s="202"/>
      <c r="L6" s="73"/>
      <c r="M6" s="73"/>
    </row>
    <row r="7" spans="1:13" x14ac:dyDescent="0.25">
      <c r="B7" s="82" t="s">
        <v>2063</v>
      </c>
      <c r="H7" s="73"/>
      <c r="I7" s="202"/>
      <c r="L7" s="73"/>
      <c r="M7" s="73"/>
    </row>
    <row r="8" spans="1:13" x14ac:dyDescent="0.25">
      <c r="B8" s="82" t="s">
        <v>2064</v>
      </c>
      <c r="H8" s="73"/>
      <c r="I8" s="202"/>
      <c r="L8" s="73"/>
      <c r="M8" s="73"/>
    </row>
    <row r="9" spans="1:13" ht="15.75" thickBot="1" x14ac:dyDescent="0.3">
      <c r="B9" s="84" t="s">
        <v>2065</v>
      </c>
      <c r="H9" s="73"/>
      <c r="L9" s="73"/>
      <c r="M9" s="73"/>
    </row>
    <row r="10" spans="1:13" x14ac:dyDescent="0.25">
      <c r="B10" s="85"/>
      <c r="H10" s="73"/>
      <c r="I10" s="203"/>
      <c r="L10" s="73"/>
      <c r="M10" s="73"/>
    </row>
    <row r="11" spans="1:13" x14ac:dyDescent="0.25">
      <c r="B11" s="85"/>
      <c r="H11" s="73"/>
      <c r="I11" s="203"/>
      <c r="L11" s="73"/>
      <c r="M11" s="73"/>
    </row>
    <row r="12" spans="1:13" ht="37.5" x14ac:dyDescent="0.25">
      <c r="A12" s="86" t="s">
        <v>275</v>
      </c>
      <c r="B12" s="86" t="s">
        <v>2066</v>
      </c>
      <c r="C12" s="87"/>
      <c r="D12" s="87"/>
      <c r="E12" s="87"/>
      <c r="F12" s="87"/>
      <c r="G12" s="87"/>
      <c r="H12" s="73"/>
      <c r="L12" s="73"/>
      <c r="M12" s="73"/>
    </row>
    <row r="13" spans="1:13" ht="15" customHeight="1" x14ac:dyDescent="0.25">
      <c r="A13" s="98"/>
      <c r="B13" s="99" t="s">
        <v>2067</v>
      </c>
      <c r="C13" s="98" t="s">
        <v>2068</v>
      </c>
      <c r="D13" s="98" t="s">
        <v>2069</v>
      </c>
      <c r="E13" s="100"/>
      <c r="F13" s="101"/>
      <c r="G13" s="101"/>
      <c r="H13" s="73"/>
      <c r="L13" s="73"/>
      <c r="M13" s="73"/>
    </row>
    <row r="14" spans="1:13" x14ac:dyDescent="0.25">
      <c r="A14" s="89" t="s">
        <v>2070</v>
      </c>
      <c r="B14" s="102" t="s">
        <v>2071</v>
      </c>
      <c r="C14" s="252" t="s">
        <v>2043</v>
      </c>
      <c r="D14" s="252"/>
      <c r="E14" s="81"/>
      <c r="F14" s="81"/>
      <c r="G14" s="81"/>
      <c r="H14" s="73"/>
      <c r="L14" s="73"/>
      <c r="M14" s="73"/>
    </row>
    <row r="15" spans="1:13" x14ac:dyDescent="0.25">
      <c r="A15" s="89" t="s">
        <v>2072</v>
      </c>
      <c r="B15" s="102" t="s">
        <v>750</v>
      </c>
      <c r="C15" s="95" t="s">
        <v>3032</v>
      </c>
      <c r="D15" s="95" t="s">
        <v>3564</v>
      </c>
      <c r="E15" s="81"/>
      <c r="F15" s="81"/>
      <c r="G15" s="81"/>
      <c r="H15" s="73"/>
      <c r="L15" s="73"/>
      <c r="M15" s="73"/>
    </row>
    <row r="16" spans="1:13" x14ac:dyDescent="0.25">
      <c r="A16" s="89" t="s">
        <v>2073</v>
      </c>
      <c r="B16" s="102" t="s">
        <v>2074</v>
      </c>
      <c r="C16" s="95" t="s">
        <v>2043</v>
      </c>
      <c r="D16" s="95"/>
      <c r="E16" s="81"/>
      <c r="F16" s="81"/>
      <c r="G16" s="81"/>
      <c r="H16" s="73"/>
      <c r="L16" s="73"/>
      <c r="M16" s="73"/>
    </row>
    <row r="17" spans="1:13" x14ac:dyDescent="0.25">
      <c r="A17" s="89" t="s">
        <v>2075</v>
      </c>
      <c r="B17" s="102" t="s">
        <v>2076</v>
      </c>
      <c r="C17" s="95" t="s">
        <v>2043</v>
      </c>
      <c r="D17" s="95"/>
      <c r="E17" s="81"/>
      <c r="F17" s="81"/>
      <c r="G17" s="81"/>
      <c r="H17" s="73"/>
      <c r="L17" s="73"/>
      <c r="M17" s="73"/>
    </row>
    <row r="18" spans="1:13" x14ac:dyDescent="0.25">
      <c r="A18" s="89" t="s">
        <v>2077</v>
      </c>
      <c r="B18" s="102" t="s">
        <v>2078</v>
      </c>
      <c r="C18" s="95" t="s">
        <v>3032</v>
      </c>
      <c r="D18" s="95" t="s">
        <v>3564</v>
      </c>
      <c r="E18" s="81"/>
      <c r="F18" s="81"/>
      <c r="G18" s="81"/>
      <c r="H18" s="73"/>
      <c r="L18" s="73"/>
      <c r="M18" s="73"/>
    </row>
    <row r="19" spans="1:13" x14ac:dyDescent="0.25">
      <c r="A19" s="89" t="s">
        <v>2079</v>
      </c>
      <c r="B19" s="102" t="s">
        <v>2080</v>
      </c>
      <c r="C19" s="95" t="s">
        <v>2043</v>
      </c>
      <c r="D19" s="95"/>
      <c r="E19" s="81"/>
      <c r="F19" s="81"/>
      <c r="G19" s="81"/>
      <c r="H19" s="73"/>
      <c r="L19" s="73"/>
      <c r="M19" s="73"/>
    </row>
    <row r="20" spans="1:13" x14ac:dyDescent="0.25">
      <c r="A20" s="89" t="s">
        <v>2081</v>
      </c>
      <c r="B20" s="102" t="s">
        <v>2082</v>
      </c>
      <c r="C20" s="95" t="s">
        <v>3565</v>
      </c>
      <c r="D20" s="95" t="s">
        <v>3566</v>
      </c>
      <c r="E20" s="81"/>
      <c r="F20" s="81"/>
      <c r="G20" s="81"/>
      <c r="H20" s="73"/>
      <c r="L20" s="73"/>
      <c r="M20" s="73"/>
    </row>
    <row r="21" spans="1:13" x14ac:dyDescent="0.25">
      <c r="A21" s="89" t="s">
        <v>2083</v>
      </c>
      <c r="B21" s="102" t="s">
        <v>2084</v>
      </c>
      <c r="C21" s="95" t="s">
        <v>2043</v>
      </c>
      <c r="D21" s="95"/>
      <c r="E21" s="81"/>
      <c r="F21" s="81"/>
      <c r="G21" s="81"/>
      <c r="H21" s="73"/>
      <c r="L21" s="73"/>
      <c r="M21" s="73"/>
    </row>
    <row r="22" spans="1:13" x14ac:dyDescent="0.25">
      <c r="A22" s="89" t="s">
        <v>2085</v>
      </c>
      <c r="B22" s="102" t="s">
        <v>2086</v>
      </c>
      <c r="C22" s="95" t="s">
        <v>2046</v>
      </c>
      <c r="D22" s="95"/>
      <c r="E22" s="81"/>
      <c r="F22" s="81"/>
      <c r="G22" s="81"/>
      <c r="H22" s="73"/>
      <c r="L22" s="73"/>
      <c r="M22" s="73"/>
    </row>
    <row r="23" spans="1:13" x14ac:dyDescent="0.25">
      <c r="A23" s="89" t="s">
        <v>2087</v>
      </c>
      <c r="B23" s="102" t="s">
        <v>2088</v>
      </c>
      <c r="C23" s="95" t="s">
        <v>2040</v>
      </c>
      <c r="D23" s="95"/>
      <c r="E23" s="81"/>
      <c r="F23" s="81"/>
      <c r="G23" s="81"/>
      <c r="H23" s="73"/>
      <c r="L23" s="73"/>
      <c r="M23" s="73"/>
    </row>
    <row r="24" spans="1:13" x14ac:dyDescent="0.25">
      <c r="A24" s="89" t="s">
        <v>2089</v>
      </c>
      <c r="B24" s="102" t="s">
        <v>2090</v>
      </c>
      <c r="C24" s="95" t="s">
        <v>3032</v>
      </c>
      <c r="D24" s="95" t="s">
        <v>3564</v>
      </c>
      <c r="E24" s="81"/>
      <c r="F24" s="81"/>
      <c r="G24" s="81"/>
      <c r="H24" s="73"/>
      <c r="L24" s="73"/>
      <c r="M24" s="73"/>
    </row>
    <row r="25" spans="1:13" outlineLevel="1" x14ac:dyDescent="0.25">
      <c r="A25" s="89" t="s">
        <v>2091</v>
      </c>
      <c r="B25" s="109" t="s">
        <v>2092</v>
      </c>
      <c r="C25" s="95"/>
      <c r="D25" s="95"/>
      <c r="E25" s="81"/>
      <c r="F25" s="81"/>
      <c r="G25" s="81"/>
      <c r="H25" s="73"/>
      <c r="L25" s="73"/>
      <c r="M25" s="73"/>
    </row>
    <row r="26" spans="1:13" outlineLevel="1" x14ac:dyDescent="0.25">
      <c r="A26" s="89" t="s">
        <v>2093</v>
      </c>
      <c r="B26" s="204"/>
      <c r="C26" s="95"/>
      <c r="D26" s="95"/>
      <c r="E26" s="81"/>
      <c r="F26" s="81"/>
      <c r="G26" s="81"/>
      <c r="H26" s="73"/>
      <c r="L26" s="73"/>
      <c r="M26" s="73"/>
    </row>
    <row r="27" spans="1:13" outlineLevel="1" x14ac:dyDescent="0.25">
      <c r="A27" s="89" t="s">
        <v>2094</v>
      </c>
      <c r="B27" s="204"/>
      <c r="C27" s="95"/>
      <c r="D27" s="95"/>
      <c r="E27" s="81"/>
      <c r="F27" s="81"/>
      <c r="G27" s="81"/>
      <c r="H27" s="73"/>
      <c r="L27" s="73"/>
      <c r="M27" s="73"/>
    </row>
    <row r="28" spans="1:13" outlineLevel="1" x14ac:dyDescent="0.25">
      <c r="A28" s="89" t="s">
        <v>2095</v>
      </c>
      <c r="B28" s="204"/>
      <c r="C28" s="95"/>
      <c r="D28" s="95"/>
      <c r="E28" s="81"/>
      <c r="F28" s="81"/>
      <c r="G28" s="81"/>
      <c r="H28" s="73"/>
      <c r="L28" s="73"/>
      <c r="M28" s="73"/>
    </row>
    <row r="29" spans="1:13" outlineLevel="1" x14ac:dyDescent="0.25">
      <c r="A29" s="89" t="s">
        <v>2096</v>
      </c>
      <c r="B29" s="204"/>
      <c r="C29" s="95"/>
      <c r="D29" s="95"/>
      <c r="E29" s="81"/>
      <c r="F29" s="81"/>
      <c r="G29" s="81"/>
      <c r="H29" s="73"/>
      <c r="L29" s="73"/>
      <c r="M29" s="73"/>
    </row>
    <row r="30" spans="1:13" outlineLevel="1" x14ac:dyDescent="0.25">
      <c r="A30" s="89" t="s">
        <v>2097</v>
      </c>
      <c r="B30" s="204"/>
      <c r="C30" s="95"/>
      <c r="D30" s="95"/>
      <c r="E30" s="81"/>
      <c r="F30" s="81"/>
      <c r="G30" s="81"/>
      <c r="H30" s="73"/>
      <c r="L30" s="73"/>
      <c r="M30" s="73"/>
    </row>
    <row r="31" spans="1:13" outlineLevel="1" x14ac:dyDescent="0.25">
      <c r="A31" s="89" t="s">
        <v>2098</v>
      </c>
      <c r="B31" s="204"/>
      <c r="C31" s="95"/>
      <c r="D31" s="95"/>
      <c r="E31" s="81"/>
      <c r="F31" s="81"/>
      <c r="G31" s="81"/>
      <c r="H31" s="73"/>
      <c r="L31" s="73"/>
      <c r="M31" s="73"/>
    </row>
    <row r="32" spans="1:13" outlineLevel="1" x14ac:dyDescent="0.25">
      <c r="A32" s="89" t="s">
        <v>2099</v>
      </c>
      <c r="B32" s="204"/>
      <c r="C32" s="95"/>
      <c r="D32" s="95"/>
      <c r="E32" s="81"/>
      <c r="F32" s="81"/>
      <c r="G32" s="81"/>
      <c r="H32" s="73"/>
      <c r="L32" s="73"/>
      <c r="M32" s="73"/>
    </row>
    <row r="33" spans="1:13" ht="18.75" x14ac:dyDescent="0.25">
      <c r="A33" s="87"/>
      <c r="B33" s="86" t="s">
        <v>2064</v>
      </c>
      <c r="C33" s="87"/>
      <c r="D33" s="87"/>
      <c r="E33" s="87"/>
      <c r="F33" s="87"/>
      <c r="G33" s="87"/>
      <c r="H33" s="73"/>
      <c r="L33" s="73"/>
      <c r="M33" s="73"/>
    </row>
    <row r="34" spans="1:13" ht="15" customHeight="1" x14ac:dyDescent="0.25">
      <c r="A34" s="98"/>
      <c r="B34" s="99" t="s">
        <v>2100</v>
      </c>
      <c r="C34" s="98" t="s">
        <v>2101</v>
      </c>
      <c r="D34" s="98" t="s">
        <v>2069</v>
      </c>
      <c r="E34" s="98" t="s">
        <v>2102</v>
      </c>
      <c r="F34" s="101"/>
      <c r="G34" s="101"/>
      <c r="H34" s="73"/>
      <c r="L34" s="73"/>
      <c r="M34" s="73"/>
    </row>
    <row r="35" spans="1:13" x14ac:dyDescent="0.25">
      <c r="A35" s="89" t="s">
        <v>2103</v>
      </c>
      <c r="B35" s="252" t="s">
        <v>3567</v>
      </c>
      <c r="C35" s="252" t="s">
        <v>2043</v>
      </c>
      <c r="D35" s="252" t="s">
        <v>2043</v>
      </c>
      <c r="E35" s="252" t="s">
        <v>2043</v>
      </c>
      <c r="F35" s="205"/>
      <c r="G35" s="205"/>
      <c r="H35" s="73"/>
      <c r="L35" s="73"/>
      <c r="M35" s="73"/>
    </row>
    <row r="36" spans="1:13" x14ac:dyDescent="0.25">
      <c r="A36" s="89" t="s">
        <v>2104</v>
      </c>
      <c r="B36" s="198"/>
      <c r="C36" s="95"/>
      <c r="D36" s="95"/>
      <c r="E36" s="95"/>
      <c r="H36" s="73"/>
      <c r="L36" s="73"/>
      <c r="M36" s="73"/>
    </row>
    <row r="37" spans="1:13" x14ac:dyDescent="0.25">
      <c r="A37" s="89" t="s">
        <v>2105</v>
      </c>
      <c r="B37" s="198"/>
      <c r="C37" s="95"/>
      <c r="D37" s="95"/>
      <c r="E37" s="95"/>
      <c r="H37" s="73"/>
      <c r="L37" s="73"/>
      <c r="M37" s="73"/>
    </row>
    <row r="38" spans="1:13" x14ac:dyDescent="0.25">
      <c r="A38" s="89" t="s">
        <v>2106</v>
      </c>
      <c r="B38" s="198"/>
      <c r="C38" s="95"/>
      <c r="D38" s="95"/>
      <c r="E38" s="95"/>
      <c r="H38" s="73"/>
      <c r="L38" s="73"/>
      <c r="M38" s="73"/>
    </row>
    <row r="39" spans="1:13" x14ac:dyDescent="0.25">
      <c r="A39" s="89" t="s">
        <v>2107</v>
      </c>
      <c r="B39" s="198"/>
      <c r="C39" s="95"/>
      <c r="D39" s="95"/>
      <c r="E39" s="95"/>
      <c r="H39" s="73"/>
      <c r="L39" s="73"/>
      <c r="M39" s="73"/>
    </row>
    <row r="40" spans="1:13" x14ac:dyDescent="0.25">
      <c r="A40" s="89" t="s">
        <v>2108</v>
      </c>
      <c r="B40" s="198"/>
      <c r="C40" s="95"/>
      <c r="D40" s="95"/>
      <c r="E40" s="95"/>
      <c r="H40" s="73"/>
      <c r="L40" s="73"/>
      <c r="M40" s="73"/>
    </row>
    <row r="41" spans="1:13" x14ac:dyDescent="0.25">
      <c r="A41" s="89" t="s">
        <v>2109</v>
      </c>
      <c r="B41" s="198"/>
      <c r="C41" s="95"/>
      <c r="D41" s="95"/>
      <c r="E41" s="95"/>
      <c r="H41" s="73"/>
      <c r="L41" s="73"/>
      <c r="M41" s="73"/>
    </row>
    <row r="42" spans="1:13" x14ac:dyDescent="0.25">
      <c r="A42" s="89" t="s">
        <v>2110</v>
      </c>
      <c r="B42" s="198"/>
      <c r="C42" s="95"/>
      <c r="D42" s="95"/>
      <c r="E42" s="95"/>
      <c r="H42" s="73"/>
      <c r="L42" s="73"/>
      <c r="M42" s="73"/>
    </row>
    <row r="43" spans="1:13" x14ac:dyDescent="0.25">
      <c r="A43" s="89" t="s">
        <v>2111</v>
      </c>
      <c r="B43" s="198"/>
      <c r="C43" s="95"/>
      <c r="D43" s="95"/>
      <c r="E43" s="95"/>
      <c r="H43" s="73"/>
      <c r="L43" s="73"/>
      <c r="M43" s="73"/>
    </row>
    <row r="44" spans="1:13" x14ac:dyDescent="0.25">
      <c r="A44" s="89" t="s">
        <v>2112</v>
      </c>
      <c r="B44" s="198"/>
      <c r="C44" s="95"/>
      <c r="D44" s="95"/>
      <c r="E44" s="95"/>
      <c r="H44" s="73"/>
      <c r="L44" s="73"/>
      <c r="M44" s="73"/>
    </row>
    <row r="45" spans="1:13" x14ac:dyDescent="0.25">
      <c r="A45" s="89" t="s">
        <v>2113</v>
      </c>
      <c r="B45" s="198"/>
      <c r="C45" s="95"/>
      <c r="D45" s="95"/>
      <c r="E45" s="95"/>
      <c r="H45" s="73"/>
      <c r="L45" s="73"/>
      <c r="M45" s="73"/>
    </row>
    <row r="46" spans="1:13" x14ac:dyDescent="0.25">
      <c r="A46" s="89" t="s">
        <v>2114</v>
      </c>
      <c r="B46" s="198"/>
      <c r="C46" s="95"/>
      <c r="D46" s="95"/>
      <c r="E46" s="95"/>
      <c r="H46" s="73"/>
      <c r="L46" s="73"/>
      <c r="M46" s="73"/>
    </row>
    <row r="47" spans="1:13" x14ac:dyDescent="0.25">
      <c r="A47" s="89" t="s">
        <v>2115</v>
      </c>
      <c r="B47" s="198"/>
      <c r="C47" s="95"/>
      <c r="D47" s="95"/>
      <c r="E47" s="95"/>
      <c r="H47" s="73"/>
      <c r="L47" s="73"/>
      <c r="M47" s="73"/>
    </row>
    <row r="48" spans="1:13" x14ac:dyDescent="0.25">
      <c r="A48" s="89" t="s">
        <v>2116</v>
      </c>
      <c r="B48" s="198"/>
      <c r="C48" s="95"/>
      <c r="D48" s="95"/>
      <c r="E48" s="95"/>
      <c r="H48" s="73"/>
      <c r="L48" s="73"/>
      <c r="M48" s="73"/>
    </row>
    <row r="49" spans="1:13" x14ac:dyDescent="0.25">
      <c r="A49" s="89" t="s">
        <v>2117</v>
      </c>
      <c r="B49" s="198"/>
      <c r="C49" s="95"/>
      <c r="D49" s="95"/>
      <c r="E49" s="95"/>
      <c r="H49" s="73"/>
      <c r="L49" s="73"/>
      <c r="M49" s="73"/>
    </row>
    <row r="50" spans="1:13" x14ac:dyDescent="0.25">
      <c r="A50" s="89" t="s">
        <v>2118</v>
      </c>
      <c r="B50" s="198"/>
      <c r="C50" s="95"/>
      <c r="D50" s="95"/>
      <c r="E50" s="95"/>
      <c r="H50" s="73"/>
      <c r="L50" s="73"/>
      <c r="M50" s="73"/>
    </row>
    <row r="51" spans="1:13" x14ac:dyDescent="0.25">
      <c r="A51" s="89" t="s">
        <v>2119</v>
      </c>
      <c r="B51" s="198"/>
      <c r="C51" s="95"/>
      <c r="D51" s="95"/>
      <c r="E51" s="95"/>
      <c r="H51" s="73"/>
      <c r="L51" s="73"/>
      <c r="M51" s="73"/>
    </row>
    <row r="52" spans="1:13" x14ac:dyDescent="0.25">
      <c r="A52" s="89" t="s">
        <v>2120</v>
      </c>
      <c r="B52" s="198"/>
      <c r="C52" s="95"/>
      <c r="D52" s="95"/>
      <c r="E52" s="95"/>
      <c r="H52" s="73"/>
      <c r="L52" s="73"/>
      <c r="M52" s="73"/>
    </row>
    <row r="53" spans="1:13" x14ac:dyDescent="0.25">
      <c r="A53" s="89" t="s">
        <v>2121</v>
      </c>
      <c r="B53" s="198"/>
      <c r="C53" s="95"/>
      <c r="D53" s="95"/>
      <c r="E53" s="95"/>
      <c r="H53" s="73"/>
      <c r="L53" s="73"/>
      <c r="M53" s="73"/>
    </row>
    <row r="54" spans="1:13" x14ac:dyDescent="0.25">
      <c r="A54" s="89" t="s">
        <v>2122</v>
      </c>
      <c r="B54" s="198"/>
      <c r="C54" s="95"/>
      <c r="D54" s="95"/>
      <c r="E54" s="95"/>
      <c r="H54" s="73"/>
      <c r="L54" s="73"/>
      <c r="M54" s="73"/>
    </row>
    <row r="55" spans="1:13" x14ac:dyDescent="0.25">
      <c r="A55" s="89" t="s">
        <v>2123</v>
      </c>
      <c r="B55" s="198"/>
      <c r="C55" s="95"/>
      <c r="D55" s="95"/>
      <c r="E55" s="95"/>
      <c r="H55" s="73"/>
      <c r="L55" s="73"/>
      <c r="M55" s="73"/>
    </row>
    <row r="56" spans="1:13" x14ac:dyDescent="0.25">
      <c r="A56" s="89" t="s">
        <v>2124</v>
      </c>
      <c r="B56" s="198"/>
      <c r="C56" s="95"/>
      <c r="D56" s="95"/>
      <c r="E56" s="95"/>
      <c r="H56" s="73"/>
      <c r="L56" s="73"/>
      <c r="M56" s="73"/>
    </row>
    <row r="57" spans="1:13" x14ac:dyDescent="0.25">
      <c r="A57" s="89" t="s">
        <v>2125</v>
      </c>
      <c r="B57" s="198"/>
      <c r="C57" s="95"/>
      <c r="D57" s="95"/>
      <c r="E57" s="95"/>
      <c r="H57" s="73"/>
      <c r="L57" s="73"/>
      <c r="M57" s="73"/>
    </row>
    <row r="58" spans="1:13" x14ac:dyDescent="0.25">
      <c r="A58" s="89" t="s">
        <v>2126</v>
      </c>
      <c r="B58" s="198"/>
      <c r="C58" s="95"/>
      <c r="D58" s="95"/>
      <c r="E58" s="95"/>
      <c r="H58" s="73"/>
      <c r="L58" s="73"/>
      <c r="M58" s="73"/>
    </row>
    <row r="59" spans="1:13" x14ac:dyDescent="0.25">
      <c r="A59" s="89" t="s">
        <v>2127</v>
      </c>
      <c r="B59" s="198"/>
      <c r="C59" s="95"/>
      <c r="D59" s="95"/>
      <c r="E59" s="95"/>
      <c r="H59" s="73"/>
      <c r="L59" s="73"/>
      <c r="M59" s="73"/>
    </row>
    <row r="60" spans="1:13" outlineLevel="1" x14ac:dyDescent="0.25">
      <c r="A60" s="89" t="s">
        <v>2128</v>
      </c>
      <c r="B60" s="93"/>
      <c r="E60" s="93"/>
      <c r="F60" s="93"/>
      <c r="G60" s="93"/>
      <c r="H60" s="73"/>
      <c r="L60" s="73"/>
      <c r="M60" s="73"/>
    </row>
    <row r="61" spans="1:13" outlineLevel="1" x14ac:dyDescent="0.25">
      <c r="A61" s="89" t="s">
        <v>2129</v>
      </c>
      <c r="B61" s="93"/>
      <c r="E61" s="93"/>
      <c r="F61" s="93"/>
      <c r="G61" s="93"/>
      <c r="H61" s="73"/>
      <c r="L61" s="73"/>
      <c r="M61" s="73"/>
    </row>
    <row r="62" spans="1:13" outlineLevel="1" x14ac:dyDescent="0.25">
      <c r="A62" s="89" t="s">
        <v>2130</v>
      </c>
      <c r="B62" s="93"/>
      <c r="E62" s="93"/>
      <c r="F62" s="93"/>
      <c r="G62" s="93"/>
      <c r="H62" s="73"/>
      <c r="L62" s="73"/>
      <c r="M62" s="73"/>
    </row>
    <row r="63" spans="1:13" outlineLevel="1" x14ac:dyDescent="0.25">
      <c r="A63" s="89" t="s">
        <v>2131</v>
      </c>
      <c r="B63" s="93"/>
      <c r="E63" s="93"/>
      <c r="F63" s="93"/>
      <c r="G63" s="93"/>
      <c r="H63" s="73"/>
      <c r="L63" s="73"/>
      <c r="M63" s="73"/>
    </row>
    <row r="64" spans="1:13" outlineLevel="1" x14ac:dyDescent="0.25">
      <c r="A64" s="89" t="s">
        <v>2132</v>
      </c>
      <c r="B64" s="93"/>
      <c r="E64" s="93"/>
      <c r="F64" s="93"/>
      <c r="G64" s="93"/>
      <c r="H64" s="73"/>
      <c r="L64" s="73"/>
      <c r="M64" s="73"/>
    </row>
    <row r="65" spans="1:14" outlineLevel="1" x14ac:dyDescent="0.25">
      <c r="A65" s="89" t="s">
        <v>2133</v>
      </c>
      <c r="B65" s="93"/>
      <c r="E65" s="93"/>
      <c r="F65" s="93"/>
      <c r="G65" s="93"/>
      <c r="H65" s="73"/>
      <c r="L65" s="73"/>
      <c r="M65" s="73"/>
    </row>
    <row r="66" spans="1:14" outlineLevel="1" x14ac:dyDescent="0.25">
      <c r="A66" s="89" t="s">
        <v>2134</v>
      </c>
      <c r="B66" s="93"/>
      <c r="E66" s="93"/>
      <c r="F66" s="93"/>
      <c r="G66" s="93"/>
      <c r="H66" s="73"/>
      <c r="L66" s="73"/>
      <c r="M66" s="73"/>
    </row>
    <row r="67" spans="1:14" outlineLevel="1" x14ac:dyDescent="0.25">
      <c r="A67" s="89" t="s">
        <v>2135</v>
      </c>
      <c r="B67" s="93"/>
      <c r="E67" s="93"/>
      <c r="F67" s="93"/>
      <c r="G67" s="93"/>
      <c r="H67" s="73"/>
      <c r="L67" s="73"/>
      <c r="M67" s="73"/>
    </row>
    <row r="68" spans="1:14" outlineLevel="1" x14ac:dyDescent="0.25">
      <c r="A68" s="89" t="s">
        <v>2136</v>
      </c>
      <c r="B68" s="93"/>
      <c r="E68" s="93"/>
      <c r="F68" s="93"/>
      <c r="G68" s="93"/>
      <c r="H68" s="73"/>
      <c r="L68" s="73"/>
      <c r="M68" s="73"/>
    </row>
    <row r="69" spans="1:14" outlineLevel="1" x14ac:dyDescent="0.25">
      <c r="A69" s="89" t="s">
        <v>2137</v>
      </c>
      <c r="B69" s="93"/>
      <c r="E69" s="93"/>
      <c r="F69" s="93"/>
      <c r="G69" s="93"/>
      <c r="H69" s="73"/>
      <c r="L69" s="73"/>
      <c r="M69" s="73"/>
    </row>
    <row r="70" spans="1:14" outlineLevel="1" x14ac:dyDescent="0.25">
      <c r="A70" s="89" t="s">
        <v>2138</v>
      </c>
      <c r="B70" s="93"/>
      <c r="E70" s="93"/>
      <c r="F70" s="93"/>
      <c r="G70" s="93"/>
      <c r="H70" s="73"/>
      <c r="L70" s="73"/>
      <c r="M70" s="73"/>
    </row>
    <row r="71" spans="1:14" outlineLevel="1" x14ac:dyDescent="0.25">
      <c r="A71" s="89" t="s">
        <v>2139</v>
      </c>
      <c r="B71" s="93"/>
      <c r="E71" s="93"/>
      <c r="F71" s="93"/>
      <c r="G71" s="93"/>
      <c r="H71" s="73"/>
      <c r="L71" s="73"/>
      <c r="M71" s="73"/>
    </row>
    <row r="72" spans="1:14" outlineLevel="1" x14ac:dyDescent="0.25">
      <c r="A72" s="89" t="s">
        <v>2140</v>
      </c>
      <c r="B72" s="93"/>
      <c r="E72" s="93"/>
      <c r="F72" s="93"/>
      <c r="G72" s="93"/>
      <c r="H72" s="73"/>
      <c r="L72" s="73"/>
      <c r="M72" s="73"/>
    </row>
    <row r="73" spans="1:14" ht="18.75" x14ac:dyDescent="0.25">
      <c r="A73" s="87"/>
      <c r="B73" s="86" t="s">
        <v>2065</v>
      </c>
      <c r="C73" s="87"/>
      <c r="D73" s="87"/>
      <c r="E73" s="87"/>
      <c r="F73" s="87"/>
      <c r="G73" s="87"/>
      <c r="H73" s="73"/>
    </row>
    <row r="74" spans="1:14" ht="15" customHeight="1" x14ac:dyDescent="0.25">
      <c r="A74" s="98"/>
      <c r="B74" s="99" t="s">
        <v>1537</v>
      </c>
      <c r="C74" s="98" t="s">
        <v>2141</v>
      </c>
      <c r="D74" s="98" t="s">
        <v>2142</v>
      </c>
      <c r="E74" s="101" t="s">
        <v>2143</v>
      </c>
      <c r="F74" s="101" t="s">
        <v>2144</v>
      </c>
      <c r="G74" s="98" t="s">
        <v>2145</v>
      </c>
      <c r="H74" s="74"/>
      <c r="I74" s="74"/>
      <c r="J74" s="74"/>
      <c r="K74" s="74"/>
      <c r="L74" s="74"/>
      <c r="M74" s="74"/>
      <c r="N74" s="74"/>
    </row>
    <row r="75" spans="1:14" x14ac:dyDescent="0.25">
      <c r="A75" s="89" t="s">
        <v>2146</v>
      </c>
      <c r="B75" s="89" t="s">
        <v>2147</v>
      </c>
      <c r="C75" s="235">
        <v>12.587370692408351</v>
      </c>
      <c r="D75" s="235">
        <v>13.284946840235586</v>
      </c>
      <c r="E75" s="235">
        <v>0</v>
      </c>
      <c r="F75" s="235">
        <v>0</v>
      </c>
      <c r="G75" s="235">
        <v>12.637028965031638</v>
      </c>
      <c r="H75" s="73"/>
    </row>
    <row r="76" spans="1:14" x14ac:dyDescent="0.25">
      <c r="A76" s="89" t="s">
        <v>2148</v>
      </c>
      <c r="B76" s="89" t="s">
        <v>2149</v>
      </c>
      <c r="C76" s="235">
        <v>24.879020388734954</v>
      </c>
      <c r="D76" s="235">
        <v>19.250665162879777</v>
      </c>
      <c r="E76" s="235">
        <v>0</v>
      </c>
      <c r="F76" s="235">
        <v>0</v>
      </c>
      <c r="G76" s="235">
        <v>24.478355315694273</v>
      </c>
    </row>
    <row r="77" spans="1:14" ht="60" outlineLevel="1" x14ac:dyDescent="0.25">
      <c r="A77" s="89" t="s">
        <v>2150</v>
      </c>
      <c r="G77" s="89" t="s">
        <v>2151</v>
      </c>
      <c r="H77" s="73"/>
    </row>
    <row r="78" spans="1:14" outlineLevel="1" x14ac:dyDescent="0.25">
      <c r="A78" s="89" t="s">
        <v>2152</v>
      </c>
      <c r="H78" s="73"/>
    </row>
    <row r="79" spans="1:14" outlineLevel="1" x14ac:dyDescent="0.25">
      <c r="A79" s="89" t="s">
        <v>2153</v>
      </c>
      <c r="H79" s="73"/>
    </row>
    <row r="80" spans="1:14" outlineLevel="1" x14ac:dyDescent="0.25">
      <c r="A80" s="89" t="s">
        <v>2154</v>
      </c>
      <c r="H80" s="73"/>
    </row>
    <row r="81" spans="1:8" x14ac:dyDescent="0.25">
      <c r="A81" s="98"/>
      <c r="B81" s="99" t="s">
        <v>2155</v>
      </c>
      <c r="C81" s="98" t="s">
        <v>838</v>
      </c>
      <c r="D81" s="98" t="s">
        <v>839</v>
      </c>
      <c r="E81" s="101" t="s">
        <v>1549</v>
      </c>
      <c r="F81" s="101" t="s">
        <v>1735</v>
      </c>
      <c r="G81" s="101" t="s">
        <v>2156</v>
      </c>
      <c r="H81" s="73"/>
    </row>
    <row r="82" spans="1:8" x14ac:dyDescent="0.25">
      <c r="A82" s="89" t="s">
        <v>2157</v>
      </c>
      <c r="B82" s="89" t="s">
        <v>2158</v>
      </c>
      <c r="C82" s="235">
        <v>9.3229650966264371E-5</v>
      </c>
      <c r="D82" s="235">
        <v>0</v>
      </c>
      <c r="E82" s="235" t="s">
        <v>2043</v>
      </c>
      <c r="F82" s="235" t="s">
        <v>2043</v>
      </c>
      <c r="G82" s="235">
        <v>4.9236606435697443E-5</v>
      </c>
      <c r="H82" s="73"/>
    </row>
    <row r="83" spans="1:8" x14ac:dyDescent="0.25">
      <c r="A83" s="89" t="s">
        <v>2159</v>
      </c>
      <c r="B83" s="89" t="s">
        <v>2160</v>
      </c>
      <c r="C83" s="235">
        <v>1.089569583617153E-3</v>
      </c>
      <c r="D83" s="235">
        <v>8.4602939765908552E-5</v>
      </c>
      <c r="E83" s="235" t="s">
        <v>2043</v>
      </c>
      <c r="F83" s="235" t="s">
        <v>2043</v>
      </c>
      <c r="G83" s="235">
        <v>6.153476825753873E-4</v>
      </c>
      <c r="H83" s="73"/>
    </row>
    <row r="84" spans="1:8" x14ac:dyDescent="0.25">
      <c r="A84" s="89" t="s">
        <v>2161</v>
      </c>
      <c r="B84" s="89" t="s">
        <v>2162</v>
      </c>
      <c r="C84" s="235">
        <v>2.9143725873665159E-5</v>
      </c>
      <c r="D84" s="235">
        <v>0</v>
      </c>
      <c r="E84" s="235" t="s">
        <v>2043</v>
      </c>
      <c r="F84" s="235" t="s">
        <v>2043</v>
      </c>
      <c r="G84" s="235">
        <v>1.5391435514767122E-5</v>
      </c>
      <c r="H84" s="73"/>
    </row>
    <row r="85" spans="1:8" x14ac:dyDescent="0.25">
      <c r="A85" s="89" t="s">
        <v>2163</v>
      </c>
      <c r="B85" s="89" t="s">
        <v>2164</v>
      </c>
      <c r="C85" s="235">
        <v>2.146506679483784E-4</v>
      </c>
      <c r="D85" s="235">
        <v>0</v>
      </c>
      <c r="E85" s="235" t="s">
        <v>2043</v>
      </c>
      <c r="F85" s="235" t="s">
        <v>2043</v>
      </c>
      <c r="G85" s="235">
        <v>1.1336168643126436E-4</v>
      </c>
      <c r="H85" s="73"/>
    </row>
    <row r="86" spans="1:8" x14ac:dyDescent="0.25">
      <c r="A86" s="89" t="s">
        <v>2165</v>
      </c>
      <c r="B86" s="89" t="s">
        <v>2166</v>
      </c>
      <c r="C86" s="235">
        <v>2.2625031770691728E-4</v>
      </c>
      <c r="D86" s="235">
        <v>0</v>
      </c>
      <c r="E86" s="235" t="s">
        <v>2043</v>
      </c>
      <c r="F86" s="235" t="s">
        <v>2043</v>
      </c>
      <c r="G86" s="235">
        <v>1.1948771376306008E-4</v>
      </c>
      <c r="H86" s="73"/>
    </row>
    <row r="87" spans="1:8" outlineLevel="1" x14ac:dyDescent="0.25">
      <c r="A87" s="89" t="s">
        <v>2167</v>
      </c>
      <c r="H87" s="73"/>
    </row>
    <row r="88" spans="1:8" outlineLevel="1" x14ac:dyDescent="0.25">
      <c r="A88" s="89" t="s">
        <v>2168</v>
      </c>
      <c r="H88" s="73"/>
    </row>
    <row r="89" spans="1:8" outlineLevel="1" x14ac:dyDescent="0.25">
      <c r="A89" s="89" t="s">
        <v>2169</v>
      </c>
      <c r="H89" s="73"/>
    </row>
    <row r="90" spans="1:8" outlineLevel="1" x14ac:dyDescent="0.25">
      <c r="A90" s="89" t="s">
        <v>2170</v>
      </c>
      <c r="H90" s="73"/>
    </row>
    <row r="91" spans="1:8" x14ac:dyDescent="0.25">
      <c r="H91" s="73"/>
    </row>
    <row r="92" spans="1:8" x14ac:dyDescent="0.25">
      <c r="H92" s="73"/>
    </row>
    <row r="93" spans="1:8" x14ac:dyDescent="0.25">
      <c r="H93" s="73"/>
    </row>
    <row r="94" spans="1:8" x14ac:dyDescent="0.25">
      <c r="H94" s="73"/>
    </row>
    <row r="95" spans="1:8" x14ac:dyDescent="0.25">
      <c r="H95" s="73"/>
    </row>
    <row r="96" spans="1:8" x14ac:dyDescent="0.25">
      <c r="H96" s="73"/>
    </row>
    <row r="97" spans="8:8" x14ac:dyDescent="0.25">
      <c r="H97" s="73"/>
    </row>
    <row r="98" spans="8:8" x14ac:dyDescent="0.25">
      <c r="H98" s="73"/>
    </row>
    <row r="99" spans="8:8" x14ac:dyDescent="0.25">
      <c r="H99" s="73"/>
    </row>
    <row r="100" spans="8:8" x14ac:dyDescent="0.25">
      <c r="H100" s="73"/>
    </row>
    <row r="101" spans="8:8" x14ac:dyDescent="0.25">
      <c r="H101" s="73"/>
    </row>
    <row r="102" spans="8:8" x14ac:dyDescent="0.25">
      <c r="H102" s="73"/>
    </row>
    <row r="103" spans="8:8" x14ac:dyDescent="0.25">
      <c r="H103" s="73"/>
    </row>
    <row r="104" spans="8:8" x14ac:dyDescent="0.25">
      <c r="H104" s="73"/>
    </row>
    <row r="105" spans="8:8" x14ac:dyDescent="0.25">
      <c r="H105" s="73"/>
    </row>
    <row r="106" spans="8:8" x14ac:dyDescent="0.25">
      <c r="H106" s="73"/>
    </row>
    <row r="107" spans="8:8" x14ac:dyDescent="0.25">
      <c r="H107" s="73"/>
    </row>
    <row r="108" spans="8:8" x14ac:dyDescent="0.25">
      <c r="H108" s="73"/>
    </row>
    <row r="109" spans="8:8" x14ac:dyDescent="0.25">
      <c r="H109" s="73"/>
    </row>
    <row r="110" spans="8:8" x14ac:dyDescent="0.25">
      <c r="H110" s="73"/>
    </row>
    <row r="111" spans="8:8" x14ac:dyDescent="0.25">
      <c r="H111" s="73"/>
    </row>
    <row r="112" spans="8:8" x14ac:dyDescent="0.2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2163</v>
      </c>
      <c r="C2">
        <v>7.0097855510608403E-4</v>
      </c>
      <c r="E2">
        <v>3.9094033123654079E-4</v>
      </c>
    </row>
    <row r="3" spans="1:5" x14ac:dyDescent="0.25">
      <c r="A3" t="s">
        <v>3041</v>
      </c>
      <c r="B3" t="s">
        <v>2163</v>
      </c>
      <c r="C3">
        <v>1.2078345403028715E-4</v>
      </c>
      <c r="E3">
        <v>1.1201237984399012E-4</v>
      </c>
    </row>
    <row r="4" spans="1:5" x14ac:dyDescent="0.25">
      <c r="A4" t="s">
        <v>3042</v>
      </c>
      <c r="B4" t="s">
        <v>2163</v>
      </c>
      <c r="C4">
        <v>4.8429524249022903E-5</v>
      </c>
      <c r="D4">
        <v>2.4614913124753295E-4</v>
      </c>
      <c r="E4">
        <v>1.9229293233992087E-4</v>
      </c>
    </row>
    <row r="5" spans="1:5" x14ac:dyDescent="0.25">
      <c r="A5" t="s">
        <v>3043</v>
      </c>
      <c r="B5" t="s">
        <v>2163</v>
      </c>
      <c r="C5">
        <v>1.5643151609868276E-4</v>
      </c>
      <c r="D5">
        <v>1.1393883422872313E-4</v>
      </c>
      <c r="E5">
        <v>1.4731022427610723E-4</v>
      </c>
    </row>
    <row r="6" spans="1:5" x14ac:dyDescent="0.25">
      <c r="A6" t="s">
        <v>3044</v>
      </c>
      <c r="B6" t="s">
        <v>2163</v>
      </c>
      <c r="C6">
        <v>2.146506679483784E-4</v>
      </c>
      <c r="E6">
        <v>1.1336168643126436E-4</v>
      </c>
    </row>
    <row r="7" spans="1:5" x14ac:dyDescent="0.25">
      <c r="A7" t="s">
        <v>3045</v>
      </c>
      <c r="B7" t="s">
        <v>2163</v>
      </c>
      <c r="C7">
        <v>5.9014773591765385E-6</v>
      </c>
      <c r="E7">
        <v>5.6813486153538328E-6</v>
      </c>
    </row>
    <row r="8" spans="1:5" x14ac:dyDescent="0.25">
      <c r="A8" t="s">
        <v>3040</v>
      </c>
      <c r="B8" t="s">
        <v>2165</v>
      </c>
      <c r="C8">
        <v>1.44999187422585E-3</v>
      </c>
      <c r="D8">
        <v>2.0695252861955279E-5</v>
      </c>
      <c r="E8">
        <v>8.1782333976428156E-4</v>
      </c>
    </row>
    <row r="9" spans="1:5" x14ac:dyDescent="0.25">
      <c r="A9" t="s">
        <v>3041</v>
      </c>
      <c r="B9" t="s">
        <v>2165</v>
      </c>
      <c r="C9">
        <v>1.2150926074329224E-4</v>
      </c>
      <c r="D9">
        <v>2.05246350593108E-4</v>
      </c>
      <c r="E9">
        <v>1.2759009551586005E-4</v>
      </c>
    </row>
    <row r="10" spans="1:5" x14ac:dyDescent="0.25">
      <c r="A10" t="s">
        <v>3042</v>
      </c>
      <c r="B10" t="s">
        <v>2165</v>
      </c>
      <c r="C10">
        <v>5.6640870675424098E-4</v>
      </c>
      <c r="D10">
        <v>2.2058239929361088E-3</v>
      </c>
      <c r="E10">
        <v>1.7592690099219267E-3</v>
      </c>
    </row>
    <row r="11" spans="1:5" x14ac:dyDescent="0.25">
      <c r="A11" t="s">
        <v>3043</v>
      </c>
      <c r="B11" t="s">
        <v>2165</v>
      </c>
      <c r="C11">
        <v>4.2902927957075076E-4</v>
      </c>
      <c r="D11">
        <v>5.2647842314692791E-4</v>
      </c>
      <c r="E11">
        <v>4.4994728326699175E-4</v>
      </c>
    </row>
    <row r="12" spans="1:5" x14ac:dyDescent="0.25">
      <c r="A12" t="s">
        <v>3044</v>
      </c>
      <c r="B12" t="s">
        <v>2165</v>
      </c>
      <c r="C12">
        <v>2.2625031770691728E-4</v>
      </c>
      <c r="E12">
        <v>1.1948771376306008E-4</v>
      </c>
    </row>
    <row r="13" spans="1:5" x14ac:dyDescent="0.25">
      <c r="A13" t="s">
        <v>3045</v>
      </c>
      <c r="B13" t="s">
        <v>2165</v>
      </c>
      <c r="C13">
        <v>4.6057447670804982E-4</v>
      </c>
      <c r="D13">
        <v>4.0315617103082197E-3</v>
      </c>
      <c r="E13">
        <v>5.9377450207409479E-4</v>
      </c>
    </row>
    <row r="14" spans="1:5" x14ac:dyDescent="0.25">
      <c r="A14" t="s">
        <v>3040</v>
      </c>
      <c r="B14" t="s">
        <v>2157</v>
      </c>
      <c r="C14">
        <v>7.2304555962005796E-3</v>
      </c>
      <c r="D14">
        <v>2.2985749678383283E-4</v>
      </c>
      <c r="E14">
        <v>4.1341369071941827E-3</v>
      </c>
    </row>
    <row r="15" spans="1:5" x14ac:dyDescent="0.25">
      <c r="A15" t="s">
        <v>3041</v>
      </c>
      <c r="B15" t="s">
        <v>2157</v>
      </c>
      <c r="C15">
        <v>7.2192001054790578E-4</v>
      </c>
      <c r="D15">
        <v>2.2438600919441682E-4</v>
      </c>
      <c r="E15">
        <v>6.857899986095037E-4</v>
      </c>
    </row>
    <row r="16" spans="1:5" x14ac:dyDescent="0.25">
      <c r="A16" t="s">
        <v>3042</v>
      </c>
      <c r="B16" t="s">
        <v>2157</v>
      </c>
      <c r="C16">
        <v>7.6512521815349924E-4</v>
      </c>
      <c r="D16">
        <v>9.64485168355723E-5</v>
      </c>
      <c r="E16">
        <v>2.7858718268541547E-4</v>
      </c>
    </row>
    <row r="17" spans="1:5" x14ac:dyDescent="0.25">
      <c r="A17" t="s">
        <v>3043</v>
      </c>
      <c r="B17" t="s">
        <v>2157</v>
      </c>
      <c r="C17">
        <v>8.4785459748098113E-4</v>
      </c>
      <c r="D17">
        <v>1.5160066488704866E-4</v>
      </c>
      <c r="E17">
        <v>6.9839979674042932E-4</v>
      </c>
    </row>
    <row r="18" spans="1:5" x14ac:dyDescent="0.25">
      <c r="A18" t="s">
        <v>3044</v>
      </c>
      <c r="B18" t="s">
        <v>2157</v>
      </c>
      <c r="C18">
        <v>9.3229650966264371E-5</v>
      </c>
      <c r="E18">
        <v>4.9236606435697443E-5</v>
      </c>
    </row>
    <row r="19" spans="1:5" x14ac:dyDescent="0.25">
      <c r="A19" t="s">
        <v>3045</v>
      </c>
      <c r="B19" t="s">
        <v>2157</v>
      </c>
      <c r="C19">
        <v>8.6702982610792169E-5</v>
      </c>
      <c r="E19">
        <v>8.3468907906071336E-5</v>
      </c>
    </row>
    <row r="20" spans="1:5" x14ac:dyDescent="0.25">
      <c r="A20" t="s">
        <v>3040</v>
      </c>
      <c r="B20" t="s">
        <v>2159</v>
      </c>
      <c r="C20">
        <v>3.5915499182611159E-3</v>
      </c>
      <c r="D20">
        <v>1.9337061481059561E-4</v>
      </c>
      <c r="E20">
        <v>2.0885574686952402E-3</v>
      </c>
    </row>
    <row r="21" spans="1:5" x14ac:dyDescent="0.25">
      <c r="A21" t="s">
        <v>3041</v>
      </c>
      <c r="B21" t="s">
        <v>2159</v>
      </c>
      <c r="C21">
        <v>2.8085623175797323E-4</v>
      </c>
      <c r="D21">
        <v>2.0923429403735411E-5</v>
      </c>
      <c r="E21">
        <v>2.6198038563148875E-4</v>
      </c>
    </row>
    <row r="22" spans="1:5" x14ac:dyDescent="0.25">
      <c r="A22" t="s">
        <v>3042</v>
      </c>
      <c r="B22" t="s">
        <v>2159</v>
      </c>
      <c r="C22">
        <v>3.2685279338428327E-4</v>
      </c>
      <c r="D22">
        <v>2.2828321895369317E-4</v>
      </c>
      <c r="E22">
        <v>2.5513226385803821E-4</v>
      </c>
    </row>
    <row r="23" spans="1:5" x14ac:dyDescent="0.25">
      <c r="A23" t="s">
        <v>3043</v>
      </c>
      <c r="B23" t="s">
        <v>2159</v>
      </c>
      <c r="C23">
        <v>2.518472419033902E-4</v>
      </c>
      <c r="D23">
        <v>3.7442896838533649E-4</v>
      </c>
      <c r="E23">
        <v>2.7816009508548089E-4</v>
      </c>
    </row>
    <row r="24" spans="1:5" x14ac:dyDescent="0.25">
      <c r="A24" t="s">
        <v>3044</v>
      </c>
      <c r="B24" t="s">
        <v>2159</v>
      </c>
      <c r="C24">
        <v>1.089569583617153E-3</v>
      </c>
      <c r="D24">
        <v>8.4602939765908552E-5</v>
      </c>
      <c r="E24">
        <v>6.153476825753873E-4</v>
      </c>
    </row>
    <row r="25" spans="1:5" x14ac:dyDescent="0.25">
      <c r="A25" t="s">
        <v>3045</v>
      </c>
      <c r="B25" t="s">
        <v>2159</v>
      </c>
      <c r="C25">
        <v>4.7929450089881769E-5</v>
      </c>
      <c r="E25">
        <v>4.614165205249831E-5</v>
      </c>
    </row>
    <row r="26" spans="1:5" x14ac:dyDescent="0.25">
      <c r="A26" t="s">
        <v>3040</v>
      </c>
      <c r="B26" t="s">
        <v>2161</v>
      </c>
      <c r="C26">
        <v>2.9026586364240231E-3</v>
      </c>
      <c r="D26">
        <v>3.8186389414590113E-6</v>
      </c>
      <c r="E26">
        <v>1.620520691468673E-3</v>
      </c>
    </row>
    <row r="27" spans="1:5" x14ac:dyDescent="0.25">
      <c r="A27" t="s">
        <v>3041</v>
      </c>
      <c r="B27" t="s">
        <v>2161</v>
      </c>
      <c r="C27">
        <v>3.0437390845460639E-4</v>
      </c>
      <c r="D27">
        <v>1.3983746678160512E-4</v>
      </c>
      <c r="E27">
        <v>2.9242557208809735E-4</v>
      </c>
    </row>
    <row r="28" spans="1:5" x14ac:dyDescent="0.25">
      <c r="A28" t="s">
        <v>3042</v>
      </c>
      <c r="B28" t="s">
        <v>2161</v>
      </c>
      <c r="C28">
        <v>8.6983577067344261E-4</v>
      </c>
      <c r="D28">
        <v>1.9670630111887115E-4</v>
      </c>
      <c r="E28">
        <v>3.800578419864357E-4</v>
      </c>
    </row>
    <row r="29" spans="1:5" x14ac:dyDescent="0.25">
      <c r="A29" t="s">
        <v>3043</v>
      </c>
      <c r="B29" t="s">
        <v>2161</v>
      </c>
      <c r="C29">
        <v>4.9300436045387173E-4</v>
      </c>
      <c r="D29">
        <v>3.7640788437916819E-4</v>
      </c>
      <c r="E29">
        <v>4.6797627474688035E-4</v>
      </c>
    </row>
    <row r="30" spans="1:5" x14ac:dyDescent="0.25">
      <c r="A30" t="s">
        <v>3044</v>
      </c>
      <c r="B30" t="s">
        <v>2161</v>
      </c>
      <c r="C30">
        <v>2.9143725873665159E-5</v>
      </c>
      <c r="E30">
        <v>1.5391435514767122E-5</v>
      </c>
    </row>
    <row r="31" spans="1:5" x14ac:dyDescent="0.25">
      <c r="A31" t="s">
        <v>3045</v>
      </c>
      <c r="B31" t="s">
        <v>2161</v>
      </c>
      <c r="C31">
        <v>8.4404013520881992E-5</v>
      </c>
      <c r="E31">
        <v>8.1255691780554424E-5</v>
      </c>
    </row>
    <row r="32" spans="1:5" x14ac:dyDescent="0.25">
      <c r="A32" t="s">
        <v>3040</v>
      </c>
      <c r="B32" t="s">
        <v>2146</v>
      </c>
    </row>
    <row r="33" spans="1:3" x14ac:dyDescent="0.25">
      <c r="A33" t="s">
        <v>3041</v>
      </c>
      <c r="B33" t="s">
        <v>2146</v>
      </c>
    </row>
    <row r="34" spans="1:3" x14ac:dyDescent="0.25">
      <c r="A34" t="s">
        <v>3042</v>
      </c>
      <c r="B34" t="s">
        <v>2146</v>
      </c>
    </row>
    <row r="35" spans="1:3" x14ac:dyDescent="0.25">
      <c r="A35" t="s">
        <v>3043</v>
      </c>
      <c r="B35" t="s">
        <v>2146</v>
      </c>
    </row>
    <row r="36" spans="1:3" x14ac:dyDescent="0.25">
      <c r="A36" t="s">
        <v>3044</v>
      </c>
      <c r="B36" t="s">
        <v>2146</v>
      </c>
    </row>
    <row r="37" spans="1:3" x14ac:dyDescent="0.25">
      <c r="A37" t="s">
        <v>3045</v>
      </c>
      <c r="B37" t="s">
        <v>2146</v>
      </c>
    </row>
    <row r="38" spans="1:3" x14ac:dyDescent="0.25">
      <c r="A38" t="s">
        <v>3040</v>
      </c>
      <c r="B38" t="s">
        <v>2148</v>
      </c>
      <c r="C38">
        <v>9.8093054991441164</v>
      </c>
    </row>
    <row r="39" spans="1:3" x14ac:dyDescent="0.25">
      <c r="A39" t="s">
        <v>3041</v>
      </c>
      <c r="B39" t="s">
        <v>2148</v>
      </c>
      <c r="C39">
        <v>24.433769846495601</v>
      </c>
    </row>
    <row r="40" spans="1:3" x14ac:dyDescent="0.25">
      <c r="A40" t="s">
        <v>3042</v>
      </c>
      <c r="B40" t="s">
        <v>2148</v>
      </c>
      <c r="C40">
        <v>18.67212084026238</v>
      </c>
    </row>
    <row r="41" spans="1:3" x14ac:dyDescent="0.25">
      <c r="A41" t="s">
        <v>3043</v>
      </c>
      <c r="B41" t="s">
        <v>2148</v>
      </c>
      <c r="C41">
        <v>23.09779959808408</v>
      </c>
    </row>
    <row r="42" spans="1:3" x14ac:dyDescent="0.25">
      <c r="A42" t="s">
        <v>3044</v>
      </c>
      <c r="B42" t="s">
        <v>2148</v>
      </c>
      <c r="C42">
        <v>21.841100372859579</v>
      </c>
    </row>
    <row r="43" spans="1:3" x14ac:dyDescent="0.25">
      <c r="A43" t="s">
        <v>3045</v>
      </c>
      <c r="B43" t="s">
        <v>2148</v>
      </c>
      <c r="C43">
        <v>20.517942845905676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2171</v>
      </c>
      <c r="B1" s="1"/>
      <c r="C1" s="73"/>
      <c r="D1" s="73"/>
      <c r="E1" s="73"/>
      <c r="F1" s="22" t="s">
        <v>264</v>
      </c>
      <c r="G1" s="120"/>
    </row>
    <row r="2" spans="1:7" ht="15.75" thickBot="1" x14ac:dyDescent="0.3">
      <c r="A2" s="73"/>
      <c r="B2" s="75"/>
      <c r="C2" s="75"/>
      <c r="D2" s="73"/>
      <c r="E2" s="73"/>
      <c r="F2" s="73"/>
      <c r="G2" s="73"/>
    </row>
    <row r="3" spans="1:7" ht="19.5" thickBot="1" x14ac:dyDescent="0.3">
      <c r="A3" s="77"/>
      <c r="B3" s="78" t="s">
        <v>265</v>
      </c>
      <c r="C3" s="148" t="s">
        <v>447</v>
      </c>
      <c r="D3" s="77"/>
      <c r="E3" s="77"/>
      <c r="F3" s="73"/>
      <c r="G3" s="73"/>
    </row>
    <row r="4" spans="1:7" x14ac:dyDescent="0.25">
      <c r="A4" s="76"/>
      <c r="B4" s="76"/>
      <c r="C4" s="76"/>
      <c r="D4" s="76"/>
      <c r="E4" s="76"/>
      <c r="F4" s="76"/>
      <c r="G4" s="76"/>
    </row>
    <row r="5" spans="1:7" ht="18.75" x14ac:dyDescent="0.25">
      <c r="A5" s="79"/>
      <c r="B5" s="533" t="s">
        <v>2172</v>
      </c>
      <c r="C5" s="534"/>
      <c r="D5" s="76"/>
      <c r="E5" s="81"/>
      <c r="F5" s="81"/>
      <c r="G5" s="81"/>
    </row>
    <row r="6" spans="1:7" x14ac:dyDescent="0.25">
      <c r="A6" s="206"/>
      <c r="B6" s="535" t="s">
        <v>2173</v>
      </c>
      <c r="C6" s="535"/>
      <c r="D6" s="207"/>
      <c r="E6" s="76"/>
      <c r="F6" s="76"/>
      <c r="G6" s="76"/>
    </row>
    <row r="7" spans="1:7" x14ac:dyDescent="0.25">
      <c r="A7" s="76"/>
      <c r="B7" s="536" t="s">
        <v>2174</v>
      </c>
      <c r="C7" s="537"/>
      <c r="D7" s="207"/>
      <c r="E7" s="76"/>
      <c r="F7" s="76"/>
      <c r="G7" s="76"/>
    </row>
    <row r="8" spans="1:7" x14ac:dyDescent="0.25">
      <c r="A8" s="76"/>
      <c r="B8" s="538" t="s">
        <v>2175</v>
      </c>
      <c r="C8" s="539"/>
      <c r="D8" s="207"/>
      <c r="E8" s="76"/>
      <c r="F8" s="76"/>
      <c r="G8" s="76"/>
    </row>
    <row r="9" spans="1:7" ht="15.75" thickBot="1" x14ac:dyDescent="0.3">
      <c r="A9" s="76"/>
      <c r="B9" s="540" t="s">
        <v>2176</v>
      </c>
      <c r="C9" s="541"/>
      <c r="D9" s="76"/>
      <c r="E9" s="76"/>
      <c r="F9" s="76"/>
      <c r="G9" s="76"/>
    </row>
    <row r="10" spans="1:7" x14ac:dyDescent="0.25">
      <c r="A10" s="76"/>
      <c r="B10" s="208"/>
      <c r="C10" s="209"/>
      <c r="D10" s="76"/>
      <c r="E10" s="76"/>
      <c r="F10" s="76"/>
      <c r="G10" s="76"/>
    </row>
    <row r="11" spans="1:7" x14ac:dyDescent="0.25">
      <c r="A11" s="76"/>
      <c r="B11" s="85"/>
      <c r="C11" s="76"/>
      <c r="D11" s="76"/>
      <c r="E11" s="76"/>
      <c r="F11" s="76"/>
      <c r="G11" s="76"/>
    </row>
    <row r="12" spans="1:7" x14ac:dyDescent="0.25">
      <c r="A12" s="76"/>
      <c r="B12" s="85"/>
      <c r="C12" s="76"/>
      <c r="D12" s="76"/>
      <c r="E12" s="76"/>
      <c r="F12" s="76"/>
      <c r="G12" s="76"/>
    </row>
    <row r="13" spans="1:7" ht="18.75" customHeight="1" x14ac:dyDescent="0.25">
      <c r="A13" s="86"/>
      <c r="B13" s="532" t="s">
        <v>2173</v>
      </c>
      <c r="C13" s="532"/>
      <c r="D13" s="86"/>
      <c r="E13" s="86"/>
      <c r="F13" s="86"/>
      <c r="G13" s="86"/>
    </row>
    <row r="14" spans="1:7" x14ac:dyDescent="0.25">
      <c r="A14" s="98"/>
      <c r="B14" s="98" t="s">
        <v>2177</v>
      </c>
      <c r="C14" s="98" t="s">
        <v>314</v>
      </c>
      <c r="D14" s="98" t="s">
        <v>2178</v>
      </c>
      <c r="E14" s="98"/>
      <c r="F14" s="98" t="s">
        <v>2179</v>
      </c>
      <c r="G14" s="98" t="s">
        <v>2180</v>
      </c>
    </row>
    <row r="15" spans="1:7" x14ac:dyDescent="0.25">
      <c r="A15" s="89" t="s">
        <v>2181</v>
      </c>
      <c r="B15" s="138" t="s">
        <v>2182</v>
      </c>
      <c r="C15" s="210">
        <v>999.22784402000013</v>
      </c>
      <c r="D15" s="211">
        <v>138</v>
      </c>
      <c r="F15" s="111" t="str">
        <f>IF(OR('[1]B1. HTT Mortgage Assets'!$C$15=0,C15="[For completion]"),"",C15/'[1]B1. HTT Mortgage Assets'!$C$15)</f>
        <v/>
      </c>
      <c r="G15" s="111" t="e">
        <f>IF(OR('[1]B1. HTT Mortgage Assets'!$F$28=0,D15="[For completion]"),"",D15/'[1]B1. HTT Mortgage Assets'!$F$28)</f>
        <v>#VALUE!</v>
      </c>
    </row>
    <row r="16" spans="1:7" x14ac:dyDescent="0.25">
      <c r="A16" s="89" t="s">
        <v>2183</v>
      </c>
      <c r="B16" s="102" t="s">
        <v>2184</v>
      </c>
      <c r="C16" s="210">
        <v>18.598188469999997</v>
      </c>
      <c r="D16" s="211">
        <v>14</v>
      </c>
      <c r="F16" s="111" t="str">
        <f>IF(OR('[1]B1. HTT Mortgage Assets'!$C$15=0,C16="[For completion]"),"",C16/'[1]B1. HTT Mortgage Assets'!$C$15)</f>
        <v/>
      </c>
      <c r="G16" s="111" t="e">
        <f>IF(OR('[1]B1. HTT Mortgage Assets'!$F$28=0,D16="[For completion]"),"",D16/'[1]B1. HTT Mortgage Assets'!$F$28)</f>
        <v>#VALUE!</v>
      </c>
    </row>
    <row r="17" spans="1:7" x14ac:dyDescent="0.2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25">
      <c r="A18" s="89" t="s">
        <v>2187</v>
      </c>
      <c r="B18" s="102" t="s">
        <v>2188</v>
      </c>
      <c r="C18" s="114">
        <f>SUM(C15:C17)</f>
        <v>1017.8260324900001</v>
      </c>
      <c r="D18" s="173">
        <f>SUM(D15:D17)</f>
        <v>152</v>
      </c>
      <c r="F18" s="111">
        <f>SUM(F15:F17)</f>
        <v>0</v>
      </c>
      <c r="G18" s="111" t="e">
        <f>SUM(G15:G17)</f>
        <v>#VALUE!</v>
      </c>
    </row>
    <row r="19" spans="1:7" x14ac:dyDescent="0.25">
      <c r="A19" s="102" t="s">
        <v>2189</v>
      </c>
      <c r="B19" s="145" t="s">
        <v>2190</v>
      </c>
      <c r="C19" s="198" t="s">
        <v>278</v>
      </c>
      <c r="D19" s="198"/>
      <c r="F19" s="198"/>
      <c r="G19" s="198"/>
    </row>
    <row r="20" spans="1:7" x14ac:dyDescent="0.25">
      <c r="A20" s="102" t="s">
        <v>2191</v>
      </c>
      <c r="B20" s="212" t="s">
        <v>356</v>
      </c>
      <c r="C20" s="198"/>
      <c r="D20" s="198"/>
      <c r="F20" s="198"/>
      <c r="G20" s="198"/>
    </row>
    <row r="21" spans="1:7" x14ac:dyDescent="0.25">
      <c r="A21" s="102" t="s">
        <v>2192</v>
      </c>
      <c r="B21" s="212" t="s">
        <v>356</v>
      </c>
      <c r="C21" s="198"/>
      <c r="D21" s="198"/>
      <c r="F21" s="198"/>
      <c r="G21" s="198"/>
    </row>
    <row r="22" spans="1:7" x14ac:dyDescent="0.25">
      <c r="A22" s="102" t="s">
        <v>2193</v>
      </c>
      <c r="B22" s="212" t="s">
        <v>356</v>
      </c>
      <c r="C22" s="198"/>
      <c r="D22" s="198"/>
      <c r="F22" s="198"/>
      <c r="G22" s="198"/>
    </row>
    <row r="23" spans="1:7" x14ac:dyDescent="0.25">
      <c r="A23" s="102" t="s">
        <v>2194</v>
      </c>
      <c r="B23" s="212" t="s">
        <v>356</v>
      </c>
      <c r="C23" s="198"/>
      <c r="D23" s="198"/>
      <c r="F23" s="198"/>
      <c r="G23" s="198"/>
    </row>
    <row r="24" spans="1:7" ht="18.75" x14ac:dyDescent="0.25">
      <c r="A24" s="86"/>
      <c r="B24" s="532" t="s">
        <v>2174</v>
      </c>
      <c r="C24" s="532"/>
      <c r="D24" s="86"/>
      <c r="E24" s="86"/>
      <c r="F24" s="86"/>
      <c r="G24" s="86"/>
    </row>
    <row r="25" spans="1:7" x14ac:dyDescent="0.25">
      <c r="A25" s="98"/>
      <c r="B25" s="98" t="s">
        <v>2195</v>
      </c>
      <c r="C25" s="98" t="s">
        <v>314</v>
      </c>
      <c r="D25" s="98"/>
      <c r="E25" s="98"/>
      <c r="F25" s="98" t="s">
        <v>2196</v>
      </c>
      <c r="G25" s="98"/>
    </row>
    <row r="26" spans="1:7" x14ac:dyDescent="0.25">
      <c r="A26" s="89" t="s">
        <v>2197</v>
      </c>
      <c r="B26" s="89" t="s">
        <v>805</v>
      </c>
      <c r="C26" s="177">
        <v>531.69006405999971</v>
      </c>
      <c r="D26" s="177"/>
      <c r="E26" s="76"/>
      <c r="F26" s="111">
        <f>IF($C$29=0,"",IF(C26="[For completion]","",C26/$C$29))</f>
        <v>0.52237813446299686</v>
      </c>
      <c r="G26" s="195"/>
    </row>
    <row r="27" spans="1:7" x14ac:dyDescent="0.25">
      <c r="A27" s="89" t="s">
        <v>2198</v>
      </c>
      <c r="B27" s="89" t="s">
        <v>807</v>
      </c>
      <c r="C27" s="177">
        <v>486.1359684300001</v>
      </c>
      <c r="D27" s="177"/>
      <c r="E27" s="76"/>
      <c r="F27" s="111">
        <f>IF($C$29=0,"",IF(C27="[For completion]","",C27/$C$29))</f>
        <v>0.4776218655370032</v>
      </c>
      <c r="G27" s="195"/>
    </row>
    <row r="28" spans="1:7" x14ac:dyDescent="0.25">
      <c r="A28" s="89" t="s">
        <v>2199</v>
      </c>
      <c r="B28" s="89" t="s">
        <v>352</v>
      </c>
      <c r="C28" s="177">
        <f>SUM(C30:C39)</f>
        <v>0</v>
      </c>
      <c r="D28" s="177"/>
      <c r="E28" s="76"/>
      <c r="F28" s="111">
        <f>IF($C$29=0,"",IF(C28="[For completion]","",C28/$C$29))</f>
        <v>0</v>
      </c>
      <c r="G28" s="195"/>
    </row>
    <row r="29" spans="1:7" x14ac:dyDescent="0.25">
      <c r="A29" s="89" t="s">
        <v>2200</v>
      </c>
      <c r="B29" s="153" t="s">
        <v>354</v>
      </c>
      <c r="C29" s="129">
        <f>SUM(C26:C28)</f>
        <v>1017.8260324899998</v>
      </c>
      <c r="D29" s="76"/>
      <c r="E29" s="76"/>
      <c r="F29" s="154">
        <f>SUM(F26:F28)</f>
        <v>1</v>
      </c>
      <c r="G29" s="195"/>
    </row>
    <row r="30" spans="1:7" x14ac:dyDescent="0.25">
      <c r="A30" s="89" t="s">
        <v>2201</v>
      </c>
      <c r="B30" s="155" t="s">
        <v>813</v>
      </c>
      <c r="C30" s="177"/>
      <c r="D30" s="95"/>
      <c r="E30" s="76"/>
      <c r="F30" s="111">
        <f>IF($C$29=0,"",IF(C30="[For completion]","",C30/$C$29))</f>
        <v>0</v>
      </c>
      <c r="G30" s="195"/>
    </row>
    <row r="31" spans="1:7" x14ac:dyDescent="0.25">
      <c r="A31" s="89" t="s">
        <v>2202</v>
      </c>
      <c r="B31" s="155" t="s">
        <v>2203</v>
      </c>
      <c r="C31" s="177"/>
      <c r="D31" s="95"/>
      <c r="E31" s="76"/>
      <c r="F31" s="111">
        <f t="shared" ref="F31:F39" si="0">IF($C$29=0,"",IF(C31="[For completion]","",C31/$C$29))</f>
        <v>0</v>
      </c>
      <c r="G31" s="253"/>
    </row>
    <row r="32" spans="1:7" x14ac:dyDescent="0.25">
      <c r="A32" s="89" t="s">
        <v>2204</v>
      </c>
      <c r="B32" s="155" t="s">
        <v>2205</v>
      </c>
      <c r="C32" s="177"/>
      <c r="D32" s="95"/>
      <c r="E32" s="76"/>
      <c r="F32" s="111">
        <f>IF($C$29=0,"",IF(C32="[For completion]","",C32/$C$29))</f>
        <v>0</v>
      </c>
      <c r="G32" s="253"/>
    </row>
    <row r="33" spans="1:7" x14ac:dyDescent="0.25">
      <c r="A33" s="89" t="s">
        <v>2206</v>
      </c>
      <c r="B33" s="155" t="s">
        <v>2207</v>
      </c>
      <c r="C33" s="177"/>
      <c r="D33" s="95"/>
      <c r="E33" s="76"/>
      <c r="F33" s="111">
        <f t="shared" si="0"/>
        <v>0</v>
      </c>
      <c r="G33" s="253"/>
    </row>
    <row r="34" spans="1:7" x14ac:dyDescent="0.25">
      <c r="A34" s="89" t="s">
        <v>2208</v>
      </c>
      <c r="B34" s="155" t="s">
        <v>2209</v>
      </c>
      <c r="C34" s="177"/>
      <c r="D34" s="95"/>
      <c r="E34" s="76"/>
      <c r="F34" s="111">
        <f t="shared" si="0"/>
        <v>0</v>
      </c>
      <c r="G34" s="253"/>
    </row>
    <row r="35" spans="1:7" x14ac:dyDescent="0.25">
      <c r="A35" s="89" t="s">
        <v>2210</v>
      </c>
      <c r="B35" s="155" t="s">
        <v>2211</v>
      </c>
      <c r="C35" s="177"/>
      <c r="D35" s="95"/>
      <c r="E35" s="76"/>
      <c r="F35" s="111">
        <f t="shared" si="0"/>
        <v>0</v>
      </c>
      <c r="G35" s="253"/>
    </row>
    <row r="36" spans="1:7" x14ac:dyDescent="0.25">
      <c r="A36" s="89" t="s">
        <v>2212</v>
      </c>
      <c r="B36" s="155" t="s">
        <v>2213</v>
      </c>
      <c r="C36" s="177"/>
      <c r="D36" s="95"/>
      <c r="E36" s="76"/>
      <c r="F36" s="111">
        <f t="shared" si="0"/>
        <v>0</v>
      </c>
      <c r="G36" s="253"/>
    </row>
    <row r="37" spans="1:7" x14ac:dyDescent="0.25">
      <c r="A37" s="89" t="s">
        <v>2214</v>
      </c>
      <c r="B37" s="155" t="s">
        <v>2215</v>
      </c>
      <c r="C37" s="177"/>
      <c r="D37" s="95"/>
      <c r="E37" s="76"/>
      <c r="F37" s="111">
        <f t="shared" si="0"/>
        <v>0</v>
      </c>
      <c r="G37" s="253"/>
    </row>
    <row r="38" spans="1:7" x14ac:dyDescent="0.25">
      <c r="A38" s="89" t="s">
        <v>2216</v>
      </c>
      <c r="B38" s="155" t="s">
        <v>2217</v>
      </c>
      <c r="C38" s="177"/>
      <c r="D38" s="95"/>
      <c r="F38" s="111">
        <f t="shared" si="0"/>
        <v>0</v>
      </c>
      <c r="G38" s="253"/>
    </row>
    <row r="39" spans="1:7" x14ac:dyDescent="0.25">
      <c r="A39" s="89" t="s">
        <v>2218</v>
      </c>
      <c r="B39" s="213" t="s">
        <v>2219</v>
      </c>
      <c r="C39" s="177"/>
      <c r="D39" s="95"/>
      <c r="F39" s="111">
        <f t="shared" si="0"/>
        <v>0</v>
      </c>
      <c r="G39" s="198"/>
    </row>
    <row r="40" spans="1:7" x14ac:dyDescent="0.25">
      <c r="A40" s="89" t="s">
        <v>2220</v>
      </c>
      <c r="B40" s="212" t="s">
        <v>356</v>
      </c>
      <c r="C40" s="214"/>
      <c r="D40" s="249"/>
      <c r="F40" s="93"/>
      <c r="G40" s="93"/>
    </row>
    <row r="41" spans="1:7" x14ac:dyDescent="0.25">
      <c r="A41" s="89" t="s">
        <v>2221</v>
      </c>
      <c r="B41" s="212" t="s">
        <v>356</v>
      </c>
      <c r="C41" s="214"/>
      <c r="D41" s="249"/>
      <c r="E41" s="74"/>
      <c r="F41" s="93"/>
      <c r="G41" s="93"/>
    </row>
    <row r="42" spans="1:7" x14ac:dyDescent="0.25">
      <c r="A42" s="89" t="s">
        <v>2222</v>
      </c>
      <c r="B42" s="212" t="s">
        <v>356</v>
      </c>
      <c r="C42" s="214"/>
      <c r="D42" s="249"/>
      <c r="E42" s="74"/>
      <c r="F42" s="93"/>
      <c r="G42" s="93"/>
    </row>
    <row r="43" spans="1:7" x14ac:dyDescent="0.25">
      <c r="A43" s="89" t="s">
        <v>2223</v>
      </c>
      <c r="B43" s="212" t="s">
        <v>356</v>
      </c>
      <c r="C43" s="214"/>
      <c r="D43" s="249"/>
      <c r="E43" s="74"/>
      <c r="F43" s="93"/>
      <c r="G43" s="93"/>
    </row>
    <row r="44" spans="1:7" x14ac:dyDescent="0.25">
      <c r="A44" s="89" t="s">
        <v>2224</v>
      </c>
      <c r="B44" s="212" t="s">
        <v>356</v>
      </c>
      <c r="C44" s="214"/>
      <c r="D44" s="249"/>
      <c r="E44" s="74"/>
      <c r="F44" s="93"/>
      <c r="G44" s="93"/>
    </row>
    <row r="45" spans="1:7" x14ac:dyDescent="0.25">
      <c r="A45" s="89" t="s">
        <v>2225</v>
      </c>
      <c r="B45" s="212" t="s">
        <v>356</v>
      </c>
      <c r="C45" s="214"/>
      <c r="D45" s="249"/>
      <c r="E45" s="74"/>
      <c r="F45" s="93"/>
      <c r="G45" s="93"/>
    </row>
    <row r="46" spans="1:7" x14ac:dyDescent="0.25">
      <c r="A46" s="89" t="s">
        <v>2226</v>
      </c>
      <c r="B46" s="212" t="s">
        <v>356</v>
      </c>
      <c r="C46" s="214"/>
      <c r="D46" s="249"/>
      <c r="E46" s="74"/>
      <c r="F46" s="93"/>
    </row>
    <row r="47" spans="1:7" x14ac:dyDescent="0.25">
      <c r="A47" s="89" t="s">
        <v>2227</v>
      </c>
      <c r="B47" s="212" t="s">
        <v>356</v>
      </c>
      <c r="C47" s="214"/>
      <c r="D47" s="249"/>
      <c r="E47" s="74"/>
      <c r="F47" s="93"/>
    </row>
    <row r="48" spans="1:7" x14ac:dyDescent="0.25">
      <c r="A48" s="98"/>
      <c r="B48" s="98" t="s">
        <v>823</v>
      </c>
      <c r="C48" s="98" t="s">
        <v>824</v>
      </c>
      <c r="D48" s="98" t="s">
        <v>825</v>
      </c>
      <c r="E48" s="98"/>
      <c r="F48" s="98" t="s">
        <v>2228</v>
      </c>
      <c r="G48" s="98"/>
    </row>
    <row r="49" spans="1:7" x14ac:dyDescent="0.25">
      <c r="A49" s="89" t="s">
        <v>2229</v>
      </c>
      <c r="B49" s="89" t="s">
        <v>2230</v>
      </c>
      <c r="C49" s="215">
        <v>130</v>
      </c>
      <c r="D49" s="215">
        <v>22</v>
      </c>
      <c r="E49" s="76"/>
      <c r="F49" s="216">
        <f>IF(AND(C49="[For completion]",D49="[For completion]"),"[For completion]",SUM(C49:D49))</f>
        <v>152</v>
      </c>
      <c r="G49" s="198"/>
    </row>
    <row r="50" spans="1:7" x14ac:dyDescent="0.25">
      <c r="A50" s="89" t="s">
        <v>2231</v>
      </c>
      <c r="B50" s="217" t="s">
        <v>830</v>
      </c>
      <c r="C50" s="95"/>
      <c r="D50" s="95"/>
      <c r="E50" s="76"/>
      <c r="F50" s="95"/>
      <c r="G50" s="198"/>
    </row>
    <row r="51" spans="1:7" x14ac:dyDescent="0.25">
      <c r="A51" s="89" t="s">
        <v>2232</v>
      </c>
      <c r="B51" s="217" t="s">
        <v>832</v>
      </c>
      <c r="C51" s="95"/>
      <c r="D51" s="95"/>
      <c r="E51" s="76"/>
      <c r="F51" s="95"/>
      <c r="G51" s="198"/>
    </row>
    <row r="52" spans="1:7" x14ac:dyDescent="0.25">
      <c r="A52" s="89" t="s">
        <v>2233</v>
      </c>
      <c r="B52" s="91"/>
      <c r="C52" s="76"/>
      <c r="D52" s="76"/>
      <c r="E52" s="76"/>
      <c r="F52" s="76"/>
      <c r="G52" s="93"/>
    </row>
    <row r="53" spans="1:7" x14ac:dyDescent="0.25">
      <c r="A53" s="89" t="s">
        <v>2234</v>
      </c>
      <c r="B53" s="91"/>
      <c r="C53" s="76"/>
      <c r="D53" s="76"/>
      <c r="E53" s="76"/>
      <c r="F53" s="76"/>
      <c r="G53" s="93"/>
    </row>
    <row r="54" spans="1:7" x14ac:dyDescent="0.25">
      <c r="A54" s="89" t="s">
        <v>2235</v>
      </c>
      <c r="B54" s="91"/>
      <c r="C54" s="76"/>
      <c r="D54" s="95"/>
      <c r="E54" s="76"/>
      <c r="F54" s="76"/>
      <c r="G54" s="93"/>
    </row>
    <row r="55" spans="1:7" x14ac:dyDescent="0.25">
      <c r="A55" s="89" t="s">
        <v>2236</v>
      </c>
      <c r="B55" s="91"/>
      <c r="C55" s="76"/>
      <c r="D55" s="76"/>
      <c r="E55" s="76"/>
      <c r="F55" s="76"/>
      <c r="G55" s="93"/>
    </row>
    <row r="56" spans="1:7" x14ac:dyDescent="0.25">
      <c r="A56" s="98"/>
      <c r="B56" s="98" t="s">
        <v>837</v>
      </c>
      <c r="C56" s="98" t="s">
        <v>838</v>
      </c>
      <c r="D56" s="98" t="s">
        <v>839</v>
      </c>
      <c r="E56" s="98"/>
      <c r="F56" s="98" t="s">
        <v>2237</v>
      </c>
      <c r="G56" s="98"/>
    </row>
    <row r="57" spans="1:7" x14ac:dyDescent="0.25">
      <c r="A57" s="89" t="s">
        <v>2238</v>
      </c>
      <c r="B57" s="89" t="s">
        <v>841</v>
      </c>
      <c r="C57" s="165">
        <v>0.36119944855378772</v>
      </c>
      <c r="D57" s="165">
        <v>0.95582553780302681</v>
      </c>
      <c r="E57" s="160"/>
      <c r="F57" s="216">
        <v>0.57043517079202299</v>
      </c>
      <c r="G57" s="198"/>
    </row>
    <row r="58" spans="1:7" x14ac:dyDescent="0.25">
      <c r="A58" s="89" t="s">
        <v>2239</v>
      </c>
      <c r="B58" s="76"/>
      <c r="C58" s="159"/>
      <c r="D58" s="159"/>
      <c r="E58" s="160"/>
      <c r="F58" s="159"/>
      <c r="G58" s="93"/>
    </row>
    <row r="59" spans="1:7" x14ac:dyDescent="0.25">
      <c r="A59" s="89" t="s">
        <v>2240</v>
      </c>
      <c r="B59" s="76"/>
      <c r="C59" s="159"/>
      <c r="D59" s="159"/>
      <c r="E59" s="160"/>
      <c r="F59" s="159"/>
      <c r="G59" s="93"/>
    </row>
    <row r="60" spans="1:7" x14ac:dyDescent="0.25">
      <c r="A60" s="89" t="s">
        <v>2241</v>
      </c>
      <c r="B60" s="76"/>
      <c r="C60" s="159"/>
      <c r="D60" s="159"/>
      <c r="E60" s="160"/>
      <c r="F60" s="159"/>
      <c r="G60" s="93"/>
    </row>
    <row r="61" spans="1:7" x14ac:dyDescent="0.25">
      <c r="A61" s="89" t="s">
        <v>2242</v>
      </c>
      <c r="B61" s="76"/>
      <c r="C61" s="159"/>
      <c r="D61" s="159"/>
      <c r="E61" s="160"/>
      <c r="F61" s="159"/>
      <c r="G61" s="93"/>
    </row>
    <row r="62" spans="1:7" x14ac:dyDescent="0.25">
      <c r="A62" s="89" t="s">
        <v>2243</v>
      </c>
      <c r="B62" s="76"/>
      <c r="C62" s="159"/>
      <c r="D62" s="159"/>
      <c r="E62" s="160"/>
      <c r="F62" s="159"/>
      <c r="G62" s="93"/>
    </row>
    <row r="63" spans="1:7" x14ac:dyDescent="0.25">
      <c r="A63" s="89" t="s">
        <v>2244</v>
      </c>
      <c r="B63" s="76"/>
      <c r="C63" s="159"/>
      <c r="D63" s="159"/>
      <c r="E63" s="160"/>
      <c r="F63" s="159"/>
      <c r="G63" s="93"/>
    </row>
    <row r="64" spans="1:7" x14ac:dyDescent="0.25">
      <c r="A64" s="98"/>
      <c r="B64" s="98" t="s">
        <v>848</v>
      </c>
      <c r="C64" s="98" t="s">
        <v>838</v>
      </c>
      <c r="D64" s="98" t="s">
        <v>839</v>
      </c>
      <c r="E64" s="98"/>
      <c r="F64" s="98" t="s">
        <v>2237</v>
      </c>
      <c r="G64" s="98"/>
    </row>
    <row r="65" spans="1:7" x14ac:dyDescent="0.25">
      <c r="A65" s="89" t="s">
        <v>2245</v>
      </c>
      <c r="B65" s="162" t="s">
        <v>850</v>
      </c>
      <c r="C65" s="163">
        <f>SUM(C66:C92)</f>
        <v>1</v>
      </c>
      <c r="D65" s="163">
        <f>SUM(D66:D92)</f>
        <v>1</v>
      </c>
      <c r="E65" s="159"/>
      <c r="F65" s="163">
        <f>SUM(F66:F92)</f>
        <v>1</v>
      </c>
      <c r="G65" s="93"/>
    </row>
    <row r="66" spans="1:7" x14ac:dyDescent="0.25">
      <c r="A66" s="89" t="s">
        <v>2246</v>
      </c>
      <c r="B66" s="89" t="s">
        <v>852</v>
      </c>
      <c r="C66" s="165">
        <v>0</v>
      </c>
      <c r="D66" s="165">
        <v>0</v>
      </c>
      <c r="E66" s="159"/>
      <c r="F66" s="165">
        <v>0</v>
      </c>
      <c r="G66" s="93"/>
    </row>
    <row r="67" spans="1:7" x14ac:dyDescent="0.25">
      <c r="A67" s="89" t="s">
        <v>2247</v>
      </c>
      <c r="B67" s="89" t="s">
        <v>854</v>
      </c>
      <c r="C67" s="165">
        <v>0</v>
      </c>
      <c r="D67" s="165">
        <v>0</v>
      </c>
      <c r="E67" s="159"/>
      <c r="F67" s="165">
        <v>0</v>
      </c>
      <c r="G67" s="93"/>
    </row>
    <row r="68" spans="1:7" x14ac:dyDescent="0.25">
      <c r="A68" s="89" t="s">
        <v>2248</v>
      </c>
      <c r="B68" s="89" t="s">
        <v>856</v>
      </c>
      <c r="C68" s="165">
        <v>0</v>
      </c>
      <c r="D68" s="165">
        <v>0</v>
      </c>
      <c r="E68" s="159"/>
      <c r="F68" s="165">
        <v>0</v>
      </c>
      <c r="G68" s="93"/>
    </row>
    <row r="69" spans="1:7" x14ac:dyDescent="0.25">
      <c r="A69" s="89" t="s">
        <v>2249</v>
      </c>
      <c r="B69" s="89" t="s">
        <v>858</v>
      </c>
      <c r="C69" s="165">
        <v>0</v>
      </c>
      <c r="D69" s="165">
        <v>0</v>
      </c>
      <c r="E69" s="159"/>
      <c r="F69" s="165">
        <v>0</v>
      </c>
      <c r="G69" s="93"/>
    </row>
    <row r="70" spans="1:7" x14ac:dyDescent="0.25">
      <c r="A70" s="89" t="s">
        <v>2250</v>
      </c>
      <c r="B70" s="89" t="s">
        <v>860</v>
      </c>
      <c r="C70" s="165">
        <v>0</v>
      </c>
      <c r="D70" s="165">
        <v>0</v>
      </c>
      <c r="E70" s="159"/>
      <c r="F70" s="165">
        <v>0</v>
      </c>
      <c r="G70" s="93"/>
    </row>
    <row r="71" spans="1:7" x14ac:dyDescent="0.25">
      <c r="A71" s="89" t="s">
        <v>2251</v>
      </c>
      <c r="B71" s="89" t="s">
        <v>862</v>
      </c>
      <c r="C71" s="165">
        <v>0</v>
      </c>
      <c r="D71" s="165">
        <v>0</v>
      </c>
      <c r="E71" s="159"/>
      <c r="F71" s="165">
        <v>0</v>
      </c>
      <c r="G71" s="93"/>
    </row>
    <row r="72" spans="1:7" x14ac:dyDescent="0.25">
      <c r="A72" s="89" t="s">
        <v>2252</v>
      </c>
      <c r="B72" s="89" t="s">
        <v>864</v>
      </c>
      <c r="C72" s="165">
        <v>1</v>
      </c>
      <c r="D72" s="165">
        <v>1</v>
      </c>
      <c r="E72" s="159"/>
      <c r="F72" s="165">
        <v>1</v>
      </c>
      <c r="G72" s="93"/>
    </row>
    <row r="73" spans="1:7" x14ac:dyDescent="0.25">
      <c r="A73" s="89" t="s">
        <v>2253</v>
      </c>
      <c r="B73" s="89" t="s">
        <v>866</v>
      </c>
      <c r="C73" s="165">
        <v>0</v>
      </c>
      <c r="D73" s="165">
        <v>0</v>
      </c>
      <c r="E73" s="159"/>
      <c r="F73" s="165">
        <v>0</v>
      </c>
      <c r="G73" s="93"/>
    </row>
    <row r="74" spans="1:7" x14ac:dyDescent="0.25">
      <c r="A74" s="89" t="s">
        <v>2254</v>
      </c>
      <c r="B74" s="89" t="s">
        <v>868</v>
      </c>
      <c r="C74" s="165">
        <v>0</v>
      </c>
      <c r="D74" s="165">
        <v>0</v>
      </c>
      <c r="E74" s="159"/>
      <c r="F74" s="165">
        <v>0</v>
      </c>
      <c r="G74" s="93"/>
    </row>
    <row r="75" spans="1:7" x14ac:dyDescent="0.25">
      <c r="A75" s="89" t="s">
        <v>2255</v>
      </c>
      <c r="B75" s="89" t="s">
        <v>870</v>
      </c>
      <c r="C75" s="165">
        <v>0</v>
      </c>
      <c r="D75" s="165">
        <v>0</v>
      </c>
      <c r="E75" s="159"/>
      <c r="F75" s="165">
        <v>0</v>
      </c>
      <c r="G75" s="93"/>
    </row>
    <row r="76" spans="1:7" x14ac:dyDescent="0.25">
      <c r="A76" s="89" t="s">
        <v>2256</v>
      </c>
      <c r="B76" s="89" t="s">
        <v>872</v>
      </c>
      <c r="C76" s="165">
        <v>0</v>
      </c>
      <c r="D76" s="165">
        <v>0</v>
      </c>
      <c r="E76" s="159"/>
      <c r="F76" s="165">
        <v>0</v>
      </c>
      <c r="G76" s="93"/>
    </row>
    <row r="77" spans="1:7" x14ac:dyDescent="0.25">
      <c r="A77" s="89" t="s">
        <v>2257</v>
      </c>
      <c r="B77" s="89" t="s">
        <v>874</v>
      </c>
      <c r="C77" s="165">
        <v>0</v>
      </c>
      <c r="D77" s="165">
        <v>0</v>
      </c>
      <c r="E77" s="159"/>
      <c r="F77" s="165">
        <v>0</v>
      </c>
      <c r="G77" s="93"/>
    </row>
    <row r="78" spans="1:7" x14ac:dyDescent="0.25">
      <c r="A78" s="89" t="s">
        <v>2258</v>
      </c>
      <c r="B78" s="89" t="s">
        <v>876</v>
      </c>
      <c r="C78" s="165">
        <v>0</v>
      </c>
      <c r="D78" s="165">
        <v>0</v>
      </c>
      <c r="E78" s="159"/>
      <c r="F78" s="165">
        <v>0</v>
      </c>
      <c r="G78" s="93"/>
    </row>
    <row r="79" spans="1:7" x14ac:dyDescent="0.25">
      <c r="A79" s="89" t="s">
        <v>2259</v>
      </c>
      <c r="B79" s="89" t="s">
        <v>878</v>
      </c>
      <c r="C79" s="165">
        <v>0</v>
      </c>
      <c r="D79" s="165">
        <v>0</v>
      </c>
      <c r="E79" s="159"/>
      <c r="F79" s="165">
        <v>0</v>
      </c>
      <c r="G79" s="93"/>
    </row>
    <row r="80" spans="1:7" x14ac:dyDescent="0.25">
      <c r="A80" s="89" t="s">
        <v>2260</v>
      </c>
      <c r="B80" s="89" t="s">
        <v>880</v>
      </c>
      <c r="C80" s="165">
        <v>0</v>
      </c>
      <c r="D80" s="165">
        <v>0</v>
      </c>
      <c r="E80" s="159"/>
      <c r="F80" s="165">
        <v>0</v>
      </c>
      <c r="G80" s="93"/>
    </row>
    <row r="81" spans="1:7" x14ac:dyDescent="0.25">
      <c r="A81" s="89" t="s">
        <v>2261</v>
      </c>
      <c r="B81" s="89" t="s">
        <v>882</v>
      </c>
      <c r="C81" s="165">
        <v>0</v>
      </c>
      <c r="D81" s="165">
        <v>0</v>
      </c>
      <c r="E81" s="159"/>
      <c r="F81" s="165">
        <v>0</v>
      </c>
      <c r="G81" s="93"/>
    </row>
    <row r="82" spans="1:7" x14ac:dyDescent="0.25">
      <c r="A82" s="89" t="s">
        <v>2262</v>
      </c>
      <c r="B82" s="89" t="s">
        <v>884</v>
      </c>
      <c r="C82" s="165">
        <v>0</v>
      </c>
      <c r="D82" s="165">
        <v>0</v>
      </c>
      <c r="E82" s="159"/>
      <c r="F82" s="165">
        <v>0</v>
      </c>
      <c r="G82" s="93"/>
    </row>
    <row r="83" spans="1:7" x14ac:dyDescent="0.25">
      <c r="A83" s="89" t="s">
        <v>2263</v>
      </c>
      <c r="B83" s="89" t="s">
        <v>886</v>
      </c>
      <c r="C83" s="165">
        <v>0</v>
      </c>
      <c r="D83" s="165">
        <v>0</v>
      </c>
      <c r="E83" s="159"/>
      <c r="F83" s="165">
        <v>0</v>
      </c>
      <c r="G83" s="93"/>
    </row>
    <row r="84" spans="1:7" x14ac:dyDescent="0.25">
      <c r="A84" s="89" t="s">
        <v>2264</v>
      </c>
      <c r="B84" s="89" t="s">
        <v>888</v>
      </c>
      <c r="C84" s="165">
        <v>0</v>
      </c>
      <c r="D84" s="165">
        <v>0</v>
      </c>
      <c r="E84" s="159"/>
      <c r="F84" s="165">
        <v>0</v>
      </c>
      <c r="G84" s="93"/>
    </row>
    <row r="85" spans="1:7" x14ac:dyDescent="0.25">
      <c r="A85" s="89" t="s">
        <v>2265</v>
      </c>
      <c r="B85" s="89" t="s">
        <v>890</v>
      </c>
      <c r="C85" s="165">
        <v>0</v>
      </c>
      <c r="D85" s="165">
        <v>0</v>
      </c>
      <c r="E85" s="159"/>
      <c r="F85" s="165">
        <v>0</v>
      </c>
      <c r="G85" s="93"/>
    </row>
    <row r="86" spans="1:7" x14ac:dyDescent="0.25">
      <c r="A86" s="89" t="s">
        <v>2266</v>
      </c>
      <c r="B86" s="89" t="s">
        <v>892</v>
      </c>
      <c r="C86" s="165">
        <v>0</v>
      </c>
      <c r="D86" s="165">
        <v>0</v>
      </c>
      <c r="E86" s="159"/>
      <c r="F86" s="165">
        <v>0</v>
      </c>
      <c r="G86" s="93"/>
    </row>
    <row r="87" spans="1:7" x14ac:dyDescent="0.25">
      <c r="A87" s="89" t="s">
        <v>2267</v>
      </c>
      <c r="B87" s="89" t="s">
        <v>894</v>
      </c>
      <c r="C87" s="165">
        <v>0</v>
      </c>
      <c r="D87" s="165">
        <v>0</v>
      </c>
      <c r="E87" s="159"/>
      <c r="F87" s="165">
        <v>0</v>
      </c>
      <c r="G87" s="93"/>
    </row>
    <row r="88" spans="1:7" x14ac:dyDescent="0.25">
      <c r="A88" s="89" t="s">
        <v>2268</v>
      </c>
      <c r="B88" s="89" t="s">
        <v>896</v>
      </c>
      <c r="C88" s="165">
        <v>0</v>
      </c>
      <c r="D88" s="165">
        <v>0</v>
      </c>
      <c r="E88" s="159"/>
      <c r="F88" s="165">
        <v>0</v>
      </c>
      <c r="G88" s="93"/>
    </row>
    <row r="89" spans="1:7" x14ac:dyDescent="0.25">
      <c r="A89" s="89" t="s">
        <v>2269</v>
      </c>
      <c r="B89" s="89" t="s">
        <v>898</v>
      </c>
      <c r="C89" s="165">
        <v>0</v>
      </c>
      <c r="D89" s="165">
        <v>0</v>
      </c>
      <c r="E89" s="159"/>
      <c r="F89" s="165">
        <v>0</v>
      </c>
      <c r="G89" s="93"/>
    </row>
    <row r="90" spans="1:7" x14ac:dyDescent="0.25">
      <c r="A90" s="89" t="s">
        <v>2270</v>
      </c>
      <c r="B90" s="89" t="s">
        <v>900</v>
      </c>
      <c r="C90" s="165">
        <v>0</v>
      </c>
      <c r="D90" s="165">
        <v>0</v>
      </c>
      <c r="E90" s="159"/>
      <c r="F90" s="165">
        <v>0</v>
      </c>
      <c r="G90" s="93"/>
    </row>
    <row r="91" spans="1:7" x14ac:dyDescent="0.25">
      <c r="A91" s="89" t="s">
        <v>2271</v>
      </c>
      <c r="B91" s="89" t="s">
        <v>902</v>
      </c>
      <c r="C91" s="165">
        <v>0</v>
      </c>
      <c r="D91" s="165">
        <v>0</v>
      </c>
      <c r="E91" s="159"/>
      <c r="F91" s="165">
        <v>0</v>
      </c>
      <c r="G91" s="93"/>
    </row>
    <row r="92" spans="1:7" x14ac:dyDescent="0.25">
      <c r="A92" s="89" t="s">
        <v>2272</v>
      </c>
      <c r="B92" s="89" t="s">
        <v>904</v>
      </c>
      <c r="C92" s="165">
        <v>0</v>
      </c>
      <c r="D92" s="165">
        <v>0</v>
      </c>
      <c r="E92" s="159"/>
      <c r="F92" s="165">
        <v>0</v>
      </c>
      <c r="G92" s="93"/>
    </row>
    <row r="93" spans="1:7" x14ac:dyDescent="0.25">
      <c r="A93" s="89" t="s">
        <v>2273</v>
      </c>
      <c r="B93" s="162" t="s">
        <v>555</v>
      </c>
      <c r="C93" s="163">
        <f>SUM(C94:C96)</f>
        <v>0</v>
      </c>
      <c r="D93" s="163">
        <f>SUM(D94:D96)</f>
        <v>0</v>
      </c>
      <c r="E93" s="218"/>
      <c r="F93" s="163">
        <f>SUM(F94:F96)</f>
        <v>0</v>
      </c>
      <c r="G93" s="93"/>
    </row>
    <row r="94" spans="1:7" x14ac:dyDescent="0.25">
      <c r="A94" s="89" t="s">
        <v>2274</v>
      </c>
      <c r="B94" s="89" t="s">
        <v>907</v>
      </c>
      <c r="C94" s="165">
        <v>0</v>
      </c>
      <c r="D94" s="165">
        <v>0</v>
      </c>
      <c r="E94" s="159"/>
      <c r="F94" s="165">
        <v>0</v>
      </c>
      <c r="G94" s="93"/>
    </row>
    <row r="95" spans="1:7" x14ac:dyDescent="0.25">
      <c r="A95" s="89" t="s">
        <v>2275</v>
      </c>
      <c r="B95" s="89" t="s">
        <v>909</v>
      </c>
      <c r="C95" s="165">
        <v>0</v>
      </c>
      <c r="D95" s="165">
        <v>0</v>
      </c>
      <c r="E95" s="159"/>
      <c r="F95" s="165">
        <v>0</v>
      </c>
      <c r="G95" s="93"/>
    </row>
    <row r="96" spans="1:7" x14ac:dyDescent="0.25">
      <c r="A96" s="89" t="s">
        <v>2276</v>
      </c>
      <c r="B96" s="89" t="s">
        <v>911</v>
      </c>
      <c r="C96" s="165">
        <v>0</v>
      </c>
      <c r="D96" s="165">
        <v>0</v>
      </c>
      <c r="E96" s="159"/>
      <c r="F96" s="165">
        <v>0</v>
      </c>
      <c r="G96" s="93"/>
    </row>
    <row r="97" spans="1:7" x14ac:dyDescent="0.25">
      <c r="A97" s="89" t="s">
        <v>2277</v>
      </c>
      <c r="B97" s="162" t="s">
        <v>352</v>
      </c>
      <c r="C97" s="163">
        <f>SUM(C98:C108)</f>
        <v>0</v>
      </c>
      <c r="D97" s="163">
        <f>SUM(D98:D108)</f>
        <v>0</v>
      </c>
      <c r="E97" s="218"/>
      <c r="F97" s="163">
        <f>SUM(F98:F108)</f>
        <v>0</v>
      </c>
      <c r="G97" s="93"/>
    </row>
    <row r="98" spans="1:7" x14ac:dyDescent="0.25">
      <c r="A98" s="89" t="s">
        <v>2278</v>
      </c>
      <c r="B98" s="102" t="s">
        <v>557</v>
      </c>
      <c r="C98" s="165">
        <v>0</v>
      </c>
      <c r="D98" s="165">
        <v>0</v>
      </c>
      <c r="E98" s="159"/>
      <c r="F98" s="165">
        <v>0</v>
      </c>
      <c r="G98" s="93"/>
    </row>
    <row r="99" spans="1:7" x14ac:dyDescent="0.25">
      <c r="A99" s="89" t="s">
        <v>2279</v>
      </c>
      <c r="B99" s="89" t="s">
        <v>559</v>
      </c>
      <c r="C99" s="165">
        <v>0</v>
      </c>
      <c r="D99" s="165">
        <v>0</v>
      </c>
      <c r="E99" s="159"/>
      <c r="F99" s="165">
        <v>0</v>
      </c>
      <c r="G99" s="93"/>
    </row>
    <row r="100" spans="1:7" x14ac:dyDescent="0.25">
      <c r="A100" s="89" t="s">
        <v>2280</v>
      </c>
      <c r="B100" s="102" t="s">
        <v>561</v>
      </c>
      <c r="C100" s="165">
        <v>0</v>
      </c>
      <c r="D100" s="165">
        <v>0</v>
      </c>
      <c r="E100" s="159"/>
      <c r="F100" s="165">
        <v>0</v>
      </c>
      <c r="G100" s="93"/>
    </row>
    <row r="101" spans="1:7" x14ac:dyDescent="0.25">
      <c r="A101" s="89" t="s">
        <v>2281</v>
      </c>
      <c r="B101" s="102" t="s">
        <v>563</v>
      </c>
      <c r="C101" s="165">
        <v>0</v>
      </c>
      <c r="D101" s="165">
        <v>0</v>
      </c>
      <c r="E101" s="159"/>
      <c r="F101" s="165">
        <v>0</v>
      </c>
      <c r="G101" s="93"/>
    </row>
    <row r="102" spans="1:7" x14ac:dyDescent="0.25">
      <c r="A102" s="89" t="s">
        <v>2282</v>
      </c>
      <c r="B102" s="102" t="s">
        <v>565</v>
      </c>
      <c r="C102" s="165">
        <v>0</v>
      </c>
      <c r="D102" s="165">
        <v>0</v>
      </c>
      <c r="E102" s="159"/>
      <c r="F102" s="165">
        <v>0</v>
      </c>
      <c r="G102" s="93"/>
    </row>
    <row r="103" spans="1:7" x14ac:dyDescent="0.25">
      <c r="A103" s="89" t="s">
        <v>2283</v>
      </c>
      <c r="B103" s="102" t="s">
        <v>567</v>
      </c>
      <c r="C103" s="165">
        <v>0</v>
      </c>
      <c r="D103" s="165">
        <v>0</v>
      </c>
      <c r="E103" s="159"/>
      <c r="F103" s="165">
        <v>0</v>
      </c>
      <c r="G103" s="93"/>
    </row>
    <row r="104" spans="1:7" x14ac:dyDescent="0.25">
      <c r="A104" s="89" t="s">
        <v>2284</v>
      </c>
      <c r="B104" s="102" t="s">
        <v>569</v>
      </c>
      <c r="C104" s="165">
        <v>0</v>
      </c>
      <c r="D104" s="165">
        <v>0</v>
      </c>
      <c r="E104" s="159"/>
      <c r="F104" s="165">
        <v>0</v>
      </c>
      <c r="G104" s="93"/>
    </row>
    <row r="105" spans="1:7" x14ac:dyDescent="0.25">
      <c r="A105" s="89" t="s">
        <v>2285</v>
      </c>
      <c r="B105" s="102" t="s">
        <v>571</v>
      </c>
      <c r="C105" s="165">
        <v>0</v>
      </c>
      <c r="D105" s="165">
        <v>0</v>
      </c>
      <c r="E105" s="159"/>
      <c r="F105" s="165">
        <v>0</v>
      </c>
      <c r="G105" s="93"/>
    </row>
    <row r="106" spans="1:7" x14ac:dyDescent="0.25">
      <c r="A106" s="89" t="s">
        <v>2286</v>
      </c>
      <c r="B106" s="102" t="s">
        <v>573</v>
      </c>
      <c r="C106" s="165">
        <v>0</v>
      </c>
      <c r="D106" s="165">
        <v>0</v>
      </c>
      <c r="E106" s="159"/>
      <c r="F106" s="165">
        <v>0</v>
      </c>
      <c r="G106" s="93"/>
    </row>
    <row r="107" spans="1:7" x14ac:dyDescent="0.25">
      <c r="A107" s="89" t="s">
        <v>2287</v>
      </c>
      <c r="B107" s="102" t="s">
        <v>575</v>
      </c>
      <c r="C107" s="165">
        <v>0</v>
      </c>
      <c r="D107" s="165">
        <v>0</v>
      </c>
      <c r="E107" s="159"/>
      <c r="F107" s="165">
        <v>0</v>
      </c>
      <c r="G107" s="93"/>
    </row>
    <row r="108" spans="1:7" x14ac:dyDescent="0.25">
      <c r="A108" s="89" t="s">
        <v>2288</v>
      </c>
      <c r="B108" s="102" t="s">
        <v>352</v>
      </c>
      <c r="C108" s="165">
        <v>0</v>
      </c>
      <c r="D108" s="165">
        <v>0</v>
      </c>
      <c r="E108" s="159"/>
      <c r="F108" s="165">
        <v>0</v>
      </c>
      <c r="G108" s="93"/>
    </row>
    <row r="109" spans="1:7" x14ac:dyDescent="0.25">
      <c r="A109" s="89" t="s">
        <v>2289</v>
      </c>
      <c r="B109" s="212"/>
      <c r="C109" s="165"/>
      <c r="D109" s="165"/>
      <c r="E109" s="159"/>
      <c r="F109" s="165"/>
      <c r="G109" s="93"/>
    </row>
    <row r="110" spans="1:7" x14ac:dyDescent="0.25">
      <c r="A110" s="89" t="s">
        <v>2290</v>
      </c>
      <c r="B110" s="212"/>
      <c r="C110" s="165"/>
      <c r="D110" s="165"/>
      <c r="E110" s="159"/>
      <c r="F110" s="165"/>
      <c r="G110" s="93"/>
    </row>
    <row r="111" spans="1:7" x14ac:dyDescent="0.25">
      <c r="A111" s="89" t="s">
        <v>2291</v>
      </c>
      <c r="B111" s="212"/>
      <c r="C111" s="165"/>
      <c r="D111" s="165"/>
      <c r="E111" s="159"/>
      <c r="F111" s="165"/>
      <c r="G111" s="93"/>
    </row>
    <row r="112" spans="1:7" x14ac:dyDescent="0.25">
      <c r="A112" s="89" t="s">
        <v>2292</v>
      </c>
      <c r="B112" s="212"/>
      <c r="C112" s="165"/>
      <c r="D112" s="165"/>
      <c r="E112" s="159"/>
      <c r="F112" s="165"/>
      <c r="G112" s="93"/>
    </row>
    <row r="113" spans="1:7" x14ac:dyDescent="0.25">
      <c r="A113" s="89" t="s">
        <v>2293</v>
      </c>
      <c r="B113" s="212"/>
      <c r="C113" s="165"/>
      <c r="D113" s="165"/>
      <c r="E113" s="159"/>
      <c r="F113" s="165"/>
      <c r="G113" s="93"/>
    </row>
    <row r="114" spans="1:7" x14ac:dyDescent="0.25">
      <c r="A114" s="89" t="s">
        <v>2294</v>
      </c>
      <c r="B114" s="212"/>
      <c r="C114" s="165"/>
      <c r="D114" s="165"/>
      <c r="E114" s="159"/>
      <c r="F114" s="165"/>
      <c r="G114" s="93"/>
    </row>
    <row r="115" spans="1:7" x14ac:dyDescent="0.25">
      <c r="A115" s="89" t="s">
        <v>2295</v>
      </c>
      <c r="B115" s="212"/>
      <c r="C115" s="165"/>
      <c r="D115" s="165"/>
      <c r="E115" s="159"/>
      <c r="F115" s="165"/>
      <c r="G115" s="93"/>
    </row>
    <row r="116" spans="1:7" x14ac:dyDescent="0.25">
      <c r="A116" s="89" t="s">
        <v>2296</v>
      </c>
      <c r="B116" s="212"/>
      <c r="C116" s="165"/>
      <c r="D116" s="165"/>
      <c r="E116" s="159"/>
      <c r="F116" s="165"/>
      <c r="G116" s="93"/>
    </row>
    <row r="117" spans="1:7" x14ac:dyDescent="0.25">
      <c r="A117" s="89" t="s">
        <v>2297</v>
      </c>
      <c r="B117" s="212"/>
      <c r="C117" s="165"/>
      <c r="D117" s="165"/>
      <c r="E117" s="159"/>
      <c r="F117" s="165"/>
      <c r="G117" s="93"/>
    </row>
    <row r="118" spans="1:7" x14ac:dyDescent="0.25">
      <c r="A118" s="89" t="s">
        <v>2298</v>
      </c>
      <c r="B118" s="212"/>
      <c r="C118" s="165"/>
      <c r="D118" s="165"/>
      <c r="E118" s="159"/>
      <c r="F118" s="165"/>
      <c r="G118" s="93"/>
    </row>
    <row r="119" spans="1:7" x14ac:dyDescent="0.25">
      <c r="A119" s="98"/>
      <c r="B119" s="98" t="s">
        <v>1635</v>
      </c>
      <c r="C119" s="98" t="s">
        <v>838</v>
      </c>
      <c r="D119" s="98" t="s">
        <v>839</v>
      </c>
      <c r="E119" s="98"/>
      <c r="F119" s="98" t="s">
        <v>803</v>
      </c>
      <c r="G119" s="98"/>
    </row>
    <row r="120" spans="1:7" x14ac:dyDescent="0.25">
      <c r="A120" s="89" t="s">
        <v>2299</v>
      </c>
      <c r="B120" s="198" t="s">
        <v>3052</v>
      </c>
      <c r="C120" s="165">
        <v>0.23896644129438163</v>
      </c>
      <c r="D120" s="165">
        <v>2.7819229800411988E-2</v>
      </c>
      <c r="E120" s="159"/>
      <c r="F120" s="165">
        <v>0.1381179162376957</v>
      </c>
      <c r="G120" s="93"/>
    </row>
    <row r="121" spans="1:7" x14ac:dyDescent="0.25">
      <c r="A121" s="89" t="s">
        <v>2300</v>
      </c>
      <c r="B121" s="198" t="s">
        <v>3054</v>
      </c>
      <c r="C121" s="165">
        <v>0.14247187623098351</v>
      </c>
      <c r="D121" s="165">
        <v>1.1024727664790618E-2</v>
      </c>
      <c r="E121" s="159"/>
      <c r="F121" s="165">
        <v>7.9689843913278866E-2</v>
      </c>
      <c r="G121" s="93"/>
    </row>
    <row r="122" spans="1:7" x14ac:dyDescent="0.25">
      <c r="A122" s="89" t="s">
        <v>2301</v>
      </c>
      <c r="B122" s="198" t="s">
        <v>3053</v>
      </c>
      <c r="C122" s="165">
        <v>0.15766219165333187</v>
      </c>
      <c r="D122" s="165">
        <v>0.44682042859636173</v>
      </c>
      <c r="E122" s="159"/>
      <c r="F122" s="165">
        <v>0.29577048821745255</v>
      </c>
      <c r="G122" s="93"/>
    </row>
    <row r="123" spans="1:7" x14ac:dyDescent="0.25">
      <c r="A123" s="89" t="s">
        <v>2302</v>
      </c>
      <c r="B123" s="198" t="s">
        <v>3051</v>
      </c>
      <c r="C123" s="165">
        <v>0.30007132757326771</v>
      </c>
      <c r="D123" s="165">
        <v>0.51315064261886756</v>
      </c>
      <c r="E123" s="159"/>
      <c r="F123" s="165">
        <v>0.40184266753269393</v>
      </c>
      <c r="G123" s="93"/>
    </row>
    <row r="124" spans="1:7" x14ac:dyDescent="0.25">
      <c r="A124" s="89" t="s">
        <v>2303</v>
      </c>
      <c r="B124" s="198" t="s">
        <v>3055</v>
      </c>
      <c r="C124" s="165">
        <v>0.16082816324803528</v>
      </c>
      <c r="D124" s="165">
        <v>1.1849713195680725E-3</v>
      </c>
      <c r="E124" s="159"/>
      <c r="F124" s="165">
        <v>8.4579084098878946E-2</v>
      </c>
      <c r="G124" s="93"/>
    </row>
    <row r="125" spans="1:7" x14ac:dyDescent="0.25">
      <c r="A125" s="89" t="s">
        <v>2304</v>
      </c>
      <c r="B125" s="198"/>
      <c r="C125" s="165"/>
      <c r="D125" s="165"/>
      <c r="E125" s="159"/>
      <c r="F125" s="165"/>
      <c r="G125" s="93"/>
    </row>
    <row r="126" spans="1:7" x14ac:dyDescent="0.25">
      <c r="A126" s="89" t="s">
        <v>2305</v>
      </c>
      <c r="B126" s="198"/>
      <c r="C126" s="165"/>
      <c r="D126" s="165"/>
      <c r="E126" s="159"/>
      <c r="F126" s="165"/>
      <c r="G126" s="93"/>
    </row>
    <row r="127" spans="1:7" x14ac:dyDescent="0.25">
      <c r="A127" s="89" t="s">
        <v>2306</v>
      </c>
      <c r="B127" s="198"/>
      <c r="C127" s="165"/>
      <c r="D127" s="165"/>
      <c r="E127" s="159"/>
      <c r="F127" s="165"/>
      <c r="G127" s="93"/>
    </row>
    <row r="128" spans="1:7" x14ac:dyDescent="0.25">
      <c r="A128" s="89" t="s">
        <v>2307</v>
      </c>
      <c r="B128" s="198"/>
      <c r="C128" s="165"/>
      <c r="D128" s="165"/>
      <c r="E128" s="159"/>
      <c r="F128" s="165"/>
      <c r="G128" s="93"/>
    </row>
    <row r="129" spans="1:7" x14ac:dyDescent="0.25">
      <c r="A129" s="89" t="s">
        <v>2308</v>
      </c>
      <c r="B129" s="198"/>
      <c r="C129" s="165"/>
      <c r="D129" s="165"/>
      <c r="E129" s="159"/>
      <c r="F129" s="165"/>
      <c r="G129" s="93"/>
    </row>
    <row r="130" spans="1:7" x14ac:dyDescent="0.25">
      <c r="A130" s="89" t="s">
        <v>2309</v>
      </c>
      <c r="B130" s="198"/>
      <c r="C130" s="165"/>
      <c r="D130" s="165"/>
      <c r="E130" s="159"/>
      <c r="F130" s="165"/>
      <c r="G130" s="93"/>
    </row>
    <row r="131" spans="1:7" x14ac:dyDescent="0.25">
      <c r="A131" s="89" t="s">
        <v>2310</v>
      </c>
      <c r="B131" s="198"/>
      <c r="C131" s="165"/>
      <c r="D131" s="165"/>
      <c r="E131" s="159"/>
      <c r="F131" s="165"/>
      <c r="G131" s="93"/>
    </row>
    <row r="132" spans="1:7" x14ac:dyDescent="0.25">
      <c r="A132" s="89" t="s">
        <v>2311</v>
      </c>
      <c r="B132" s="198"/>
      <c r="C132" s="165"/>
      <c r="D132" s="165"/>
      <c r="E132" s="159"/>
      <c r="F132" s="165"/>
      <c r="G132" s="93"/>
    </row>
    <row r="133" spans="1:7" x14ac:dyDescent="0.25">
      <c r="A133" s="89" t="s">
        <v>2312</v>
      </c>
      <c r="B133" s="198"/>
      <c r="C133" s="165"/>
      <c r="D133" s="165"/>
      <c r="E133" s="159"/>
      <c r="F133" s="165"/>
      <c r="G133" s="93"/>
    </row>
    <row r="134" spans="1:7" x14ac:dyDescent="0.25">
      <c r="A134" s="89" t="s">
        <v>2313</v>
      </c>
      <c r="B134" s="198"/>
      <c r="C134" s="165"/>
      <c r="D134" s="165"/>
      <c r="E134" s="159"/>
      <c r="F134" s="165"/>
      <c r="G134" s="93"/>
    </row>
    <row r="135" spans="1:7" x14ac:dyDescent="0.25">
      <c r="A135" s="89" t="s">
        <v>2314</v>
      </c>
      <c r="B135" s="198"/>
      <c r="C135" s="165"/>
      <c r="D135" s="165"/>
      <c r="E135" s="159"/>
      <c r="F135" s="165"/>
      <c r="G135" s="93"/>
    </row>
    <row r="136" spans="1:7" x14ac:dyDescent="0.25">
      <c r="A136" s="89" t="s">
        <v>2315</v>
      </c>
      <c r="B136" s="198"/>
      <c r="C136" s="165"/>
      <c r="D136" s="165"/>
      <c r="E136" s="159"/>
      <c r="F136" s="165"/>
      <c r="G136" s="93"/>
    </row>
    <row r="137" spans="1:7" x14ac:dyDescent="0.25">
      <c r="A137" s="89" t="s">
        <v>2316</v>
      </c>
      <c r="B137" s="198"/>
      <c r="C137" s="165"/>
      <c r="D137" s="165"/>
      <c r="E137" s="159"/>
      <c r="F137" s="165"/>
      <c r="G137" s="93"/>
    </row>
    <row r="138" spans="1:7" x14ac:dyDescent="0.25">
      <c r="A138" s="89" t="s">
        <v>2317</v>
      </c>
      <c r="B138" s="198"/>
      <c r="C138" s="165"/>
      <c r="D138" s="165"/>
      <c r="E138" s="159"/>
      <c r="F138" s="165"/>
      <c r="G138" s="93"/>
    </row>
    <row r="139" spans="1:7" x14ac:dyDescent="0.25">
      <c r="A139" s="89" t="s">
        <v>2318</v>
      </c>
      <c r="B139" s="198"/>
      <c r="C139" s="165"/>
      <c r="D139" s="165"/>
      <c r="E139" s="159"/>
      <c r="F139" s="165"/>
      <c r="G139" s="93"/>
    </row>
    <row r="140" spans="1:7" x14ac:dyDescent="0.25">
      <c r="A140" s="89" t="s">
        <v>2319</v>
      </c>
      <c r="B140" s="198"/>
      <c r="C140" s="165"/>
      <c r="D140" s="165"/>
      <c r="E140" s="159"/>
      <c r="F140" s="165"/>
      <c r="G140" s="93"/>
    </row>
    <row r="141" spans="1:7" x14ac:dyDescent="0.25">
      <c r="A141" s="89" t="s">
        <v>2320</v>
      </c>
      <c r="B141" s="198"/>
      <c r="C141" s="165"/>
      <c r="D141" s="165"/>
      <c r="E141" s="159"/>
      <c r="F141" s="165"/>
      <c r="G141" s="93"/>
    </row>
    <row r="142" spans="1:7" x14ac:dyDescent="0.25">
      <c r="A142" s="89" t="s">
        <v>2321</v>
      </c>
      <c r="B142" s="198"/>
      <c r="C142" s="165"/>
      <c r="D142" s="165"/>
      <c r="E142" s="159"/>
      <c r="F142" s="165"/>
      <c r="G142" s="93"/>
    </row>
    <row r="143" spans="1:7" x14ac:dyDescent="0.25">
      <c r="A143" s="89" t="s">
        <v>2322</v>
      </c>
      <c r="B143" s="198"/>
      <c r="C143" s="165"/>
      <c r="D143" s="165"/>
      <c r="E143" s="159"/>
      <c r="F143" s="165"/>
      <c r="G143" s="93"/>
    </row>
    <row r="144" spans="1:7" x14ac:dyDescent="0.25">
      <c r="A144" s="89" t="s">
        <v>2323</v>
      </c>
      <c r="B144" s="198"/>
      <c r="C144" s="165"/>
      <c r="D144" s="165"/>
      <c r="E144" s="159"/>
      <c r="F144" s="165"/>
      <c r="G144" s="93"/>
    </row>
    <row r="145" spans="1:7" x14ac:dyDescent="0.25">
      <c r="A145" s="89" t="s">
        <v>2324</v>
      </c>
      <c r="B145" s="198"/>
      <c r="C145" s="165"/>
      <c r="D145" s="165"/>
      <c r="E145" s="159"/>
      <c r="F145" s="165"/>
      <c r="G145" s="93"/>
    </row>
    <row r="146" spans="1:7" x14ac:dyDescent="0.25">
      <c r="A146" s="89" t="s">
        <v>2325</v>
      </c>
      <c r="B146" s="198"/>
      <c r="C146" s="165"/>
      <c r="D146" s="165"/>
      <c r="E146" s="159"/>
      <c r="F146" s="165"/>
      <c r="G146" s="93"/>
    </row>
    <row r="147" spans="1:7" x14ac:dyDescent="0.25">
      <c r="A147" s="89" t="s">
        <v>2326</v>
      </c>
      <c r="B147" s="198"/>
      <c r="C147" s="165"/>
      <c r="D147" s="165"/>
      <c r="E147" s="159"/>
      <c r="F147" s="165"/>
      <c r="G147" s="93"/>
    </row>
    <row r="148" spans="1:7" x14ac:dyDescent="0.25">
      <c r="A148" s="89" t="s">
        <v>2327</v>
      </c>
      <c r="B148" s="198"/>
      <c r="C148" s="165"/>
      <c r="D148" s="165"/>
      <c r="E148" s="159"/>
      <c r="F148" s="165"/>
      <c r="G148" s="93"/>
    </row>
    <row r="149" spans="1:7" x14ac:dyDescent="0.25">
      <c r="A149" s="89" t="s">
        <v>2328</v>
      </c>
      <c r="B149" s="198"/>
      <c r="C149" s="165"/>
      <c r="D149" s="165"/>
      <c r="E149" s="159"/>
      <c r="F149" s="165"/>
      <c r="G149" s="93"/>
    </row>
    <row r="150" spans="1:7" x14ac:dyDescent="0.25">
      <c r="A150" s="89" t="s">
        <v>2329</v>
      </c>
      <c r="B150" s="198"/>
      <c r="C150" s="165"/>
      <c r="D150" s="165"/>
      <c r="E150" s="159"/>
      <c r="F150" s="165"/>
      <c r="G150" s="93"/>
    </row>
    <row r="151" spans="1:7" x14ac:dyDescent="0.25">
      <c r="A151" s="89" t="s">
        <v>2330</v>
      </c>
      <c r="B151" s="198"/>
      <c r="C151" s="165"/>
      <c r="D151" s="165"/>
      <c r="E151" s="159"/>
      <c r="F151" s="165"/>
      <c r="G151" s="93"/>
    </row>
    <row r="152" spans="1:7" x14ac:dyDescent="0.25">
      <c r="A152" s="89" t="s">
        <v>2331</v>
      </c>
      <c r="B152" s="198"/>
      <c r="C152" s="165"/>
      <c r="D152" s="165"/>
      <c r="E152" s="159"/>
      <c r="F152" s="165"/>
      <c r="G152" s="93"/>
    </row>
    <row r="153" spans="1:7" x14ac:dyDescent="0.25">
      <c r="A153" s="89" t="s">
        <v>2332</v>
      </c>
      <c r="B153" s="198"/>
      <c r="C153" s="165"/>
      <c r="D153" s="165"/>
      <c r="E153" s="159"/>
      <c r="F153" s="165"/>
      <c r="G153" s="93"/>
    </row>
    <row r="154" spans="1:7" x14ac:dyDescent="0.25">
      <c r="A154" s="89" t="s">
        <v>2333</v>
      </c>
      <c r="B154" s="198"/>
      <c r="C154" s="165"/>
      <c r="D154" s="165"/>
      <c r="E154" s="159"/>
      <c r="F154" s="165"/>
      <c r="G154" s="93"/>
    </row>
    <row r="155" spans="1:7" x14ac:dyDescent="0.25">
      <c r="A155" s="89" t="s">
        <v>2334</v>
      </c>
      <c r="B155" s="198"/>
      <c r="C155" s="165"/>
      <c r="D155" s="165"/>
      <c r="E155" s="159"/>
      <c r="F155" s="165"/>
      <c r="G155" s="93"/>
    </row>
    <row r="156" spans="1:7" x14ac:dyDescent="0.25">
      <c r="A156" s="89" t="s">
        <v>2335</v>
      </c>
      <c r="B156" s="198"/>
      <c r="C156" s="165"/>
      <c r="D156" s="165"/>
      <c r="E156" s="159"/>
      <c r="F156" s="165"/>
      <c r="G156" s="93"/>
    </row>
    <row r="157" spans="1:7" x14ac:dyDescent="0.25">
      <c r="A157" s="89" t="s">
        <v>2336</v>
      </c>
      <c r="B157" s="198"/>
      <c r="C157" s="165"/>
      <c r="D157" s="165"/>
      <c r="E157" s="159"/>
      <c r="F157" s="165"/>
      <c r="G157" s="93"/>
    </row>
    <row r="158" spans="1:7" x14ac:dyDescent="0.25">
      <c r="A158" s="89" t="s">
        <v>2337</v>
      </c>
      <c r="B158" s="198"/>
      <c r="C158" s="165"/>
      <c r="D158" s="165"/>
      <c r="E158" s="159"/>
      <c r="F158" s="165"/>
      <c r="G158" s="93"/>
    </row>
    <row r="159" spans="1:7" x14ac:dyDescent="0.25">
      <c r="A159" s="89" t="s">
        <v>2338</v>
      </c>
      <c r="B159" s="198"/>
      <c r="C159" s="165"/>
      <c r="D159" s="165"/>
      <c r="E159" s="159"/>
      <c r="F159" s="165"/>
      <c r="G159" s="93"/>
    </row>
    <row r="160" spans="1:7" x14ac:dyDescent="0.25">
      <c r="A160" s="89" t="s">
        <v>2339</v>
      </c>
      <c r="B160" s="198"/>
      <c r="C160" s="165"/>
      <c r="D160" s="165"/>
      <c r="E160" s="159"/>
      <c r="F160" s="165"/>
      <c r="G160" s="93"/>
    </row>
    <row r="161" spans="1:7" x14ac:dyDescent="0.25">
      <c r="A161" s="89" t="s">
        <v>2340</v>
      </c>
      <c r="B161" s="198"/>
      <c r="C161" s="165"/>
      <c r="D161" s="165"/>
      <c r="E161" s="159"/>
      <c r="F161" s="165"/>
      <c r="G161" s="93"/>
    </row>
    <row r="162" spans="1:7" x14ac:dyDescent="0.25">
      <c r="A162" s="89" t="s">
        <v>2341</v>
      </c>
      <c r="B162" s="198"/>
      <c r="C162" s="165"/>
      <c r="D162" s="165"/>
      <c r="E162" s="159"/>
      <c r="F162" s="165"/>
      <c r="G162" s="93"/>
    </row>
    <row r="163" spans="1:7" x14ac:dyDescent="0.25">
      <c r="A163" s="89" t="s">
        <v>2342</v>
      </c>
      <c r="B163" s="198"/>
      <c r="C163" s="165"/>
      <c r="D163" s="165"/>
      <c r="E163" s="159"/>
      <c r="F163" s="165"/>
      <c r="G163" s="93"/>
    </row>
    <row r="164" spans="1:7" x14ac:dyDescent="0.25">
      <c r="A164" s="89" t="s">
        <v>2343</v>
      </c>
      <c r="B164" s="198"/>
      <c r="C164" s="165"/>
      <c r="D164" s="165"/>
      <c r="E164" s="159"/>
      <c r="F164" s="165"/>
      <c r="G164" s="93"/>
    </row>
    <row r="165" spans="1:7" x14ac:dyDescent="0.25">
      <c r="A165" s="89" t="s">
        <v>2344</v>
      </c>
      <c r="B165" s="198"/>
      <c r="C165" s="165"/>
      <c r="D165" s="165"/>
      <c r="E165" s="159"/>
      <c r="F165" s="165"/>
      <c r="G165" s="93"/>
    </row>
    <row r="166" spans="1:7" x14ac:dyDescent="0.25">
      <c r="A166" s="89" t="s">
        <v>2345</v>
      </c>
      <c r="B166" s="198"/>
      <c r="C166" s="165"/>
      <c r="D166" s="165"/>
      <c r="E166" s="159"/>
      <c r="F166" s="165"/>
      <c r="G166" s="93"/>
    </row>
    <row r="167" spans="1:7" x14ac:dyDescent="0.25">
      <c r="A167" s="89" t="s">
        <v>2346</v>
      </c>
      <c r="B167" s="198"/>
      <c r="C167" s="165"/>
      <c r="D167" s="165"/>
      <c r="E167" s="159"/>
      <c r="F167" s="165"/>
      <c r="G167" s="93"/>
    </row>
    <row r="168" spans="1:7" x14ac:dyDescent="0.25">
      <c r="A168" s="89" t="s">
        <v>2347</v>
      </c>
      <c r="B168" s="198"/>
      <c r="C168" s="165"/>
      <c r="D168" s="165"/>
      <c r="E168" s="159"/>
      <c r="F168" s="165"/>
      <c r="G168" s="93"/>
    </row>
    <row r="169" spans="1:7" x14ac:dyDescent="0.25">
      <c r="A169" s="89" t="s">
        <v>2348</v>
      </c>
      <c r="B169" s="198"/>
      <c r="C169" s="165"/>
      <c r="D169" s="165"/>
      <c r="E169" s="159"/>
      <c r="F169" s="165"/>
      <c r="G169" s="93"/>
    </row>
    <row r="170" spans="1:7" x14ac:dyDescent="0.25">
      <c r="A170" s="98"/>
      <c r="B170" s="98" t="s">
        <v>986</v>
      </c>
      <c r="C170" s="98" t="s">
        <v>838</v>
      </c>
      <c r="D170" s="98" t="s">
        <v>839</v>
      </c>
      <c r="E170" s="98"/>
      <c r="F170" s="98" t="s">
        <v>803</v>
      </c>
      <c r="G170" s="98"/>
    </row>
    <row r="171" spans="1:7" x14ac:dyDescent="0.25">
      <c r="A171" s="89" t="s">
        <v>2349</v>
      </c>
      <c r="B171" s="89" t="s">
        <v>988</v>
      </c>
      <c r="C171" s="165">
        <v>1</v>
      </c>
      <c r="D171" s="165">
        <v>1</v>
      </c>
      <c r="E171" s="164"/>
      <c r="F171" s="165">
        <v>1</v>
      </c>
      <c r="G171" s="93"/>
    </row>
    <row r="172" spans="1:7" x14ac:dyDescent="0.25">
      <c r="A172" s="89" t="s">
        <v>2350</v>
      </c>
      <c r="B172" s="89" t="s">
        <v>990</v>
      </c>
      <c r="C172" s="165">
        <f>C174+C175+C176+C177</f>
        <v>0</v>
      </c>
      <c r="D172" s="165">
        <f>D174+D175+D176+D177</f>
        <v>0</v>
      </c>
      <c r="E172" s="164"/>
      <c r="F172" s="165">
        <f>F174+F175+F176+F177</f>
        <v>0</v>
      </c>
      <c r="G172" s="93"/>
    </row>
    <row r="173" spans="1:7" x14ac:dyDescent="0.25">
      <c r="A173" s="89" t="s">
        <v>2351</v>
      </c>
      <c r="B173" s="89" t="s">
        <v>352</v>
      </c>
      <c r="C173" s="165">
        <v>0</v>
      </c>
      <c r="D173" s="165">
        <v>0</v>
      </c>
      <c r="E173" s="164"/>
      <c r="F173" s="165">
        <v>0</v>
      </c>
      <c r="G173" s="93"/>
    </row>
    <row r="174" spans="1:7" x14ac:dyDescent="0.25">
      <c r="A174" s="89" t="s">
        <v>2352</v>
      </c>
      <c r="B174" s="95" t="s">
        <v>3174</v>
      </c>
      <c r="C174" s="165">
        <v>0</v>
      </c>
      <c r="D174" s="165">
        <v>0</v>
      </c>
      <c r="E174" s="164"/>
      <c r="F174" s="165">
        <v>0</v>
      </c>
      <c r="G174" s="93"/>
    </row>
    <row r="175" spans="1:7" x14ac:dyDescent="0.25">
      <c r="A175" s="89" t="s">
        <v>2353</v>
      </c>
      <c r="B175" s="95" t="s">
        <v>3175</v>
      </c>
      <c r="C175" s="165">
        <v>0</v>
      </c>
      <c r="D175" s="165">
        <v>0</v>
      </c>
      <c r="E175" s="164"/>
      <c r="F175" s="165">
        <v>0</v>
      </c>
      <c r="G175" s="93"/>
    </row>
    <row r="176" spans="1:7" x14ac:dyDescent="0.25">
      <c r="A176" s="89" t="s">
        <v>2354</v>
      </c>
      <c r="B176" s="95" t="s">
        <v>3176</v>
      </c>
      <c r="C176" s="165">
        <v>0</v>
      </c>
      <c r="D176" s="165">
        <v>0</v>
      </c>
      <c r="E176" s="164"/>
      <c r="F176" s="165">
        <v>0</v>
      </c>
      <c r="G176" s="93"/>
    </row>
    <row r="177" spans="1:7" x14ac:dyDescent="0.25">
      <c r="A177" s="89" t="s">
        <v>2355</v>
      </c>
      <c r="B177" s="95" t="s">
        <v>3177</v>
      </c>
      <c r="C177" s="165">
        <v>0</v>
      </c>
      <c r="D177" s="165">
        <v>0</v>
      </c>
      <c r="E177" s="164"/>
      <c r="F177" s="165">
        <v>0</v>
      </c>
      <c r="G177" s="93"/>
    </row>
    <row r="178" spans="1:7" x14ac:dyDescent="0.25">
      <c r="A178" s="89" t="s">
        <v>2356</v>
      </c>
      <c r="B178" s="95"/>
      <c r="C178" s="165"/>
      <c r="D178" s="165"/>
      <c r="E178" s="164"/>
      <c r="F178" s="165"/>
      <c r="G178" s="93"/>
    </row>
    <row r="179" spans="1:7" x14ac:dyDescent="0.25">
      <c r="A179" s="89" t="s">
        <v>2357</v>
      </c>
      <c r="B179" s="95"/>
      <c r="C179" s="165"/>
      <c r="D179" s="165"/>
      <c r="E179" s="164"/>
      <c r="F179" s="165"/>
      <c r="G179" s="93"/>
    </row>
    <row r="180" spans="1:7" x14ac:dyDescent="0.25">
      <c r="A180" s="98"/>
      <c r="B180" s="98" t="s">
        <v>998</v>
      </c>
      <c r="C180" s="98" t="s">
        <v>838</v>
      </c>
      <c r="D180" s="98" t="s">
        <v>839</v>
      </c>
      <c r="E180" s="98"/>
      <c r="F180" s="98" t="s">
        <v>803</v>
      </c>
      <c r="G180" s="98"/>
    </row>
    <row r="181" spans="1:7" x14ac:dyDescent="0.25">
      <c r="A181" s="89" t="s">
        <v>2358</v>
      </c>
      <c r="B181" s="89" t="s">
        <v>1000</v>
      </c>
      <c r="C181" s="165">
        <v>0</v>
      </c>
      <c r="D181" s="165">
        <v>0</v>
      </c>
      <c r="E181" s="251"/>
      <c r="F181" s="165">
        <v>0</v>
      </c>
      <c r="G181" s="93"/>
    </row>
    <row r="182" spans="1:7" x14ac:dyDescent="0.25">
      <c r="A182" s="89" t="s">
        <v>2359</v>
      </c>
      <c r="B182" s="89" t="s">
        <v>1002</v>
      </c>
      <c r="C182" s="165">
        <v>1</v>
      </c>
      <c r="D182" s="165">
        <v>1</v>
      </c>
      <c r="E182" s="251"/>
      <c r="F182" s="165">
        <v>1</v>
      </c>
      <c r="G182" s="93"/>
    </row>
    <row r="183" spans="1:7" x14ac:dyDescent="0.25">
      <c r="A183" s="89" t="s">
        <v>2360</v>
      </c>
      <c r="B183" s="89" t="s">
        <v>352</v>
      </c>
      <c r="C183" s="165">
        <v>0</v>
      </c>
      <c r="D183" s="165">
        <v>0</v>
      </c>
      <c r="E183" s="251"/>
      <c r="F183" s="165">
        <v>0</v>
      </c>
      <c r="G183" s="93"/>
    </row>
    <row r="184" spans="1:7" x14ac:dyDescent="0.25">
      <c r="A184" s="89" t="s">
        <v>2361</v>
      </c>
      <c r="B184" s="95"/>
      <c r="C184" s="95"/>
      <c r="D184" s="95"/>
      <c r="E184" s="73"/>
      <c r="F184" s="95"/>
      <c r="G184" s="93"/>
    </row>
    <row r="185" spans="1:7" x14ac:dyDescent="0.25">
      <c r="A185" s="89" t="s">
        <v>2362</v>
      </c>
      <c r="B185" s="95"/>
      <c r="C185" s="95"/>
      <c r="D185" s="95"/>
      <c r="E185" s="73"/>
      <c r="F185" s="95"/>
      <c r="G185" s="93"/>
    </row>
    <row r="186" spans="1:7" x14ac:dyDescent="0.25">
      <c r="A186" s="89" t="s">
        <v>2363</v>
      </c>
      <c r="B186" s="95"/>
      <c r="C186" s="95"/>
      <c r="D186" s="95"/>
      <c r="E186" s="73"/>
      <c r="F186" s="95"/>
      <c r="G186" s="93"/>
    </row>
    <row r="187" spans="1:7" x14ac:dyDescent="0.25">
      <c r="A187" s="89" t="s">
        <v>2364</v>
      </c>
      <c r="B187" s="95"/>
      <c r="C187" s="95"/>
      <c r="D187" s="95"/>
      <c r="E187" s="73"/>
      <c r="F187" s="95"/>
      <c r="G187" s="93"/>
    </row>
    <row r="188" spans="1:7" x14ac:dyDescent="0.25">
      <c r="A188" s="89" t="s">
        <v>2365</v>
      </c>
      <c r="B188" s="95"/>
      <c r="C188" s="95"/>
      <c r="D188" s="95"/>
      <c r="E188" s="73"/>
      <c r="F188" s="95"/>
      <c r="G188" s="93"/>
    </row>
    <row r="189" spans="1:7" x14ac:dyDescent="0.25">
      <c r="A189" s="89" t="s">
        <v>2366</v>
      </c>
      <c r="B189" s="95"/>
      <c r="C189" s="95"/>
      <c r="D189" s="95"/>
      <c r="E189" s="73"/>
      <c r="F189" s="95"/>
      <c r="G189" s="93"/>
    </row>
    <row r="190" spans="1:7" x14ac:dyDescent="0.25">
      <c r="A190" s="98"/>
      <c r="B190" s="98" t="s">
        <v>1010</v>
      </c>
      <c r="C190" s="98" t="s">
        <v>838</v>
      </c>
      <c r="D190" s="98" t="s">
        <v>839</v>
      </c>
      <c r="E190" s="98"/>
      <c r="F190" s="98" t="s">
        <v>803</v>
      </c>
      <c r="G190" s="98"/>
    </row>
    <row r="191" spans="1:7" x14ac:dyDescent="0.25">
      <c r="A191" s="89" t="s">
        <v>2367</v>
      </c>
      <c r="B191" s="121" t="s">
        <v>1012</v>
      </c>
      <c r="C191" s="165">
        <v>1</v>
      </c>
      <c r="D191" s="165">
        <v>1</v>
      </c>
      <c r="E191" s="251"/>
      <c r="F191" s="165">
        <v>1</v>
      </c>
      <c r="G191" s="93"/>
    </row>
    <row r="192" spans="1:7" x14ac:dyDescent="0.25">
      <c r="A192" s="89" t="s">
        <v>2368</v>
      </c>
      <c r="B192" s="121" t="s">
        <v>1014</v>
      </c>
      <c r="C192" s="165">
        <v>0</v>
      </c>
      <c r="D192" s="165">
        <v>0</v>
      </c>
      <c r="E192" s="251"/>
      <c r="F192" s="165">
        <v>0</v>
      </c>
      <c r="G192" s="93"/>
    </row>
    <row r="193" spans="1:7" x14ac:dyDescent="0.25">
      <c r="A193" s="89" t="s">
        <v>2369</v>
      </c>
      <c r="B193" s="121" t="s">
        <v>1016</v>
      </c>
      <c r="C193" s="165">
        <v>0</v>
      </c>
      <c r="D193" s="165">
        <v>0</v>
      </c>
      <c r="E193" s="165"/>
      <c r="F193" s="165">
        <v>0</v>
      </c>
      <c r="G193" s="93"/>
    </row>
    <row r="194" spans="1:7" x14ac:dyDescent="0.25">
      <c r="A194" s="89" t="s">
        <v>2370</v>
      </c>
      <c r="B194" s="121" t="s">
        <v>1018</v>
      </c>
      <c r="C194" s="165">
        <v>0</v>
      </c>
      <c r="D194" s="165">
        <v>0</v>
      </c>
      <c r="E194" s="165"/>
      <c r="F194" s="165">
        <v>0</v>
      </c>
      <c r="G194" s="93"/>
    </row>
    <row r="195" spans="1:7" x14ac:dyDescent="0.25">
      <c r="A195" s="89" t="s">
        <v>2371</v>
      </c>
      <c r="B195" s="121" t="s">
        <v>1020</v>
      </c>
      <c r="C195" s="165">
        <v>0</v>
      </c>
      <c r="D195" s="165">
        <v>0</v>
      </c>
      <c r="E195" s="165"/>
      <c r="F195" s="165">
        <v>0</v>
      </c>
      <c r="G195" s="93"/>
    </row>
    <row r="196" spans="1:7" x14ac:dyDescent="0.25">
      <c r="A196" s="89" t="s">
        <v>2372</v>
      </c>
      <c r="B196" s="204"/>
      <c r="C196" s="165"/>
      <c r="D196" s="165"/>
      <c r="E196" s="165"/>
      <c r="F196" s="165"/>
      <c r="G196" s="93"/>
    </row>
    <row r="197" spans="1:7" x14ac:dyDescent="0.25">
      <c r="A197" s="89" t="s">
        <v>2373</v>
      </c>
      <c r="B197" s="204"/>
      <c r="C197" s="165"/>
      <c r="D197" s="165"/>
      <c r="E197" s="159"/>
      <c r="F197" s="165"/>
      <c r="G197" s="93"/>
    </row>
    <row r="198" spans="1:7" x14ac:dyDescent="0.25">
      <c r="A198" s="89" t="s">
        <v>2374</v>
      </c>
      <c r="B198" s="219"/>
      <c r="C198" s="165"/>
      <c r="D198" s="165"/>
      <c r="E198" s="159"/>
      <c r="F198" s="165"/>
      <c r="G198" s="93"/>
    </row>
    <row r="199" spans="1:7" x14ac:dyDescent="0.25">
      <c r="A199" s="89" t="s">
        <v>2375</v>
      </c>
      <c r="B199" s="219"/>
      <c r="C199" s="165"/>
      <c r="D199" s="165"/>
      <c r="E199" s="159"/>
      <c r="F199" s="165"/>
      <c r="G199" s="93"/>
    </row>
    <row r="200" spans="1:7" x14ac:dyDescent="0.25">
      <c r="A200" s="98"/>
      <c r="B200" s="98" t="s">
        <v>1025</v>
      </c>
      <c r="C200" s="98" t="s">
        <v>838</v>
      </c>
      <c r="D200" s="98" t="s">
        <v>839</v>
      </c>
      <c r="E200" s="98"/>
      <c r="F200" s="98" t="s">
        <v>803</v>
      </c>
      <c r="G200" s="98"/>
    </row>
    <row r="201" spans="1:7" x14ac:dyDescent="0.25">
      <c r="A201" s="89" t="s">
        <v>2376</v>
      </c>
      <c r="B201" s="89" t="s">
        <v>1027</v>
      </c>
      <c r="C201" s="165">
        <v>0</v>
      </c>
      <c r="D201" s="165">
        <v>0</v>
      </c>
      <c r="E201" s="251"/>
      <c r="F201" s="165">
        <v>0</v>
      </c>
      <c r="G201" s="93"/>
    </row>
    <row r="202" spans="1:7" x14ac:dyDescent="0.25">
      <c r="A202" s="89" t="s">
        <v>2377</v>
      </c>
      <c r="B202" s="220" t="s">
        <v>2378</v>
      </c>
      <c r="C202" s="165"/>
      <c r="D202" s="165"/>
      <c r="E202" s="251"/>
      <c r="F202" s="165"/>
      <c r="G202" s="93"/>
    </row>
    <row r="203" spans="1:7" x14ac:dyDescent="0.25">
      <c r="A203" s="89" t="s">
        <v>2379</v>
      </c>
      <c r="B203" s="221"/>
      <c r="C203" s="165"/>
      <c r="D203" s="165"/>
      <c r="E203" s="164"/>
      <c r="F203" s="165"/>
      <c r="G203" s="93"/>
    </row>
    <row r="204" spans="1:7" x14ac:dyDescent="0.25">
      <c r="A204" s="89" t="s">
        <v>2380</v>
      </c>
      <c r="B204" s="221"/>
      <c r="C204" s="165"/>
      <c r="D204" s="165"/>
      <c r="E204" s="164"/>
      <c r="F204" s="165"/>
      <c r="G204" s="93"/>
    </row>
    <row r="205" spans="1:7" x14ac:dyDescent="0.25">
      <c r="A205" s="89" t="s">
        <v>2381</v>
      </c>
      <c r="B205" s="221"/>
      <c r="C205" s="165"/>
      <c r="D205" s="165"/>
      <c r="E205" s="164"/>
      <c r="F205" s="165"/>
      <c r="G205" s="93"/>
    </row>
    <row r="206" spans="1:7" x14ac:dyDescent="0.25">
      <c r="A206" s="89" t="s">
        <v>2382</v>
      </c>
      <c r="B206" s="198"/>
      <c r="C206" s="198"/>
      <c r="D206" s="198"/>
      <c r="E206" s="93"/>
      <c r="F206" s="198"/>
      <c r="G206" s="93"/>
    </row>
    <row r="207" spans="1:7" x14ac:dyDescent="0.25">
      <c r="A207" s="89" t="s">
        <v>2383</v>
      </c>
      <c r="B207" s="198"/>
      <c r="C207" s="198"/>
      <c r="D207" s="198"/>
      <c r="E207" s="93"/>
      <c r="F207" s="198"/>
      <c r="G207" s="93"/>
    </row>
    <row r="208" spans="1:7" x14ac:dyDescent="0.25">
      <c r="A208" s="89" t="s">
        <v>2384</v>
      </c>
      <c r="B208" s="198"/>
      <c r="C208" s="198"/>
      <c r="D208" s="198"/>
      <c r="E208" s="93"/>
      <c r="F208" s="198"/>
      <c r="G208" s="93"/>
    </row>
    <row r="209" spans="1:7" ht="18.75" x14ac:dyDescent="0.25">
      <c r="A209" s="168"/>
      <c r="B209" s="178" t="s">
        <v>2385</v>
      </c>
      <c r="C209" s="222"/>
      <c r="D209" s="222"/>
      <c r="E209" s="222"/>
      <c r="F209" s="222"/>
      <c r="G209" s="222"/>
    </row>
    <row r="210" spans="1:7" x14ac:dyDescent="0.25">
      <c r="A210" s="98"/>
      <c r="B210" s="98" t="s">
        <v>1033</v>
      </c>
      <c r="C210" s="98" t="s">
        <v>1034</v>
      </c>
      <c r="D210" s="98" t="s">
        <v>1035</v>
      </c>
      <c r="E210" s="98"/>
      <c r="F210" s="98" t="s">
        <v>838</v>
      </c>
      <c r="G210" s="98" t="s">
        <v>1036</v>
      </c>
    </row>
    <row r="211" spans="1:7" x14ac:dyDescent="0.25">
      <c r="A211" s="89" t="s">
        <v>2386</v>
      </c>
      <c r="B211" s="102" t="s">
        <v>1038</v>
      </c>
      <c r="C211" s="177">
        <f>(C238/D238)*1000</f>
        <v>4089.9235696923074</v>
      </c>
      <c r="D211" s="95"/>
      <c r="E211" s="238"/>
      <c r="F211" s="240"/>
      <c r="G211" s="240"/>
    </row>
    <row r="212" spans="1:7" x14ac:dyDescent="0.25">
      <c r="A212" s="119"/>
      <c r="B212" s="171"/>
      <c r="C212" s="119"/>
      <c r="D212" s="119"/>
      <c r="E212" s="119"/>
      <c r="F212" s="120"/>
      <c r="G212" s="120"/>
    </row>
    <row r="213" spans="1:7" x14ac:dyDescent="0.25">
      <c r="A213" s="76"/>
      <c r="B213" s="102" t="s">
        <v>1039</v>
      </c>
      <c r="C213" s="119"/>
      <c r="D213" s="119"/>
      <c r="E213" s="119"/>
      <c r="F213" s="120"/>
      <c r="G213" s="120"/>
    </row>
    <row r="214" spans="1:7" x14ac:dyDescent="0.25">
      <c r="A214" s="89" t="s">
        <v>2387</v>
      </c>
      <c r="B214" s="198" t="s">
        <v>3178</v>
      </c>
      <c r="C214" s="177">
        <v>33.541517599999992</v>
      </c>
      <c r="D214" s="223">
        <v>41</v>
      </c>
      <c r="E214" s="119"/>
      <c r="F214" s="111">
        <f>IF($C$238=0,"",IF(C214="[for completion]","",IF(C214="","",C214/$C$238)))</f>
        <v>6.3084717709178242E-2</v>
      </c>
      <c r="G214" s="111">
        <f>IF($D$238=0,"",IF(D214="[for completion]","",IF(D214="","",D214/$D$238)))</f>
        <v>0.31538461538461537</v>
      </c>
    </row>
    <row r="215" spans="1:7" x14ac:dyDescent="0.25">
      <c r="A215" s="89" t="s">
        <v>2388</v>
      </c>
      <c r="B215" s="198" t="s">
        <v>3179</v>
      </c>
      <c r="C215" s="177">
        <v>215.54512938000002</v>
      </c>
      <c r="D215" s="223">
        <v>65</v>
      </c>
      <c r="E215" s="119"/>
      <c r="F215" s="111">
        <f t="shared" ref="F215:F237" si="1">IF($C$238=0,"",IF(C215="[for completion]","",IF(C215="","",C215/$C$238)))</f>
        <v>0.40539619592303738</v>
      </c>
      <c r="G215" s="111">
        <f t="shared" ref="G215:G237" si="2">IF($D$238=0,"",IF(D215="[for completion]","",IF(D215="","",D215/$D$238)))</f>
        <v>0.5</v>
      </c>
    </row>
    <row r="216" spans="1:7" x14ac:dyDescent="0.25">
      <c r="A216" s="89" t="s">
        <v>2389</v>
      </c>
      <c r="B216" s="198" t="s">
        <v>3180</v>
      </c>
      <c r="C216" s="177">
        <v>187.11675223999998</v>
      </c>
      <c r="D216" s="223">
        <v>23</v>
      </c>
      <c r="E216" s="119"/>
      <c r="F216" s="111">
        <f t="shared" si="1"/>
        <v>0.35192824709036563</v>
      </c>
      <c r="G216" s="111">
        <f t="shared" si="2"/>
        <v>0.17692307692307693</v>
      </c>
    </row>
    <row r="217" spans="1:7" x14ac:dyDescent="0.25">
      <c r="A217" s="89" t="s">
        <v>2390</v>
      </c>
      <c r="B217" s="198" t="s">
        <v>3181</v>
      </c>
      <c r="C217" s="177">
        <v>0</v>
      </c>
      <c r="D217" s="223">
        <v>0</v>
      </c>
      <c r="E217" s="119"/>
      <c r="F217" s="111">
        <f t="shared" si="1"/>
        <v>0</v>
      </c>
      <c r="G217" s="111">
        <f t="shared" si="2"/>
        <v>0</v>
      </c>
    </row>
    <row r="218" spans="1:7" x14ac:dyDescent="0.25">
      <c r="A218" s="89" t="s">
        <v>2391</v>
      </c>
      <c r="B218" s="198" t="s">
        <v>3181</v>
      </c>
      <c r="C218" s="177">
        <v>95.486664840000003</v>
      </c>
      <c r="D218" s="223">
        <v>1</v>
      </c>
      <c r="E218" s="119"/>
      <c r="F218" s="111">
        <f t="shared" si="1"/>
        <v>0.1795908392774189</v>
      </c>
      <c r="G218" s="111">
        <f t="shared" si="2"/>
        <v>7.6923076923076927E-3</v>
      </c>
    </row>
    <row r="219" spans="1:7" x14ac:dyDescent="0.25">
      <c r="A219" s="89" t="s">
        <v>2392</v>
      </c>
      <c r="B219" s="198" t="s">
        <v>3183</v>
      </c>
      <c r="C219" s="177">
        <v>0</v>
      </c>
      <c r="D219" s="223">
        <v>0</v>
      </c>
      <c r="E219" s="119"/>
      <c r="F219" s="111">
        <f t="shared" si="1"/>
        <v>0</v>
      </c>
      <c r="G219" s="111">
        <f t="shared" si="2"/>
        <v>0</v>
      </c>
    </row>
    <row r="220" spans="1:7" x14ac:dyDescent="0.25">
      <c r="A220" s="89" t="s">
        <v>2393</v>
      </c>
      <c r="B220" s="198"/>
      <c r="C220" s="177"/>
      <c r="D220" s="223"/>
      <c r="E220" s="119"/>
      <c r="F220" s="111" t="str">
        <f t="shared" si="1"/>
        <v/>
      </c>
      <c r="G220" s="111" t="str">
        <f t="shared" si="2"/>
        <v/>
      </c>
    </row>
    <row r="221" spans="1:7" x14ac:dyDescent="0.25">
      <c r="A221" s="89" t="s">
        <v>2394</v>
      </c>
      <c r="B221" s="198"/>
      <c r="C221" s="177"/>
      <c r="D221" s="223"/>
      <c r="E221" s="119"/>
      <c r="F221" s="111" t="str">
        <f t="shared" si="1"/>
        <v/>
      </c>
      <c r="G221" s="111" t="str">
        <f t="shared" si="2"/>
        <v/>
      </c>
    </row>
    <row r="222" spans="1:7" x14ac:dyDescent="0.25">
      <c r="A222" s="89" t="s">
        <v>2395</v>
      </c>
      <c r="B222" s="198"/>
      <c r="C222" s="177"/>
      <c r="D222" s="223"/>
      <c r="E222" s="119"/>
      <c r="F222" s="111" t="str">
        <f t="shared" si="1"/>
        <v/>
      </c>
      <c r="G222" s="111" t="str">
        <f t="shared" si="2"/>
        <v/>
      </c>
    </row>
    <row r="223" spans="1:7" x14ac:dyDescent="0.25">
      <c r="A223" s="89" t="s">
        <v>2396</v>
      </c>
      <c r="B223" s="198"/>
      <c r="C223" s="177"/>
      <c r="D223" s="223"/>
      <c r="E223" s="93"/>
      <c r="F223" s="111" t="str">
        <f t="shared" si="1"/>
        <v/>
      </c>
      <c r="G223" s="111" t="str">
        <f t="shared" si="2"/>
        <v/>
      </c>
    </row>
    <row r="224" spans="1:7" x14ac:dyDescent="0.25">
      <c r="A224" s="89" t="s">
        <v>2397</v>
      </c>
      <c r="B224" s="198"/>
      <c r="C224" s="177"/>
      <c r="D224" s="223"/>
      <c r="E224" s="93"/>
      <c r="F224" s="111" t="str">
        <f t="shared" si="1"/>
        <v/>
      </c>
      <c r="G224" s="111" t="str">
        <f t="shared" si="2"/>
        <v/>
      </c>
    </row>
    <row r="225" spans="1:7" x14ac:dyDescent="0.25">
      <c r="A225" s="89" t="s">
        <v>2398</v>
      </c>
      <c r="B225" s="198"/>
      <c r="C225" s="177"/>
      <c r="D225" s="223"/>
      <c r="E225" s="93"/>
      <c r="F225" s="111" t="str">
        <f t="shared" si="1"/>
        <v/>
      </c>
      <c r="G225" s="111" t="str">
        <f t="shared" si="2"/>
        <v/>
      </c>
    </row>
    <row r="226" spans="1:7" x14ac:dyDescent="0.25">
      <c r="A226" s="89" t="s">
        <v>2399</v>
      </c>
      <c r="B226" s="198"/>
      <c r="C226" s="177"/>
      <c r="D226" s="223"/>
      <c r="E226" s="93"/>
      <c r="F226" s="111" t="str">
        <f t="shared" si="1"/>
        <v/>
      </c>
      <c r="G226" s="111" t="str">
        <f t="shared" si="2"/>
        <v/>
      </c>
    </row>
    <row r="227" spans="1:7" x14ac:dyDescent="0.25">
      <c r="A227" s="89" t="s">
        <v>2400</v>
      </c>
      <c r="B227" s="198"/>
      <c r="C227" s="177"/>
      <c r="D227" s="223"/>
      <c r="E227" s="93"/>
      <c r="F227" s="111" t="str">
        <f t="shared" si="1"/>
        <v/>
      </c>
      <c r="G227" s="111" t="str">
        <f t="shared" si="2"/>
        <v/>
      </c>
    </row>
    <row r="228" spans="1:7" x14ac:dyDescent="0.25">
      <c r="A228" s="89" t="s">
        <v>2401</v>
      </c>
      <c r="B228" s="198"/>
      <c r="C228" s="177"/>
      <c r="D228" s="223"/>
      <c r="E228" s="93"/>
      <c r="F228" s="111" t="str">
        <f t="shared" si="1"/>
        <v/>
      </c>
      <c r="G228" s="111" t="str">
        <f t="shared" si="2"/>
        <v/>
      </c>
    </row>
    <row r="229" spans="1:7" x14ac:dyDescent="0.25">
      <c r="A229" s="89" t="s">
        <v>2402</v>
      </c>
      <c r="B229" s="198"/>
      <c r="C229" s="177"/>
      <c r="D229" s="223"/>
      <c r="E229" s="76"/>
      <c r="F229" s="111" t="str">
        <f t="shared" si="1"/>
        <v/>
      </c>
      <c r="G229" s="111" t="str">
        <f t="shared" si="2"/>
        <v/>
      </c>
    </row>
    <row r="230" spans="1:7" x14ac:dyDescent="0.25">
      <c r="A230" s="89" t="s">
        <v>2403</v>
      </c>
      <c r="B230" s="198"/>
      <c r="C230" s="177"/>
      <c r="D230" s="223"/>
      <c r="E230" s="172"/>
      <c r="F230" s="111" t="str">
        <f t="shared" si="1"/>
        <v/>
      </c>
      <c r="G230" s="111" t="str">
        <f t="shared" si="2"/>
        <v/>
      </c>
    </row>
    <row r="231" spans="1:7" x14ac:dyDescent="0.25">
      <c r="A231" s="89" t="s">
        <v>2404</v>
      </c>
      <c r="B231" s="198"/>
      <c r="C231" s="177"/>
      <c r="D231" s="223"/>
      <c r="E231" s="172"/>
      <c r="F231" s="111" t="str">
        <f t="shared" si="1"/>
        <v/>
      </c>
      <c r="G231" s="111" t="str">
        <f t="shared" si="2"/>
        <v/>
      </c>
    </row>
    <row r="232" spans="1:7" x14ac:dyDescent="0.25">
      <c r="A232" s="89" t="s">
        <v>2405</v>
      </c>
      <c r="B232" s="198"/>
      <c r="C232" s="177"/>
      <c r="D232" s="223"/>
      <c r="E232" s="172"/>
      <c r="F232" s="111" t="str">
        <f t="shared" si="1"/>
        <v/>
      </c>
      <c r="G232" s="111" t="str">
        <f t="shared" si="2"/>
        <v/>
      </c>
    </row>
    <row r="233" spans="1:7" x14ac:dyDescent="0.25">
      <c r="A233" s="89" t="s">
        <v>2406</v>
      </c>
      <c r="B233" s="198"/>
      <c r="C233" s="177"/>
      <c r="D233" s="223"/>
      <c r="E233" s="172"/>
      <c r="F233" s="111" t="str">
        <f t="shared" si="1"/>
        <v/>
      </c>
      <c r="G233" s="111" t="str">
        <f t="shared" si="2"/>
        <v/>
      </c>
    </row>
    <row r="234" spans="1:7" x14ac:dyDescent="0.25">
      <c r="A234" s="89" t="s">
        <v>2407</v>
      </c>
      <c r="B234" s="198"/>
      <c r="C234" s="177"/>
      <c r="D234" s="223"/>
      <c r="E234" s="172"/>
      <c r="F234" s="111" t="str">
        <f t="shared" si="1"/>
        <v/>
      </c>
      <c r="G234" s="111" t="str">
        <f t="shared" si="2"/>
        <v/>
      </c>
    </row>
    <row r="235" spans="1:7" x14ac:dyDescent="0.25">
      <c r="A235" s="89" t="s">
        <v>2408</v>
      </c>
      <c r="B235" s="198"/>
      <c r="C235" s="177"/>
      <c r="D235" s="223"/>
      <c r="E235" s="172"/>
      <c r="F235" s="111" t="str">
        <f t="shared" si="1"/>
        <v/>
      </c>
      <c r="G235" s="111" t="str">
        <f t="shared" si="2"/>
        <v/>
      </c>
    </row>
    <row r="236" spans="1:7" x14ac:dyDescent="0.25">
      <c r="A236" s="89" t="s">
        <v>2409</v>
      </c>
      <c r="B236" s="198"/>
      <c r="C236" s="177"/>
      <c r="D236" s="223"/>
      <c r="E236" s="172"/>
      <c r="F236" s="111" t="str">
        <f t="shared" si="1"/>
        <v/>
      </c>
      <c r="G236" s="111" t="str">
        <f t="shared" si="2"/>
        <v/>
      </c>
    </row>
    <row r="237" spans="1:7" x14ac:dyDescent="0.25">
      <c r="A237" s="89" t="s">
        <v>2410</v>
      </c>
      <c r="B237" s="198"/>
      <c r="C237" s="177"/>
      <c r="D237" s="223"/>
      <c r="E237" s="172"/>
      <c r="F237" s="111" t="str">
        <f t="shared" si="1"/>
        <v/>
      </c>
      <c r="G237" s="111" t="str">
        <f t="shared" si="2"/>
        <v/>
      </c>
    </row>
    <row r="238" spans="1:7" x14ac:dyDescent="0.25">
      <c r="A238" s="89" t="s">
        <v>2411</v>
      </c>
      <c r="B238" s="113" t="s">
        <v>354</v>
      </c>
      <c r="C238" s="114">
        <f>SUM(C214:C237)</f>
        <v>531.69006405999994</v>
      </c>
      <c r="D238" s="173">
        <f>SUM(D214:D237)</f>
        <v>130</v>
      </c>
      <c r="E238" s="172"/>
      <c r="F238" s="174">
        <f>SUM(F214:F237)</f>
        <v>1</v>
      </c>
      <c r="G238" s="174">
        <f>SUM(G214:G237)</f>
        <v>1</v>
      </c>
    </row>
    <row r="239" spans="1:7" x14ac:dyDescent="0.25">
      <c r="A239" s="98"/>
      <c r="B239" s="98" t="s">
        <v>1065</v>
      </c>
      <c r="C239" s="98" t="s">
        <v>1034</v>
      </c>
      <c r="D239" s="98" t="s">
        <v>1035</v>
      </c>
      <c r="E239" s="98"/>
      <c r="F239" s="98" t="s">
        <v>838</v>
      </c>
      <c r="G239" s="98" t="s">
        <v>1036</v>
      </c>
    </row>
    <row r="240" spans="1:7" x14ac:dyDescent="0.25">
      <c r="A240" s="89" t="s">
        <v>2412</v>
      </c>
      <c r="B240" s="89" t="s">
        <v>1067</v>
      </c>
      <c r="C240" s="165" t="s">
        <v>2040</v>
      </c>
      <c r="D240" s="95"/>
      <c r="E240" s="95"/>
      <c r="F240" s="250"/>
      <c r="G240" s="250"/>
    </row>
    <row r="241" spans="1:7" x14ac:dyDescent="0.25">
      <c r="A241" s="76"/>
      <c r="B241" s="76"/>
      <c r="C241" s="76"/>
      <c r="D241" s="76"/>
      <c r="E241" s="76"/>
      <c r="F241" s="160"/>
      <c r="G241" s="160"/>
    </row>
    <row r="242" spans="1:7" x14ac:dyDescent="0.25">
      <c r="A242" s="76"/>
      <c r="B242" s="102" t="s">
        <v>1068</v>
      </c>
      <c r="C242" s="76"/>
      <c r="D242" s="76"/>
      <c r="E242" s="76"/>
      <c r="F242" s="160"/>
      <c r="G242" s="160"/>
    </row>
    <row r="243" spans="1:7" x14ac:dyDescent="0.2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2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25">
      <c r="A245" s="89" t="s">
        <v>2415</v>
      </c>
      <c r="B245" s="89" t="s">
        <v>1074</v>
      </c>
      <c r="C245" s="177" t="s">
        <v>2040</v>
      </c>
      <c r="D245" s="223" t="s">
        <v>2040</v>
      </c>
      <c r="E245" s="76"/>
      <c r="F245" s="111" t="str">
        <f t="shared" si="3"/>
        <v/>
      </c>
      <c r="G245" s="111" t="str">
        <f t="shared" si="4"/>
        <v/>
      </c>
    </row>
    <row r="246" spans="1:7" x14ac:dyDescent="0.25">
      <c r="A246" s="89" t="s">
        <v>2416</v>
      </c>
      <c r="B246" s="89" t="s">
        <v>1076</v>
      </c>
      <c r="C246" s="177" t="s">
        <v>2040</v>
      </c>
      <c r="D246" s="223" t="s">
        <v>2040</v>
      </c>
      <c r="E246" s="76"/>
      <c r="F246" s="111" t="str">
        <f t="shared" si="3"/>
        <v/>
      </c>
      <c r="G246" s="111" t="str">
        <f t="shared" si="4"/>
        <v/>
      </c>
    </row>
    <row r="247" spans="1:7" x14ac:dyDescent="0.25">
      <c r="A247" s="89" t="s">
        <v>2417</v>
      </c>
      <c r="B247" s="89" t="s">
        <v>1078</v>
      </c>
      <c r="C247" s="177" t="s">
        <v>2040</v>
      </c>
      <c r="D247" s="223" t="s">
        <v>2040</v>
      </c>
      <c r="E247" s="76"/>
      <c r="F247" s="111" t="str">
        <f>IF($C$251=0,"",IF(C247="[for completion]","",IF(C247="","",C247/$C$251)))</f>
        <v/>
      </c>
      <c r="G247" s="111" t="str">
        <f t="shared" si="4"/>
        <v/>
      </c>
    </row>
    <row r="248" spans="1:7" x14ac:dyDescent="0.25">
      <c r="A248" s="89" t="s">
        <v>2418</v>
      </c>
      <c r="B248" s="89" t="s">
        <v>1080</v>
      </c>
      <c r="C248" s="177" t="s">
        <v>2040</v>
      </c>
      <c r="D248" s="223" t="s">
        <v>2040</v>
      </c>
      <c r="E248" s="76"/>
      <c r="F248" s="111" t="str">
        <f t="shared" si="3"/>
        <v/>
      </c>
      <c r="G248" s="111" t="str">
        <f t="shared" si="4"/>
        <v/>
      </c>
    </row>
    <row r="249" spans="1:7" x14ac:dyDescent="0.25">
      <c r="A249" s="89" t="s">
        <v>2419</v>
      </c>
      <c r="B249" s="89" t="s">
        <v>1082</v>
      </c>
      <c r="C249" s="177" t="s">
        <v>2040</v>
      </c>
      <c r="D249" s="223" t="s">
        <v>2040</v>
      </c>
      <c r="E249" s="76"/>
      <c r="F249" s="111" t="str">
        <f t="shared" si="3"/>
        <v/>
      </c>
      <c r="G249" s="111" t="str">
        <f t="shared" si="4"/>
        <v/>
      </c>
    </row>
    <row r="250" spans="1:7" x14ac:dyDescent="0.25">
      <c r="A250" s="89" t="s">
        <v>2420</v>
      </c>
      <c r="B250" s="89" t="s">
        <v>1084</v>
      </c>
      <c r="C250" s="177" t="s">
        <v>2040</v>
      </c>
      <c r="D250" s="223" t="s">
        <v>2040</v>
      </c>
      <c r="E250" s="76"/>
      <c r="F250" s="111" t="str">
        <f t="shared" si="3"/>
        <v/>
      </c>
      <c r="G250" s="111" t="str">
        <f t="shared" si="4"/>
        <v/>
      </c>
    </row>
    <row r="251" spans="1:7" x14ac:dyDescent="0.25">
      <c r="A251" s="89" t="s">
        <v>2421</v>
      </c>
      <c r="B251" s="113" t="s">
        <v>354</v>
      </c>
      <c r="C251" s="71">
        <f>SUM(C243:C250)</f>
        <v>0</v>
      </c>
      <c r="D251" s="157">
        <f>SUM(D243:D250)</f>
        <v>0</v>
      </c>
      <c r="E251" s="76"/>
      <c r="F251" s="174">
        <f>SUM(F240:F250)</f>
        <v>0</v>
      </c>
      <c r="G251" s="174">
        <f>SUM(G240:G250)</f>
        <v>0</v>
      </c>
    </row>
    <row r="252" spans="1:7" x14ac:dyDescent="0.25">
      <c r="A252" s="89" t="s">
        <v>2422</v>
      </c>
      <c r="B252" s="155" t="s">
        <v>1087</v>
      </c>
      <c r="C252" s="177"/>
      <c r="D252" s="223"/>
      <c r="E252" s="76"/>
      <c r="F252" s="111" t="s">
        <v>2423</v>
      </c>
      <c r="G252" s="111" t="s">
        <v>2423</v>
      </c>
    </row>
    <row r="253" spans="1:7" x14ac:dyDescent="0.25">
      <c r="A253" s="89" t="s">
        <v>2424</v>
      </c>
      <c r="B253" s="155" t="s">
        <v>1089</v>
      </c>
      <c r="C253" s="177"/>
      <c r="D253" s="223"/>
      <c r="E253" s="76"/>
      <c r="F253" s="111" t="s">
        <v>2423</v>
      </c>
      <c r="G253" s="111" t="s">
        <v>2423</v>
      </c>
    </row>
    <row r="254" spans="1:7" x14ac:dyDescent="0.25">
      <c r="A254" s="89" t="s">
        <v>2425</v>
      </c>
      <c r="B254" s="155" t="s">
        <v>1091</v>
      </c>
      <c r="C254" s="177"/>
      <c r="D254" s="223"/>
      <c r="E254" s="76"/>
      <c r="F254" s="111" t="s">
        <v>2423</v>
      </c>
      <c r="G254" s="111" t="s">
        <v>2423</v>
      </c>
    </row>
    <row r="255" spans="1:7" x14ac:dyDescent="0.25">
      <c r="A255" s="89" t="s">
        <v>2426</v>
      </c>
      <c r="B255" s="155" t="s">
        <v>1093</v>
      </c>
      <c r="C255" s="177"/>
      <c r="D255" s="223"/>
      <c r="E255" s="76"/>
      <c r="F255" s="111" t="s">
        <v>2423</v>
      </c>
      <c r="G255" s="111" t="s">
        <v>2423</v>
      </c>
    </row>
    <row r="256" spans="1:7" x14ac:dyDescent="0.25">
      <c r="A256" s="89" t="s">
        <v>2427</v>
      </c>
      <c r="B256" s="155" t="s">
        <v>1095</v>
      </c>
      <c r="C256" s="177"/>
      <c r="D256" s="223"/>
      <c r="E256" s="76"/>
      <c r="F256" s="111" t="s">
        <v>2423</v>
      </c>
      <c r="G256" s="111" t="s">
        <v>2423</v>
      </c>
    </row>
    <row r="257" spans="1:7" x14ac:dyDescent="0.25">
      <c r="A257" s="89" t="s">
        <v>2428</v>
      </c>
      <c r="B257" s="155" t="s">
        <v>1097</v>
      </c>
      <c r="C257" s="177"/>
      <c r="D257" s="223"/>
      <c r="E257" s="76"/>
      <c r="F257" s="111" t="s">
        <v>2423</v>
      </c>
      <c r="G257" s="111" t="s">
        <v>2423</v>
      </c>
    </row>
    <row r="258" spans="1:7" x14ac:dyDescent="0.25">
      <c r="A258" s="89" t="s">
        <v>2429</v>
      </c>
      <c r="B258" s="116"/>
      <c r="C258" s="76"/>
      <c r="D258" s="76"/>
      <c r="E258" s="76"/>
      <c r="F258" s="156"/>
      <c r="G258" s="156"/>
    </row>
    <row r="259" spans="1:7" x14ac:dyDescent="0.25">
      <c r="A259" s="89" t="s">
        <v>2430</v>
      </c>
      <c r="B259" s="116"/>
      <c r="C259" s="76"/>
      <c r="D259" s="76"/>
      <c r="E259" s="76"/>
      <c r="F259" s="156"/>
      <c r="G259" s="156"/>
    </row>
    <row r="260" spans="1:7" x14ac:dyDescent="0.25">
      <c r="A260" s="89" t="s">
        <v>2431</v>
      </c>
      <c r="B260" s="116"/>
      <c r="C260" s="76"/>
      <c r="D260" s="76"/>
      <c r="E260" s="76"/>
      <c r="F260" s="156"/>
      <c r="G260" s="156"/>
    </row>
    <row r="261" spans="1:7" x14ac:dyDescent="0.25">
      <c r="A261" s="98"/>
      <c r="B261" s="98" t="s">
        <v>1101</v>
      </c>
      <c r="C261" s="98" t="s">
        <v>1034</v>
      </c>
      <c r="D261" s="98" t="s">
        <v>1035</v>
      </c>
      <c r="E261" s="98"/>
      <c r="F261" s="98" t="s">
        <v>838</v>
      </c>
      <c r="G261" s="98" t="s">
        <v>1036</v>
      </c>
    </row>
    <row r="262" spans="1:7" x14ac:dyDescent="0.25">
      <c r="A262" s="89" t="s">
        <v>2432</v>
      </c>
      <c r="B262" s="89" t="s">
        <v>1067</v>
      </c>
      <c r="C262" s="223">
        <v>0.7413483296224942</v>
      </c>
      <c r="D262" s="95"/>
      <c r="E262" s="95"/>
      <c r="F262" s="250"/>
      <c r="G262" s="250"/>
    </row>
    <row r="263" spans="1:7" x14ac:dyDescent="0.25">
      <c r="A263" s="76"/>
      <c r="B263" s="76"/>
      <c r="C263" s="76"/>
      <c r="D263" s="76"/>
      <c r="E263" s="76"/>
      <c r="F263" s="160"/>
      <c r="G263" s="160"/>
    </row>
    <row r="264" spans="1:7" x14ac:dyDescent="0.25">
      <c r="A264" s="76"/>
      <c r="B264" s="102" t="s">
        <v>1068</v>
      </c>
      <c r="C264" s="76"/>
      <c r="D264" s="76"/>
      <c r="E264" s="76"/>
      <c r="F264" s="160"/>
      <c r="G264" s="160"/>
    </row>
    <row r="265" spans="1:7" x14ac:dyDescent="0.25">
      <c r="A265" s="89" t="s">
        <v>2433</v>
      </c>
      <c r="B265" s="89" t="s">
        <v>1070</v>
      </c>
      <c r="C265" s="223">
        <v>18.59056706532439</v>
      </c>
      <c r="D265" s="223" t="s">
        <v>2040</v>
      </c>
      <c r="E265" s="76"/>
      <c r="F265" s="111">
        <f>IF($C$273=0,"",IF(C265="[for completion]","",IF(C265="","",C265/$C$273)))</f>
        <v>3.496504509293686E-2</v>
      </c>
      <c r="G265" s="111" t="str">
        <f>IF($D$273=0,"",IF(D265="[for completion]","",IF(D265="","",D265/$D$273)))</f>
        <v/>
      </c>
    </row>
    <row r="266" spans="1:7" x14ac:dyDescent="0.25">
      <c r="A266" s="89" t="s">
        <v>2434</v>
      </c>
      <c r="B266" s="89" t="s">
        <v>1072</v>
      </c>
      <c r="C266" s="223">
        <v>27.483863934808411</v>
      </c>
      <c r="D266" s="223" t="s">
        <v>2040</v>
      </c>
      <c r="E266" s="76"/>
      <c r="F266" s="111">
        <f t="shared" ref="F266:F272" si="5">IF($C$273=0,"",IF(C266="[for completion]","",IF(C266="","",C266/$C$273)))</f>
        <v>5.1691513143843362E-2</v>
      </c>
      <c r="G266" s="111" t="str">
        <f t="shared" ref="G266:G272" si="6">IF($D$273=0,"",IF(D266="[for completion]","",IF(D266="","",D266/$D$273)))</f>
        <v/>
      </c>
    </row>
    <row r="267" spans="1:7" x14ac:dyDescent="0.25">
      <c r="A267" s="89" t="s">
        <v>2435</v>
      </c>
      <c r="B267" s="89" t="s">
        <v>1074</v>
      </c>
      <c r="C267" s="223">
        <v>94.619345728550698</v>
      </c>
      <c r="D267" s="223" t="s">
        <v>2040</v>
      </c>
      <c r="E267" s="76"/>
      <c r="F267" s="111">
        <f t="shared" si="5"/>
        <v>0.17795958985209306</v>
      </c>
      <c r="G267" s="111" t="str">
        <f t="shared" si="6"/>
        <v/>
      </c>
    </row>
    <row r="268" spans="1:7" x14ac:dyDescent="0.25">
      <c r="A268" s="89" t="s">
        <v>2436</v>
      </c>
      <c r="B268" s="89" t="s">
        <v>1076</v>
      </c>
      <c r="C268" s="223">
        <v>240.31176425703978</v>
      </c>
      <c r="D268" s="223" t="s">
        <v>2040</v>
      </c>
      <c r="E268" s="76"/>
      <c r="F268" s="111">
        <f t="shared" si="5"/>
        <v>0.4519771583128947</v>
      </c>
      <c r="G268" s="111" t="str">
        <f t="shared" si="6"/>
        <v/>
      </c>
    </row>
    <row r="269" spans="1:7" x14ac:dyDescent="0.25">
      <c r="A269" s="89" t="s">
        <v>2437</v>
      </c>
      <c r="B269" s="89" t="s">
        <v>1078</v>
      </c>
      <c r="C269" s="223">
        <v>102.25421253227483</v>
      </c>
      <c r="D269" s="223" t="s">
        <v>2040</v>
      </c>
      <c r="E269" s="76"/>
      <c r="F269" s="111">
        <f t="shared" si="5"/>
        <v>0.19231920896068441</v>
      </c>
      <c r="G269" s="111" t="str">
        <f t="shared" si="6"/>
        <v/>
      </c>
    </row>
    <row r="270" spans="1:7" x14ac:dyDescent="0.25">
      <c r="A270" s="89" t="s">
        <v>2438</v>
      </c>
      <c r="B270" s="89" t="s">
        <v>1080</v>
      </c>
      <c r="C270" s="223">
        <v>35.577125806338209</v>
      </c>
      <c r="D270" s="223" t="s">
        <v>2040</v>
      </c>
      <c r="E270" s="76"/>
      <c r="F270" s="111">
        <f t="shared" si="5"/>
        <v>6.6913279391889124E-2</v>
      </c>
      <c r="G270" s="111" t="str">
        <f t="shared" si="6"/>
        <v/>
      </c>
    </row>
    <row r="271" spans="1:7" x14ac:dyDescent="0.25">
      <c r="A271" s="89" t="s">
        <v>2439</v>
      </c>
      <c r="B271" s="89" t="s">
        <v>1082</v>
      </c>
      <c r="C271" s="223">
        <v>10.996303636645059</v>
      </c>
      <c r="D271" s="223" t="s">
        <v>2040</v>
      </c>
      <c r="E271" s="76"/>
      <c r="F271" s="111">
        <f t="shared" si="5"/>
        <v>2.0681792608041198E-2</v>
      </c>
      <c r="G271" s="111" t="str">
        <f t="shared" si="6"/>
        <v/>
      </c>
    </row>
    <row r="272" spans="1:7" x14ac:dyDescent="0.25">
      <c r="A272" s="89" t="s">
        <v>2440</v>
      </c>
      <c r="B272" s="89" t="s">
        <v>1084</v>
      </c>
      <c r="C272" s="223">
        <v>1.8568810990186266</v>
      </c>
      <c r="D272" s="223" t="s">
        <v>2040</v>
      </c>
      <c r="E272" s="76"/>
      <c r="F272" s="111">
        <f t="shared" si="5"/>
        <v>3.4924126376171694E-3</v>
      </c>
      <c r="G272" s="111" t="str">
        <f t="shared" si="6"/>
        <v/>
      </c>
    </row>
    <row r="273" spans="1:7" x14ac:dyDescent="0.25">
      <c r="A273" s="89" t="s">
        <v>2441</v>
      </c>
      <c r="B273" s="113" t="s">
        <v>354</v>
      </c>
      <c r="C273" s="129">
        <f>SUM(C265:C272)</f>
        <v>531.69006406000005</v>
      </c>
      <c r="D273" s="158">
        <f>SUM(D265:D272)</f>
        <v>0</v>
      </c>
      <c r="E273" s="76"/>
      <c r="F273" s="174">
        <f>SUM(F265:F272)</f>
        <v>0.99999999999999989</v>
      </c>
      <c r="G273" s="174">
        <f>SUM(G265:G272)</f>
        <v>0</v>
      </c>
    </row>
    <row r="274" spans="1:7" x14ac:dyDescent="0.25">
      <c r="A274" s="89" t="s">
        <v>2442</v>
      </c>
      <c r="B274" s="155" t="s">
        <v>1087</v>
      </c>
      <c r="C274" s="177"/>
      <c r="D274" s="223"/>
      <c r="E274" s="76"/>
      <c r="F274" s="111" t="s">
        <v>2423</v>
      </c>
      <c r="G274" s="111" t="s">
        <v>2423</v>
      </c>
    </row>
    <row r="275" spans="1:7" x14ac:dyDescent="0.25">
      <c r="A275" s="89" t="s">
        <v>2443</v>
      </c>
      <c r="B275" s="155" t="s">
        <v>1089</v>
      </c>
      <c r="C275" s="177"/>
      <c r="D275" s="223"/>
      <c r="E275" s="76"/>
      <c r="F275" s="111" t="s">
        <v>2423</v>
      </c>
      <c r="G275" s="111" t="s">
        <v>2423</v>
      </c>
    </row>
    <row r="276" spans="1:7" x14ac:dyDescent="0.25">
      <c r="A276" s="89" t="s">
        <v>2444</v>
      </c>
      <c r="B276" s="155" t="s">
        <v>1091</v>
      </c>
      <c r="C276" s="177"/>
      <c r="D276" s="223"/>
      <c r="E276" s="76"/>
      <c r="F276" s="111" t="s">
        <v>2423</v>
      </c>
      <c r="G276" s="111" t="s">
        <v>2423</v>
      </c>
    </row>
    <row r="277" spans="1:7" x14ac:dyDescent="0.25">
      <c r="A277" s="89" t="s">
        <v>2445</v>
      </c>
      <c r="B277" s="155" t="s">
        <v>1093</v>
      </c>
      <c r="C277" s="177"/>
      <c r="D277" s="223"/>
      <c r="E277" s="76"/>
      <c r="F277" s="111" t="s">
        <v>2423</v>
      </c>
      <c r="G277" s="111" t="s">
        <v>2423</v>
      </c>
    </row>
    <row r="278" spans="1:7" x14ac:dyDescent="0.25">
      <c r="A278" s="89" t="s">
        <v>2446</v>
      </c>
      <c r="B278" s="155" t="s">
        <v>1095</v>
      </c>
      <c r="C278" s="177"/>
      <c r="D278" s="223"/>
      <c r="E278" s="76"/>
      <c r="F278" s="111" t="s">
        <v>2423</v>
      </c>
      <c r="G278" s="111" t="s">
        <v>2423</v>
      </c>
    </row>
    <row r="279" spans="1:7" x14ac:dyDescent="0.25">
      <c r="A279" s="89" t="s">
        <v>2447</v>
      </c>
      <c r="B279" s="155" t="s">
        <v>1097</v>
      </c>
      <c r="C279" s="177"/>
      <c r="D279" s="223"/>
      <c r="E279" s="76"/>
      <c r="F279" s="111" t="s">
        <v>2423</v>
      </c>
      <c r="G279" s="111" t="s">
        <v>2423</v>
      </c>
    </row>
    <row r="280" spans="1:7" x14ac:dyDescent="0.25">
      <c r="A280" s="89" t="s">
        <v>2448</v>
      </c>
      <c r="B280" s="116"/>
      <c r="C280" s="76"/>
      <c r="D280" s="76"/>
      <c r="E280" s="76"/>
      <c r="F280" s="112"/>
      <c r="G280" s="112"/>
    </row>
    <row r="281" spans="1:7" x14ac:dyDescent="0.25">
      <c r="A281" s="89" t="s">
        <v>2449</v>
      </c>
      <c r="B281" s="116"/>
      <c r="C281" s="76"/>
      <c r="D281" s="76"/>
      <c r="E281" s="76"/>
      <c r="F281" s="112"/>
      <c r="G281" s="112"/>
    </row>
    <row r="282" spans="1:7" x14ac:dyDescent="0.25">
      <c r="A282" s="89" t="s">
        <v>2450</v>
      </c>
      <c r="B282" s="116"/>
      <c r="C282" s="76"/>
      <c r="D282" s="76"/>
      <c r="E282" s="76"/>
      <c r="F282" s="112"/>
      <c r="G282" s="112"/>
    </row>
    <row r="283" spans="1:7" x14ac:dyDescent="0.25">
      <c r="A283" s="98"/>
      <c r="B283" s="98" t="s">
        <v>1121</v>
      </c>
      <c r="C283" s="98" t="s">
        <v>838</v>
      </c>
      <c r="D283" s="98"/>
      <c r="E283" s="98"/>
      <c r="F283" s="98"/>
      <c r="G283" s="98"/>
    </row>
    <row r="284" spans="1:7" x14ac:dyDescent="0.25">
      <c r="A284" s="89" t="s">
        <v>2451</v>
      </c>
      <c r="B284" s="89" t="s">
        <v>1123</v>
      </c>
      <c r="C284" s="165">
        <v>8.7222064572503796E-3</v>
      </c>
      <c r="D284" s="76"/>
      <c r="E284" s="172"/>
      <c r="F284" s="172"/>
      <c r="G284" s="172"/>
    </row>
    <row r="285" spans="1:7" x14ac:dyDescent="0.25">
      <c r="A285" s="89" t="s">
        <v>2452</v>
      </c>
      <c r="B285" s="89" t="s">
        <v>1125</v>
      </c>
      <c r="C285" s="165">
        <v>0</v>
      </c>
      <c r="D285" s="76"/>
      <c r="E285" s="172"/>
      <c r="F285" s="172"/>
      <c r="G285" s="73"/>
    </row>
    <row r="286" spans="1:7" x14ac:dyDescent="0.25">
      <c r="A286" s="89" t="s">
        <v>2453</v>
      </c>
      <c r="B286" s="89" t="s">
        <v>1127</v>
      </c>
      <c r="C286" s="165">
        <v>0</v>
      </c>
      <c r="D286" s="76"/>
      <c r="E286" s="172"/>
      <c r="F286" s="172"/>
      <c r="G286" s="73"/>
    </row>
    <row r="287" spans="1:7" x14ac:dyDescent="0.25">
      <c r="A287" s="89" t="s">
        <v>2454</v>
      </c>
      <c r="B287" s="89" t="s">
        <v>2455</v>
      </c>
      <c r="C287" s="165">
        <v>5.6522324266358032E-2</v>
      </c>
      <c r="D287" s="76"/>
      <c r="E287" s="172"/>
      <c r="F287" s="172"/>
      <c r="G287" s="73"/>
    </row>
    <row r="288" spans="1:7" x14ac:dyDescent="0.25">
      <c r="A288" s="89" t="s">
        <v>2456</v>
      </c>
      <c r="B288" s="102" t="s">
        <v>1131</v>
      </c>
      <c r="C288" s="165">
        <v>0</v>
      </c>
      <c r="D288" s="119"/>
      <c r="E288" s="119"/>
      <c r="F288" s="120"/>
      <c r="G288" s="120"/>
    </row>
    <row r="289" spans="1:7" x14ac:dyDescent="0.25">
      <c r="A289" s="89" t="s">
        <v>2457</v>
      </c>
      <c r="B289" s="89" t="s">
        <v>352</v>
      </c>
      <c r="C289" s="165">
        <f>SUM(C290:C294)</f>
        <v>0.93475546927639153</v>
      </c>
      <c r="D289" s="76"/>
      <c r="E289" s="172"/>
      <c r="F289" s="172"/>
      <c r="G289" s="73"/>
    </row>
    <row r="290" spans="1:7" x14ac:dyDescent="0.25">
      <c r="A290" s="89" t="s">
        <v>2458</v>
      </c>
      <c r="B290" s="155" t="s">
        <v>1134</v>
      </c>
      <c r="C290" s="224">
        <v>0.43317854874190259</v>
      </c>
      <c r="D290" s="76"/>
      <c r="E290" s="172"/>
      <c r="F290" s="172"/>
      <c r="G290" s="73"/>
    </row>
    <row r="291" spans="1:7" x14ac:dyDescent="0.25">
      <c r="A291" s="89" t="s">
        <v>2459</v>
      </c>
      <c r="B291" s="155" t="s">
        <v>1136</v>
      </c>
      <c r="C291" s="165">
        <v>0</v>
      </c>
      <c r="D291" s="76"/>
      <c r="E291" s="172"/>
      <c r="F291" s="172"/>
      <c r="G291" s="73"/>
    </row>
    <row r="292" spans="1:7" x14ac:dyDescent="0.25">
      <c r="A292" s="89" t="s">
        <v>2460</v>
      </c>
      <c r="B292" s="155" t="s">
        <v>1138</v>
      </c>
      <c r="C292" s="165">
        <v>0</v>
      </c>
      <c r="D292" s="76"/>
      <c r="E292" s="172"/>
      <c r="F292" s="172"/>
      <c r="G292" s="73"/>
    </row>
    <row r="293" spans="1:7" x14ac:dyDescent="0.25">
      <c r="A293" s="89" t="s">
        <v>2461</v>
      </c>
      <c r="B293" s="155" t="s">
        <v>1140</v>
      </c>
      <c r="C293" s="165">
        <v>0</v>
      </c>
      <c r="D293" s="76"/>
      <c r="E293" s="172"/>
      <c r="F293" s="172"/>
      <c r="G293" s="73"/>
    </row>
    <row r="294" spans="1:7" x14ac:dyDescent="0.25">
      <c r="A294" s="89" t="s">
        <v>2462</v>
      </c>
      <c r="B294" s="212" t="s">
        <v>3184</v>
      </c>
      <c r="C294" s="165">
        <v>0.50157692053448888</v>
      </c>
      <c r="D294" s="76"/>
      <c r="E294" s="172"/>
      <c r="F294" s="172"/>
      <c r="G294" s="73"/>
    </row>
    <row r="295" spans="1:7" x14ac:dyDescent="0.25">
      <c r="A295" s="89" t="s">
        <v>2463</v>
      </c>
      <c r="B295" s="212" t="s">
        <v>356</v>
      </c>
      <c r="C295" s="165"/>
      <c r="D295" s="76"/>
      <c r="E295" s="172"/>
      <c r="F295" s="172"/>
      <c r="G295" s="73"/>
    </row>
    <row r="296" spans="1:7" x14ac:dyDescent="0.25">
      <c r="A296" s="89" t="s">
        <v>2464</v>
      </c>
      <c r="B296" s="212" t="s">
        <v>356</v>
      </c>
      <c r="C296" s="165"/>
      <c r="D296" s="76"/>
      <c r="E296" s="172"/>
      <c r="F296" s="172"/>
      <c r="G296" s="73"/>
    </row>
    <row r="297" spans="1:7" x14ac:dyDescent="0.25">
      <c r="A297" s="89" t="s">
        <v>2465</v>
      </c>
      <c r="B297" s="212" t="s">
        <v>356</v>
      </c>
      <c r="C297" s="165"/>
      <c r="D297" s="76"/>
      <c r="E297" s="172"/>
      <c r="F297" s="172"/>
      <c r="G297" s="73"/>
    </row>
    <row r="298" spans="1:7" x14ac:dyDescent="0.25">
      <c r="A298" s="89" t="s">
        <v>2466</v>
      </c>
      <c r="B298" s="212" t="s">
        <v>356</v>
      </c>
      <c r="C298" s="165"/>
      <c r="D298" s="76"/>
      <c r="E298" s="172"/>
      <c r="F298" s="172"/>
      <c r="G298" s="73"/>
    </row>
    <row r="299" spans="1:7" x14ac:dyDescent="0.25">
      <c r="A299" s="89" t="s">
        <v>2467</v>
      </c>
      <c r="B299" s="212" t="s">
        <v>356</v>
      </c>
      <c r="C299" s="165"/>
      <c r="D299" s="76"/>
      <c r="E299" s="172"/>
      <c r="F299" s="172"/>
      <c r="G299" s="73"/>
    </row>
    <row r="300" spans="1:7" x14ac:dyDescent="0.25">
      <c r="A300" s="98"/>
      <c r="B300" s="98" t="s">
        <v>1147</v>
      </c>
      <c r="C300" s="98" t="s">
        <v>838</v>
      </c>
      <c r="D300" s="98"/>
      <c r="E300" s="98"/>
      <c r="F300" s="98"/>
      <c r="G300" s="98"/>
    </row>
    <row r="301" spans="1:7" x14ac:dyDescent="0.25">
      <c r="A301" s="89" t="s">
        <v>2468</v>
      </c>
      <c r="B301" s="89" t="s">
        <v>1149</v>
      </c>
      <c r="C301" s="165">
        <v>1</v>
      </c>
      <c r="D301" s="76"/>
      <c r="E301" s="73"/>
      <c r="F301" s="73"/>
      <c r="G301" s="73"/>
    </row>
    <row r="302" spans="1:7" x14ac:dyDescent="0.25">
      <c r="A302" s="89" t="s">
        <v>2469</v>
      </c>
      <c r="B302" s="89" t="s">
        <v>1151</v>
      </c>
      <c r="C302" s="165">
        <v>0</v>
      </c>
      <c r="D302" s="76"/>
      <c r="E302" s="73"/>
      <c r="F302" s="73"/>
      <c r="G302" s="73"/>
    </row>
    <row r="303" spans="1:7" x14ac:dyDescent="0.25">
      <c r="A303" s="89" t="s">
        <v>2470</v>
      </c>
      <c r="B303" s="89" t="s">
        <v>352</v>
      </c>
      <c r="C303" s="165">
        <v>0</v>
      </c>
      <c r="D303" s="76"/>
      <c r="E303" s="73"/>
      <c r="F303" s="73"/>
      <c r="G303" s="73"/>
    </row>
    <row r="304" spans="1:7" x14ac:dyDescent="0.25">
      <c r="A304" s="89" t="s">
        <v>2471</v>
      </c>
      <c r="B304" s="76"/>
      <c r="C304" s="159"/>
      <c r="D304" s="76"/>
      <c r="E304" s="73"/>
      <c r="F304" s="73"/>
      <c r="G304" s="73"/>
    </row>
    <row r="305" spans="1:7" x14ac:dyDescent="0.25">
      <c r="A305" s="89" t="s">
        <v>2472</v>
      </c>
      <c r="B305" s="76"/>
      <c r="C305" s="159"/>
      <c r="D305" s="76"/>
      <c r="E305" s="73"/>
      <c r="F305" s="73"/>
      <c r="G305" s="73"/>
    </row>
    <row r="306" spans="1:7" x14ac:dyDescent="0.25">
      <c r="A306" s="89" t="s">
        <v>2473</v>
      </c>
      <c r="B306" s="76"/>
      <c r="C306" s="159"/>
      <c r="D306" s="76"/>
      <c r="E306" s="73"/>
      <c r="F306" s="73"/>
      <c r="G306" s="73"/>
    </row>
    <row r="307" spans="1:7" x14ac:dyDescent="0.25">
      <c r="A307" s="98"/>
      <c r="B307" s="98" t="s">
        <v>2474</v>
      </c>
      <c r="C307" s="98" t="s">
        <v>314</v>
      </c>
      <c r="D307" s="98" t="s">
        <v>1160</v>
      </c>
      <c r="E307" s="98"/>
      <c r="F307" s="98" t="s">
        <v>838</v>
      </c>
      <c r="G307" s="98" t="s">
        <v>1161</v>
      </c>
    </row>
    <row r="308" spans="1:7" x14ac:dyDescent="0.25">
      <c r="A308" s="89" t="s">
        <v>2475</v>
      </c>
      <c r="B308" s="198" t="s">
        <v>3185</v>
      </c>
      <c r="C308" s="177">
        <v>193.55967957999994</v>
      </c>
      <c r="D308" s="223">
        <v>29</v>
      </c>
      <c r="E308" s="81"/>
      <c r="F308" s="111">
        <f>IF($C$326=0,"",IF(C308="[for completion]","",IF(C308="","",C308/$C$326)))</f>
        <v>0.36404607244674259</v>
      </c>
      <c r="G308" s="111">
        <f>IF($D$326=0,"",IF(D308="[for completion]","",IF(D308="","",D308/$D$326)))</f>
        <v>0.2265625</v>
      </c>
    </row>
    <row r="309" spans="1:7" x14ac:dyDescent="0.25">
      <c r="A309" s="89" t="s">
        <v>2476</v>
      </c>
      <c r="B309" s="198" t="s">
        <v>3186</v>
      </c>
      <c r="C309" s="177">
        <v>142.17784588999996</v>
      </c>
      <c r="D309" s="223">
        <v>38</v>
      </c>
      <c r="E309" s="81"/>
      <c r="F309" s="111">
        <f t="shared" ref="F309:F325" si="7">IF($C$326=0,"",IF(C309="[for completion]","",IF(C309="","",C309/$C$326)))</f>
        <v>0.26740737790796015</v>
      </c>
      <c r="G309" s="111">
        <f t="shared" ref="G309:G325" si="8">IF($D$326=0,"",IF(D309="[for completion]","",IF(D309="","",D309/$D$326)))</f>
        <v>0.296875</v>
      </c>
    </row>
    <row r="310" spans="1:7" x14ac:dyDescent="0.25">
      <c r="A310" s="89" t="s">
        <v>2477</v>
      </c>
      <c r="B310" s="198" t="s">
        <v>3187</v>
      </c>
      <c r="C310" s="177">
        <v>8.4796941699999984</v>
      </c>
      <c r="D310" s="223">
        <v>7</v>
      </c>
      <c r="E310" s="81"/>
      <c r="F310" s="111">
        <f t="shared" si="7"/>
        <v>1.5948566172647314E-2</v>
      </c>
      <c r="G310" s="111">
        <f t="shared" si="8"/>
        <v>5.46875E-2</v>
      </c>
    </row>
    <row r="311" spans="1:7" x14ac:dyDescent="0.25">
      <c r="A311" s="89" t="s">
        <v>2478</v>
      </c>
      <c r="B311" s="198" t="s">
        <v>3040</v>
      </c>
      <c r="C311" s="177">
        <v>0.33912160999999996</v>
      </c>
      <c r="D311" s="223">
        <v>1</v>
      </c>
      <c r="E311" s="81"/>
      <c r="F311" s="111">
        <f t="shared" si="7"/>
        <v>6.3781821952898273E-4</v>
      </c>
      <c r="G311" s="111">
        <f t="shared" si="8"/>
        <v>7.8125E-3</v>
      </c>
    </row>
    <row r="312" spans="1:7" x14ac:dyDescent="0.25">
      <c r="A312" s="89" t="s">
        <v>2479</v>
      </c>
      <c r="B312" s="198" t="s">
        <v>3041</v>
      </c>
      <c r="C312" s="177">
        <v>8.4788350000000012E-2</v>
      </c>
      <c r="D312" s="223">
        <v>1</v>
      </c>
      <c r="E312" s="81"/>
      <c r="F312" s="111">
        <f t="shared" si="7"/>
        <v>1.5946950250029848E-4</v>
      </c>
      <c r="G312" s="111">
        <f t="shared" si="8"/>
        <v>7.8125E-3</v>
      </c>
    </row>
    <row r="313" spans="1:7" x14ac:dyDescent="0.25">
      <c r="A313" s="89" t="s">
        <v>2480</v>
      </c>
      <c r="B313" s="198" t="s">
        <v>3188</v>
      </c>
      <c r="C313" s="177">
        <v>0</v>
      </c>
      <c r="D313" s="223">
        <v>0</v>
      </c>
      <c r="E313" s="81"/>
      <c r="F313" s="111">
        <f t="shared" si="7"/>
        <v>0</v>
      </c>
      <c r="G313" s="111">
        <f t="shared" si="8"/>
        <v>0</v>
      </c>
    </row>
    <row r="314" spans="1:7" x14ac:dyDescent="0.25">
      <c r="A314" s="89" t="s">
        <v>2481</v>
      </c>
      <c r="B314" s="198" t="s">
        <v>3189</v>
      </c>
      <c r="C314" s="177">
        <v>0</v>
      </c>
      <c r="D314" s="223">
        <v>0</v>
      </c>
      <c r="E314" s="81"/>
      <c r="F314" s="111">
        <f>IF($C$326=0,"",IF(C314="[for completion]","",IF(C314="","",C314/$C$326)))</f>
        <v>0</v>
      </c>
      <c r="G314" s="111">
        <f t="shared" si="8"/>
        <v>0</v>
      </c>
    </row>
    <row r="315" spans="1:7" x14ac:dyDescent="0.25">
      <c r="A315" s="89" t="s">
        <v>2482</v>
      </c>
      <c r="B315" s="198" t="s">
        <v>3190</v>
      </c>
      <c r="C315" s="177">
        <v>48.351912079999991</v>
      </c>
      <c r="D315" s="223">
        <v>14</v>
      </c>
      <c r="E315" s="81"/>
      <c r="F315" s="111">
        <f t="shared" si="7"/>
        <v>9.0940033204275933E-2</v>
      </c>
      <c r="G315" s="111">
        <f t="shared" si="8"/>
        <v>0.109375</v>
      </c>
    </row>
    <row r="316" spans="1:7" x14ac:dyDescent="0.25">
      <c r="A316" s="89" t="s">
        <v>2483</v>
      </c>
      <c r="B316" s="198" t="s">
        <v>3191</v>
      </c>
      <c r="C316" s="177">
        <v>129.00243803999999</v>
      </c>
      <c r="D316" s="223">
        <v>34</v>
      </c>
      <c r="E316" s="81"/>
      <c r="F316" s="111">
        <f t="shared" si="7"/>
        <v>0.24262713704847863</v>
      </c>
      <c r="G316" s="111">
        <f t="shared" si="8"/>
        <v>0.265625</v>
      </c>
    </row>
    <row r="317" spans="1:7" x14ac:dyDescent="0.25">
      <c r="A317" s="89" t="s">
        <v>2484</v>
      </c>
      <c r="B317" s="198" t="s">
        <v>3192</v>
      </c>
      <c r="C317" s="177">
        <v>0.19283143</v>
      </c>
      <c r="D317" s="223">
        <v>1</v>
      </c>
      <c r="E317" s="81"/>
      <c r="F317" s="111">
        <f t="shared" si="7"/>
        <v>3.6267638429714839E-4</v>
      </c>
      <c r="G317" s="111">
        <f>IF($D$326=0,"",IF(D317="[for completion]","",IF(D317="","",D317/$D$326)))</f>
        <v>7.8125E-3</v>
      </c>
    </row>
    <row r="318" spans="1:7" x14ac:dyDescent="0.25">
      <c r="A318" s="89" t="s">
        <v>2485</v>
      </c>
      <c r="B318" s="198" t="s">
        <v>3193</v>
      </c>
      <c r="C318" s="177">
        <v>5.1328007399999995</v>
      </c>
      <c r="D318" s="223">
        <v>2</v>
      </c>
      <c r="E318" s="81"/>
      <c r="F318" s="111">
        <f t="shared" si="7"/>
        <v>9.6537458323102607E-3</v>
      </c>
      <c r="G318" s="111">
        <f t="shared" si="8"/>
        <v>1.5625E-2</v>
      </c>
    </row>
    <row r="319" spans="1:7" x14ac:dyDescent="0.25">
      <c r="A319" s="89" t="s">
        <v>2486</v>
      </c>
      <c r="B319" s="198" t="s">
        <v>3194</v>
      </c>
      <c r="C319" s="177">
        <v>0</v>
      </c>
      <c r="D319" s="223">
        <v>0</v>
      </c>
      <c r="E319" s="81"/>
      <c r="F319" s="111">
        <f t="shared" si="7"/>
        <v>0</v>
      </c>
      <c r="G319" s="111">
        <f t="shared" si="8"/>
        <v>0</v>
      </c>
    </row>
    <row r="320" spans="1:7" x14ac:dyDescent="0.25">
      <c r="A320" s="89" t="s">
        <v>2487</v>
      </c>
      <c r="B320" s="198" t="s">
        <v>3195</v>
      </c>
      <c r="C320" s="177">
        <v>0</v>
      </c>
      <c r="D320" s="223">
        <v>0</v>
      </c>
      <c r="E320" s="81"/>
      <c r="F320" s="111">
        <f t="shared" si="7"/>
        <v>0</v>
      </c>
      <c r="G320" s="111">
        <f t="shared" si="8"/>
        <v>0</v>
      </c>
    </row>
    <row r="321" spans="1:7" x14ac:dyDescent="0.25">
      <c r="A321" s="89" t="s">
        <v>2488</v>
      </c>
      <c r="B321" s="198" t="s">
        <v>3196</v>
      </c>
      <c r="C321" s="177">
        <v>0</v>
      </c>
      <c r="D321" s="223">
        <v>0</v>
      </c>
      <c r="E321" s="81"/>
      <c r="F321" s="111">
        <f t="shared" si="7"/>
        <v>0</v>
      </c>
      <c r="G321" s="111">
        <f t="shared" si="8"/>
        <v>0</v>
      </c>
    </row>
    <row r="322" spans="1:7" x14ac:dyDescent="0.25">
      <c r="A322" s="89" t="s">
        <v>2489</v>
      </c>
      <c r="B322" s="198"/>
      <c r="C322" s="177"/>
      <c r="D322" s="223"/>
      <c r="E322" s="81"/>
      <c r="F322" s="111" t="str">
        <f t="shared" si="7"/>
        <v/>
      </c>
      <c r="G322" s="111" t="str">
        <f t="shared" si="8"/>
        <v/>
      </c>
    </row>
    <row r="323" spans="1:7" x14ac:dyDescent="0.25">
      <c r="A323" s="89" t="s">
        <v>2490</v>
      </c>
      <c r="B323" s="198"/>
      <c r="C323" s="177"/>
      <c r="D323" s="223"/>
      <c r="E323" s="81"/>
      <c r="F323" s="111" t="str">
        <f t="shared" si="7"/>
        <v/>
      </c>
      <c r="G323" s="111" t="str">
        <f t="shared" si="8"/>
        <v/>
      </c>
    </row>
    <row r="324" spans="1:7" x14ac:dyDescent="0.25">
      <c r="A324" s="89" t="s">
        <v>2491</v>
      </c>
      <c r="B324" s="198"/>
      <c r="C324" s="177"/>
      <c r="D324" s="223"/>
      <c r="E324" s="81"/>
      <c r="F324" s="111" t="str">
        <f t="shared" si="7"/>
        <v/>
      </c>
      <c r="G324" s="111" t="str">
        <f t="shared" si="8"/>
        <v/>
      </c>
    </row>
    <row r="325" spans="1:7" x14ac:dyDescent="0.25">
      <c r="A325" s="89" t="s">
        <v>2492</v>
      </c>
      <c r="B325" s="102" t="s">
        <v>1180</v>
      </c>
      <c r="C325" s="177">
        <v>4.36895217</v>
      </c>
      <c r="D325" s="223">
        <v>1</v>
      </c>
      <c r="E325" s="81"/>
      <c r="F325" s="111">
        <f t="shared" si="7"/>
        <v>8.2171032812585615E-3</v>
      </c>
      <c r="G325" s="111">
        <f t="shared" si="8"/>
        <v>7.8125E-3</v>
      </c>
    </row>
    <row r="326" spans="1:7" x14ac:dyDescent="0.25">
      <c r="A326" s="89" t="s">
        <v>2493</v>
      </c>
      <c r="B326" s="102" t="s">
        <v>354</v>
      </c>
      <c r="C326" s="129">
        <f>SUM(C308:C325)</f>
        <v>531.69006405999994</v>
      </c>
      <c r="D326" s="158">
        <f>SUM(D308:D325)</f>
        <v>128</v>
      </c>
      <c r="E326" s="81"/>
      <c r="F326" s="174">
        <f>SUM(F308:F325)</f>
        <v>0.99999999999999978</v>
      </c>
      <c r="G326" s="174">
        <f>SUM(G308:G325)</f>
        <v>1</v>
      </c>
    </row>
    <row r="327" spans="1:7" x14ac:dyDescent="0.25">
      <c r="A327" s="89" t="s">
        <v>2494</v>
      </c>
      <c r="B327" s="93"/>
      <c r="C327" s="76"/>
      <c r="D327" s="76"/>
      <c r="E327" s="81"/>
      <c r="F327" s="81"/>
      <c r="G327" s="81"/>
    </row>
    <row r="328" spans="1:7" x14ac:dyDescent="0.25">
      <c r="A328" s="89" t="s">
        <v>2495</v>
      </c>
      <c r="B328" s="93"/>
      <c r="C328" s="76"/>
      <c r="D328" s="76"/>
      <c r="E328" s="81"/>
      <c r="F328" s="81"/>
      <c r="G328" s="81"/>
    </row>
    <row r="329" spans="1:7" x14ac:dyDescent="0.25">
      <c r="A329" s="89" t="s">
        <v>2496</v>
      </c>
      <c r="B329" s="93"/>
      <c r="C329" s="76"/>
      <c r="D329" s="76"/>
      <c r="E329" s="81"/>
      <c r="F329" s="81"/>
      <c r="G329" s="81"/>
    </row>
    <row r="330" spans="1:7" x14ac:dyDescent="0.25">
      <c r="A330" s="98"/>
      <c r="B330" s="98" t="s">
        <v>2497</v>
      </c>
      <c r="C330" s="98" t="s">
        <v>314</v>
      </c>
      <c r="D330" s="98" t="s">
        <v>1160</v>
      </c>
      <c r="E330" s="98"/>
      <c r="F330" s="98" t="s">
        <v>838</v>
      </c>
      <c r="G330" s="98" t="s">
        <v>1161</v>
      </c>
    </row>
    <row r="331" spans="1:7" x14ac:dyDescent="0.25">
      <c r="A331" s="89" t="s">
        <v>2498</v>
      </c>
      <c r="B331" s="198" t="s">
        <v>3197</v>
      </c>
      <c r="C331" s="177">
        <v>193.55967957999994</v>
      </c>
      <c r="D331" s="223">
        <v>29</v>
      </c>
      <c r="E331" s="81"/>
      <c r="F331" s="111">
        <f>IF($C$349=0,"",IF(C331="[for completion]","",IF(C331="","",C331/$C$349)))</f>
        <v>0.36404607244674259</v>
      </c>
      <c r="G331" s="111">
        <f>IF($D$349=0,"",IF(D331="[for completion]","",IF(D331="","",D331/$D$349)))</f>
        <v>0.2265625</v>
      </c>
    </row>
    <row r="332" spans="1:7" x14ac:dyDescent="0.25">
      <c r="A332" s="89" t="s">
        <v>2499</v>
      </c>
      <c r="B332" s="198" t="s">
        <v>3198</v>
      </c>
      <c r="C332" s="177">
        <v>142.17784588999996</v>
      </c>
      <c r="D332" s="223">
        <v>38</v>
      </c>
      <c r="E332" s="81"/>
      <c r="F332" s="111">
        <f t="shared" ref="F332:F348" si="9">IF($C$349=0,"",IF(C332="[for completion]","",IF(C332="","",C332/$C$349)))</f>
        <v>0.26740737790796015</v>
      </c>
      <c r="G332" s="111">
        <f t="shared" ref="G332:G348" si="10">IF($D$349=0,"",IF(D332="[for completion]","",IF(D332="","",D332/$D$349)))</f>
        <v>0.296875</v>
      </c>
    </row>
    <row r="333" spans="1:7" x14ac:dyDescent="0.25">
      <c r="A333" s="89" t="s">
        <v>2500</v>
      </c>
      <c r="B333" s="198" t="s">
        <v>3199</v>
      </c>
      <c r="C333" s="177">
        <v>8.4796941699999984</v>
      </c>
      <c r="D333" s="223">
        <v>7</v>
      </c>
      <c r="E333" s="81"/>
      <c r="F333" s="111">
        <f t="shared" si="9"/>
        <v>1.5948566172647314E-2</v>
      </c>
      <c r="G333" s="111">
        <f t="shared" si="10"/>
        <v>5.46875E-2</v>
      </c>
    </row>
    <row r="334" spans="1:7" x14ac:dyDescent="0.25">
      <c r="A334" s="89" t="s">
        <v>2501</v>
      </c>
      <c r="B334" s="198" t="s">
        <v>3200</v>
      </c>
      <c r="C334" s="177">
        <v>0.33912160999999996</v>
      </c>
      <c r="D334" s="223">
        <v>1</v>
      </c>
      <c r="E334" s="81"/>
      <c r="F334" s="111">
        <f t="shared" si="9"/>
        <v>6.3781821952898273E-4</v>
      </c>
      <c r="G334" s="111">
        <f t="shared" si="10"/>
        <v>7.8125E-3</v>
      </c>
    </row>
    <row r="335" spans="1:7" x14ac:dyDescent="0.25">
      <c r="A335" s="89" t="s">
        <v>2502</v>
      </c>
      <c r="B335" s="198" t="s">
        <v>3201</v>
      </c>
      <c r="C335" s="177">
        <v>8.4788350000000012E-2</v>
      </c>
      <c r="D335" s="223">
        <v>1</v>
      </c>
      <c r="E335" s="81"/>
      <c r="F335" s="111">
        <f t="shared" si="9"/>
        <v>1.5946950250029848E-4</v>
      </c>
      <c r="G335" s="111">
        <f t="shared" si="10"/>
        <v>7.8125E-3</v>
      </c>
    </row>
    <row r="336" spans="1:7" x14ac:dyDescent="0.25">
      <c r="A336" s="89" t="s">
        <v>2503</v>
      </c>
      <c r="B336" s="198" t="s">
        <v>3202</v>
      </c>
      <c r="C336" s="177">
        <v>0</v>
      </c>
      <c r="D336" s="223">
        <v>0</v>
      </c>
      <c r="E336" s="81"/>
      <c r="F336" s="111">
        <f t="shared" si="9"/>
        <v>0</v>
      </c>
      <c r="G336" s="111">
        <f t="shared" si="10"/>
        <v>0</v>
      </c>
    </row>
    <row r="337" spans="1:7" x14ac:dyDescent="0.25">
      <c r="A337" s="89" t="s">
        <v>2504</v>
      </c>
      <c r="B337" s="198" t="s">
        <v>3203</v>
      </c>
      <c r="C337" s="177">
        <v>0</v>
      </c>
      <c r="D337" s="223">
        <v>0</v>
      </c>
      <c r="E337" s="81"/>
      <c r="F337" s="111">
        <f t="shared" si="9"/>
        <v>0</v>
      </c>
      <c r="G337" s="111">
        <f t="shared" si="10"/>
        <v>0</v>
      </c>
    </row>
    <row r="338" spans="1:7" x14ac:dyDescent="0.25">
      <c r="A338" s="89" t="s">
        <v>2505</v>
      </c>
      <c r="B338" s="198" t="s">
        <v>3204</v>
      </c>
      <c r="C338" s="177">
        <v>48.351912079999991</v>
      </c>
      <c r="D338" s="223">
        <v>14</v>
      </c>
      <c r="E338" s="81"/>
      <c r="F338" s="111">
        <f t="shared" si="9"/>
        <v>9.0940033204275933E-2</v>
      </c>
      <c r="G338" s="111">
        <f t="shared" si="10"/>
        <v>0.109375</v>
      </c>
    </row>
    <row r="339" spans="1:7" x14ac:dyDescent="0.25">
      <c r="A339" s="89" t="s">
        <v>2506</v>
      </c>
      <c r="B339" s="198" t="s">
        <v>3205</v>
      </c>
      <c r="C339" s="177">
        <v>129.00243803999999</v>
      </c>
      <c r="D339" s="223">
        <v>34</v>
      </c>
      <c r="E339" s="81"/>
      <c r="F339" s="111">
        <f t="shared" si="9"/>
        <v>0.24262713704847863</v>
      </c>
      <c r="G339" s="111">
        <f t="shared" si="10"/>
        <v>0.265625</v>
      </c>
    </row>
    <row r="340" spans="1:7" x14ac:dyDescent="0.25">
      <c r="A340" s="89" t="s">
        <v>2507</v>
      </c>
      <c r="B340" s="198" t="s">
        <v>3206</v>
      </c>
      <c r="C340" s="177">
        <v>0.19283143</v>
      </c>
      <c r="D340" s="223">
        <v>1</v>
      </c>
      <c r="E340" s="81"/>
      <c r="F340" s="111">
        <f t="shared" si="9"/>
        <v>3.6267638429714839E-4</v>
      </c>
      <c r="G340" s="111">
        <f t="shared" si="10"/>
        <v>7.8125E-3</v>
      </c>
    </row>
    <row r="341" spans="1:7" x14ac:dyDescent="0.25">
      <c r="A341" s="89" t="s">
        <v>2508</v>
      </c>
      <c r="B341" s="198" t="s">
        <v>3207</v>
      </c>
      <c r="C341" s="177">
        <v>5.1328007399999995</v>
      </c>
      <c r="D341" s="223">
        <v>2</v>
      </c>
      <c r="E341" s="81"/>
      <c r="F341" s="111">
        <f t="shared" si="9"/>
        <v>9.6537458323102607E-3</v>
      </c>
      <c r="G341" s="111">
        <f t="shared" si="10"/>
        <v>1.5625E-2</v>
      </c>
    </row>
    <row r="342" spans="1:7" x14ac:dyDescent="0.25">
      <c r="A342" s="89" t="s">
        <v>2509</v>
      </c>
      <c r="B342" s="198" t="s">
        <v>3208</v>
      </c>
      <c r="C342" s="177">
        <v>0</v>
      </c>
      <c r="D342" s="223">
        <v>0</v>
      </c>
      <c r="E342" s="81"/>
      <c r="F342" s="111">
        <f t="shared" si="9"/>
        <v>0</v>
      </c>
      <c r="G342" s="111">
        <f>IF($D$349=0,"",IF(D342="[for completion]","",IF(D342="","",D342/$D$349)))</f>
        <v>0</v>
      </c>
    </row>
    <row r="343" spans="1:7" x14ac:dyDescent="0.25">
      <c r="A343" s="89" t="s">
        <v>2510</v>
      </c>
      <c r="B343" s="198" t="s">
        <v>3209</v>
      </c>
      <c r="C343" s="177">
        <v>0</v>
      </c>
      <c r="D343" s="223">
        <v>0</v>
      </c>
      <c r="E343" s="81"/>
      <c r="F343" s="111">
        <f t="shared" si="9"/>
        <v>0</v>
      </c>
      <c r="G343" s="111">
        <f t="shared" si="10"/>
        <v>0</v>
      </c>
    </row>
    <row r="344" spans="1:7" x14ac:dyDescent="0.25">
      <c r="A344" s="89" t="s">
        <v>2511</v>
      </c>
      <c r="B344" s="198" t="s">
        <v>3210</v>
      </c>
      <c r="C344" s="177">
        <v>0</v>
      </c>
      <c r="D344" s="223">
        <v>0</v>
      </c>
      <c r="E344" s="81"/>
      <c r="F344" s="111">
        <f t="shared" si="9"/>
        <v>0</v>
      </c>
      <c r="G344" s="111">
        <f t="shared" si="10"/>
        <v>0</v>
      </c>
    </row>
    <row r="345" spans="1:7" x14ac:dyDescent="0.25">
      <c r="A345" s="89" t="s">
        <v>2512</v>
      </c>
      <c r="B345" s="198"/>
      <c r="C345" s="177"/>
      <c r="D345" s="223"/>
      <c r="E345" s="81"/>
      <c r="F345" s="111" t="str">
        <f t="shared" si="9"/>
        <v/>
      </c>
      <c r="G345" s="111" t="str">
        <f t="shared" si="10"/>
        <v/>
      </c>
    </row>
    <row r="346" spans="1:7" x14ac:dyDescent="0.25">
      <c r="A346" s="89" t="s">
        <v>2513</v>
      </c>
      <c r="B346" s="198"/>
      <c r="C346" s="177"/>
      <c r="D346" s="223"/>
      <c r="E346" s="81"/>
      <c r="F346" s="111" t="str">
        <f>IF($C$349=0,"",IF(C346="[for completion]","",IF(C346="","",C346/$C$349)))</f>
        <v/>
      </c>
      <c r="G346" s="111" t="str">
        <f t="shared" si="10"/>
        <v/>
      </c>
    </row>
    <row r="347" spans="1:7" x14ac:dyDescent="0.25">
      <c r="A347" s="89" t="s">
        <v>2514</v>
      </c>
      <c r="B347" s="198"/>
      <c r="C347" s="177"/>
      <c r="D347" s="223"/>
      <c r="E347" s="81"/>
      <c r="F347" s="111" t="str">
        <f t="shared" si="9"/>
        <v/>
      </c>
      <c r="G347" s="111" t="str">
        <f t="shared" si="10"/>
        <v/>
      </c>
    </row>
    <row r="348" spans="1:7" x14ac:dyDescent="0.25">
      <c r="A348" s="89" t="s">
        <v>2515</v>
      </c>
      <c r="B348" s="102" t="s">
        <v>1180</v>
      </c>
      <c r="C348" s="177">
        <v>4.36895217</v>
      </c>
      <c r="D348" s="223">
        <v>1</v>
      </c>
      <c r="E348" s="81"/>
      <c r="F348" s="111">
        <f t="shared" si="9"/>
        <v>8.2171032812585615E-3</v>
      </c>
      <c r="G348" s="111">
        <f t="shared" si="10"/>
        <v>7.8125E-3</v>
      </c>
    </row>
    <row r="349" spans="1:7" x14ac:dyDescent="0.25">
      <c r="A349" s="89" t="s">
        <v>2516</v>
      </c>
      <c r="B349" s="102" t="s">
        <v>354</v>
      </c>
      <c r="C349" s="129">
        <f>SUM(C331:C348)</f>
        <v>531.69006405999994</v>
      </c>
      <c r="D349" s="158">
        <f>SUM(D331:D348)</f>
        <v>128</v>
      </c>
      <c r="E349" s="81"/>
      <c r="F349" s="174">
        <f>SUM(F331:F348)</f>
        <v>0.99999999999999978</v>
      </c>
      <c r="G349" s="174">
        <f>SUM(G331:G348)</f>
        <v>1</v>
      </c>
    </row>
    <row r="350" spans="1:7" x14ac:dyDescent="0.25">
      <c r="A350" s="89" t="s">
        <v>2517</v>
      </c>
      <c r="B350" s="93"/>
      <c r="C350" s="76"/>
      <c r="D350" s="76"/>
      <c r="E350" s="81"/>
      <c r="F350" s="81"/>
      <c r="G350" s="81"/>
    </row>
    <row r="351" spans="1:7" x14ac:dyDescent="0.25">
      <c r="A351" s="89" t="s">
        <v>2518</v>
      </c>
      <c r="B351" s="93"/>
      <c r="C351" s="76"/>
      <c r="D351" s="76"/>
      <c r="E351" s="81"/>
      <c r="F351" s="81"/>
      <c r="G351" s="81"/>
    </row>
    <row r="352" spans="1:7" x14ac:dyDescent="0.25">
      <c r="A352" s="98"/>
      <c r="B352" s="98" t="s">
        <v>2519</v>
      </c>
      <c r="C352" s="98" t="s">
        <v>314</v>
      </c>
      <c r="D352" s="98" t="s">
        <v>1160</v>
      </c>
      <c r="E352" s="98"/>
      <c r="F352" s="98" t="s">
        <v>838</v>
      </c>
      <c r="G352" s="98" t="s">
        <v>2520</v>
      </c>
    </row>
    <row r="353" spans="1:7" x14ac:dyDescent="0.2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2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25">
      <c r="A355" s="89" t="s">
        <v>2523</v>
      </c>
      <c r="B355" s="102" t="s">
        <v>1214</v>
      </c>
      <c r="C355" s="177">
        <v>15.33342728</v>
      </c>
      <c r="D355" s="223">
        <v>3</v>
      </c>
      <c r="E355" s="81"/>
      <c r="F355" s="111">
        <f t="shared" si="11"/>
        <v>2.6752394711357336E-2</v>
      </c>
      <c r="G355" s="111">
        <f t="shared" si="12"/>
        <v>2.34375E-2</v>
      </c>
    </row>
    <row r="356" spans="1:7" x14ac:dyDescent="0.25">
      <c r="A356" s="89" t="s">
        <v>2524</v>
      </c>
      <c r="B356" s="102" t="s">
        <v>1216</v>
      </c>
      <c r="C356" s="177">
        <v>8.2894824600000003</v>
      </c>
      <c r="D356" s="223">
        <v>4</v>
      </c>
      <c r="E356" s="81"/>
      <c r="F356" s="111">
        <f t="shared" si="11"/>
        <v>1.4462748782331813E-2</v>
      </c>
      <c r="G356" s="111">
        <f t="shared" si="12"/>
        <v>3.125E-2</v>
      </c>
    </row>
    <row r="357" spans="1:7" x14ac:dyDescent="0.25">
      <c r="A357" s="89" t="s">
        <v>2525</v>
      </c>
      <c r="B357" s="102" t="s">
        <v>1218</v>
      </c>
      <c r="C357" s="177">
        <v>4.8064154200000004</v>
      </c>
      <c r="D357" s="223">
        <v>2</v>
      </c>
      <c r="E357" s="81"/>
      <c r="F357" s="111">
        <f t="shared" si="11"/>
        <v>8.38580443331873E-3</v>
      </c>
      <c r="G357" s="111">
        <f t="shared" si="12"/>
        <v>1.5625E-2</v>
      </c>
    </row>
    <row r="358" spans="1:7" x14ac:dyDescent="0.25">
      <c r="A358" s="89" t="s">
        <v>2526</v>
      </c>
      <c r="B358" s="102" t="s">
        <v>1220</v>
      </c>
      <c r="C358" s="177">
        <v>6.657152850000001</v>
      </c>
      <c r="D358" s="223">
        <v>5</v>
      </c>
      <c r="E358" s="81"/>
      <c r="F358" s="111">
        <f t="shared" si="11"/>
        <v>1.1614805838570321E-2</v>
      </c>
      <c r="G358" s="111">
        <f t="shared" si="12"/>
        <v>3.90625E-2</v>
      </c>
    </row>
    <row r="359" spans="1:7" x14ac:dyDescent="0.25">
      <c r="A359" s="89" t="s">
        <v>2527</v>
      </c>
      <c r="B359" s="102" t="s">
        <v>1222</v>
      </c>
      <c r="C359" s="177">
        <v>5.5918676400000003</v>
      </c>
      <c r="D359" s="223">
        <v>4</v>
      </c>
      <c r="E359" s="81"/>
      <c r="F359" s="111">
        <f t="shared" si="11"/>
        <v>9.7561913293885746E-3</v>
      </c>
      <c r="G359" s="111">
        <f t="shared" si="12"/>
        <v>3.125E-2</v>
      </c>
    </row>
    <row r="360" spans="1:7" x14ac:dyDescent="0.25">
      <c r="A360" s="89" t="s">
        <v>2528</v>
      </c>
      <c r="B360" s="102" t="s">
        <v>1224</v>
      </c>
      <c r="C360" s="177">
        <v>83.480849460000002</v>
      </c>
      <c r="D360" s="223">
        <v>21</v>
      </c>
      <c r="E360" s="81"/>
      <c r="F360" s="111">
        <f t="shared" si="11"/>
        <v>0.1456499316696353</v>
      </c>
      <c r="G360" s="111">
        <f t="shared" si="12"/>
        <v>0.1640625</v>
      </c>
    </row>
    <row r="361" spans="1:7" x14ac:dyDescent="0.25">
      <c r="A361" s="89" t="s">
        <v>2529</v>
      </c>
      <c r="B361" s="102" t="s">
        <v>1226</v>
      </c>
      <c r="C361" s="177">
        <v>202.08121931999997</v>
      </c>
      <c r="D361" s="95">
        <v>41</v>
      </c>
      <c r="E361" s="81"/>
      <c r="F361" s="111">
        <f t="shared" si="11"/>
        <v>0.35257326651638243</v>
      </c>
      <c r="G361" s="111">
        <f t="shared" si="12"/>
        <v>0.3203125</v>
      </c>
    </row>
    <row r="362" spans="1:7" x14ac:dyDescent="0.25">
      <c r="A362" s="89" t="s">
        <v>2530</v>
      </c>
      <c r="B362" s="89" t="s">
        <v>1228</v>
      </c>
      <c r="C362" s="177">
        <v>51.22224198</v>
      </c>
      <c r="D362" s="95">
        <v>17</v>
      </c>
      <c r="F362" s="111">
        <f t="shared" si="11"/>
        <v>8.9367993888553376E-2</v>
      </c>
      <c r="G362" s="111">
        <f t="shared" si="12"/>
        <v>0.1328125</v>
      </c>
    </row>
    <row r="363" spans="1:7" x14ac:dyDescent="0.25">
      <c r="A363" s="89" t="s">
        <v>2531</v>
      </c>
      <c r="B363" s="89" t="s">
        <v>1230</v>
      </c>
      <c r="C363" s="177">
        <v>143.54508996000004</v>
      </c>
      <c r="D363" s="95">
        <v>14</v>
      </c>
      <c r="F363" s="111">
        <f t="shared" si="11"/>
        <v>0.25044465502478441</v>
      </c>
      <c r="G363" s="111">
        <f t="shared" si="12"/>
        <v>0.109375</v>
      </c>
    </row>
    <row r="364" spans="1:7" x14ac:dyDescent="0.25">
      <c r="A364" s="89" t="s">
        <v>2532</v>
      </c>
      <c r="B364" s="102" t="s">
        <v>1232</v>
      </c>
      <c r="C364" s="177">
        <v>26.578009900000001</v>
      </c>
      <c r="D364" s="95">
        <v>8</v>
      </c>
      <c r="E364" s="81"/>
      <c r="F364" s="111">
        <f t="shared" si="11"/>
        <v>4.6370938375569937E-2</v>
      </c>
      <c r="G364" s="111">
        <f t="shared" si="12"/>
        <v>6.25E-2</v>
      </c>
    </row>
    <row r="365" spans="1:7" x14ac:dyDescent="0.25">
      <c r="A365" s="89" t="s">
        <v>2533</v>
      </c>
      <c r="B365" s="89" t="s">
        <v>1180</v>
      </c>
      <c r="C365" s="177">
        <v>0</v>
      </c>
      <c r="D365" s="223">
        <v>0</v>
      </c>
      <c r="E365" s="81"/>
      <c r="F365" s="111">
        <f t="shared" si="11"/>
        <v>0</v>
      </c>
      <c r="G365" s="111">
        <f t="shared" si="12"/>
        <v>0</v>
      </c>
    </row>
    <row r="366" spans="1:7" x14ac:dyDescent="0.25">
      <c r="A366" s="89" t="s">
        <v>2534</v>
      </c>
      <c r="B366" s="102" t="s">
        <v>354</v>
      </c>
      <c r="C366" s="129">
        <f>SUM(C353:C365)</f>
        <v>573.16092429999992</v>
      </c>
      <c r="D366" s="158">
        <f>SUM(D353:D365)</f>
        <v>128</v>
      </c>
      <c r="E366" s="81"/>
      <c r="F366" s="154">
        <f>SUM(F353:F365)</f>
        <v>1</v>
      </c>
      <c r="G366" s="154">
        <f>SUM(G353:G365)</f>
        <v>1</v>
      </c>
    </row>
    <row r="367" spans="1:7" x14ac:dyDescent="0.25">
      <c r="A367" s="89" t="s">
        <v>2535</v>
      </c>
      <c r="B367" s="93"/>
      <c r="C367" s="177"/>
      <c r="D367" s="223"/>
      <c r="E367" s="81"/>
      <c r="F367" s="156" t="str">
        <f>IF($C$349=0,"",IF(C367="[for completion]","",IF(C367="","",C367/$C$349)))</f>
        <v/>
      </c>
      <c r="G367" s="156" t="str">
        <f>IF($D$349=0,"",IF(D367="[for completion]","",IF(D367="","",D367/$D$349)))</f>
        <v/>
      </c>
    </row>
    <row r="368" spans="1:7" x14ac:dyDescent="0.25">
      <c r="A368" s="89" t="s">
        <v>2536</v>
      </c>
      <c r="B368" s="93"/>
      <c r="C368" s="177"/>
      <c r="D368" s="223"/>
      <c r="E368" s="81"/>
      <c r="F368" s="156"/>
      <c r="G368" s="156"/>
    </row>
    <row r="369" spans="1:7" x14ac:dyDescent="0.25">
      <c r="A369" s="89" t="s">
        <v>2537</v>
      </c>
      <c r="B369" s="93"/>
      <c r="C369" s="177"/>
      <c r="D369" s="223"/>
      <c r="E369" s="81"/>
      <c r="F369" s="156"/>
      <c r="G369" s="156"/>
    </row>
    <row r="370" spans="1:7" x14ac:dyDescent="0.25">
      <c r="A370" s="89" t="s">
        <v>2538</v>
      </c>
      <c r="B370" s="93"/>
      <c r="C370" s="177"/>
      <c r="D370" s="223"/>
      <c r="E370" s="81"/>
      <c r="F370" s="156"/>
      <c r="G370" s="156"/>
    </row>
    <row r="371" spans="1:7" x14ac:dyDescent="0.25">
      <c r="A371" s="89" t="s">
        <v>2539</v>
      </c>
      <c r="B371" s="93"/>
      <c r="C371" s="177"/>
      <c r="D371" s="223"/>
      <c r="E371" s="81"/>
      <c r="F371" s="156"/>
      <c r="G371" s="156"/>
    </row>
    <row r="372" spans="1:7" x14ac:dyDescent="0.25">
      <c r="A372" s="89" t="s">
        <v>2540</v>
      </c>
      <c r="B372" s="93"/>
      <c r="C372" s="177"/>
      <c r="D372" s="223"/>
      <c r="E372" s="81"/>
      <c r="F372" s="156"/>
      <c r="G372" s="156"/>
    </row>
    <row r="373" spans="1:7" x14ac:dyDescent="0.25">
      <c r="A373" s="89" t="s">
        <v>2541</v>
      </c>
      <c r="B373" s="93"/>
      <c r="C373" s="177"/>
      <c r="D373" s="223"/>
      <c r="E373" s="81"/>
      <c r="F373" s="156"/>
      <c r="G373" s="156"/>
    </row>
    <row r="374" spans="1:7" x14ac:dyDescent="0.25">
      <c r="A374" s="89" t="s">
        <v>2542</v>
      </c>
      <c r="B374" s="93"/>
      <c r="C374" s="71"/>
      <c r="D374" s="157"/>
      <c r="E374" s="81"/>
      <c r="F374" s="225"/>
      <c r="G374" s="225"/>
    </row>
    <row r="375" spans="1:7" x14ac:dyDescent="0.25">
      <c r="A375" s="89" t="s">
        <v>2543</v>
      </c>
      <c r="B375" s="93"/>
      <c r="C375" s="76"/>
      <c r="D375" s="76"/>
      <c r="E375" s="81"/>
      <c r="F375" s="81"/>
      <c r="G375" s="81"/>
    </row>
    <row r="376" spans="1:7" x14ac:dyDescent="0.25">
      <c r="A376" s="89" t="s">
        <v>2544</v>
      </c>
      <c r="B376" s="93"/>
      <c r="C376" s="76"/>
      <c r="D376" s="76"/>
      <c r="E376" s="81"/>
      <c r="F376" s="81"/>
      <c r="G376" s="81"/>
    </row>
    <row r="377" spans="1:7" x14ac:dyDescent="0.25">
      <c r="A377" s="98"/>
      <c r="B377" s="98" t="s">
        <v>2545</v>
      </c>
      <c r="C377" s="98" t="s">
        <v>314</v>
      </c>
      <c r="D377" s="98" t="s">
        <v>1160</v>
      </c>
      <c r="E377" s="98"/>
      <c r="F377" s="98" t="s">
        <v>838</v>
      </c>
      <c r="G377" s="98" t="s">
        <v>2520</v>
      </c>
    </row>
    <row r="378" spans="1:7" x14ac:dyDescent="0.25">
      <c r="A378" s="89" t="s">
        <v>2546</v>
      </c>
      <c r="B378" s="102" t="s">
        <v>1247</v>
      </c>
      <c r="C378" s="177">
        <v>4.4090599000000008</v>
      </c>
      <c r="D378" s="223">
        <v>8</v>
      </c>
      <c r="E378" s="81"/>
      <c r="F378" s="111">
        <f t="shared" ref="F378:F384" si="13">IF($C$385=0,"",IF(C378="[for completion]","",IF(C378="","",C378/$C$385)))</f>
        <v>8.2925376982452888E-3</v>
      </c>
      <c r="G378" s="111">
        <f>IF($D$385=0,"",IF(D378="[for completion]","",IF(D378="","",D378/$D$385)))</f>
        <v>6.25E-2</v>
      </c>
    </row>
    <row r="379" spans="1:7" x14ac:dyDescent="0.25">
      <c r="A379" s="89" t="s">
        <v>2547</v>
      </c>
      <c r="B379" s="176" t="s">
        <v>1249</v>
      </c>
      <c r="C379" s="177">
        <v>0.22845061</v>
      </c>
      <c r="D379" s="223">
        <v>2</v>
      </c>
      <c r="E379" s="81"/>
      <c r="F379" s="111">
        <f t="shared" si="13"/>
        <v>4.2966875900509577E-4</v>
      </c>
      <c r="G379" s="111">
        <f t="shared" ref="G379:G384" si="14">IF($D$385=0,"",IF(D379="[for completion]","",IF(D379="","",D379/$D$385)))</f>
        <v>1.5625E-2</v>
      </c>
    </row>
    <row r="380" spans="1:7" x14ac:dyDescent="0.25">
      <c r="A380" s="89" t="s">
        <v>2548</v>
      </c>
      <c r="B380" s="102" t="s">
        <v>1251</v>
      </c>
      <c r="C380" s="177">
        <v>0</v>
      </c>
      <c r="D380" s="223">
        <v>0</v>
      </c>
      <c r="E380" s="81"/>
      <c r="F380" s="111">
        <f t="shared" si="13"/>
        <v>0</v>
      </c>
      <c r="G380" s="111">
        <f t="shared" si="14"/>
        <v>0</v>
      </c>
    </row>
    <row r="381" spans="1:7" x14ac:dyDescent="0.25">
      <c r="A381" s="89" t="s">
        <v>2549</v>
      </c>
      <c r="B381" s="102" t="s">
        <v>1253</v>
      </c>
      <c r="C381" s="177">
        <v>0</v>
      </c>
      <c r="D381" s="223">
        <v>0</v>
      </c>
      <c r="E381" s="81"/>
      <c r="F381" s="111">
        <f t="shared" si="13"/>
        <v>0</v>
      </c>
      <c r="G381" s="111">
        <f t="shared" si="14"/>
        <v>0</v>
      </c>
    </row>
    <row r="382" spans="1:7" x14ac:dyDescent="0.25">
      <c r="A382" s="89" t="s">
        <v>2550</v>
      </c>
      <c r="B382" s="102" t="s">
        <v>1255</v>
      </c>
      <c r="C382" s="177">
        <v>527.05255354999986</v>
      </c>
      <c r="D382" s="223">
        <v>118</v>
      </c>
      <c r="E382" s="81"/>
      <c r="F382" s="111">
        <f t="shared" si="13"/>
        <v>0.9912777935427497</v>
      </c>
      <c r="G382" s="111">
        <f t="shared" si="14"/>
        <v>0.921875</v>
      </c>
    </row>
    <row r="383" spans="1:7" x14ac:dyDescent="0.25">
      <c r="A383" s="89" t="s">
        <v>2551</v>
      </c>
      <c r="B383" s="102" t="s">
        <v>1257</v>
      </c>
      <c r="C383" s="177">
        <v>0</v>
      </c>
      <c r="D383" s="223">
        <v>0</v>
      </c>
      <c r="E383" s="81"/>
      <c r="F383" s="111">
        <f t="shared" si="13"/>
        <v>0</v>
      </c>
      <c r="G383" s="111">
        <f t="shared" si="14"/>
        <v>0</v>
      </c>
    </row>
    <row r="384" spans="1:7" x14ac:dyDescent="0.25">
      <c r="A384" s="89" t="s">
        <v>2552</v>
      </c>
      <c r="B384" s="102" t="s">
        <v>713</v>
      </c>
      <c r="C384" s="177">
        <v>0</v>
      </c>
      <c r="D384" s="223">
        <v>0</v>
      </c>
      <c r="E384" s="81"/>
      <c r="F384" s="111">
        <f t="shared" si="13"/>
        <v>0</v>
      </c>
      <c r="G384" s="111">
        <f t="shared" si="14"/>
        <v>0</v>
      </c>
    </row>
    <row r="385" spans="1:7" x14ac:dyDescent="0.25">
      <c r="A385" s="89" t="s">
        <v>2553</v>
      </c>
      <c r="B385" s="102" t="s">
        <v>354</v>
      </c>
      <c r="C385" s="129">
        <f>SUM(C378:C384)</f>
        <v>531.69006405999983</v>
      </c>
      <c r="D385" s="158">
        <f>SUM(D378:D384)</f>
        <v>128</v>
      </c>
      <c r="E385" s="81"/>
      <c r="F385" s="174">
        <f>SUM(F378:F384)</f>
        <v>1</v>
      </c>
      <c r="G385" s="174">
        <f>SUM(G378:G384)</f>
        <v>1</v>
      </c>
    </row>
    <row r="386" spans="1:7" x14ac:dyDescent="0.25">
      <c r="A386" s="89" t="s">
        <v>2554</v>
      </c>
      <c r="B386" s="93"/>
      <c r="C386" s="76"/>
      <c r="D386" s="76"/>
      <c r="E386" s="81"/>
      <c r="F386" s="81"/>
      <c r="G386" s="81"/>
    </row>
    <row r="387" spans="1:7" x14ac:dyDescent="0.25">
      <c r="A387" s="98"/>
      <c r="B387" s="98" t="s">
        <v>2555</v>
      </c>
      <c r="C387" s="98" t="s">
        <v>314</v>
      </c>
      <c r="D387" s="98" t="s">
        <v>1160</v>
      </c>
      <c r="E387" s="98"/>
      <c r="F387" s="98" t="s">
        <v>838</v>
      </c>
      <c r="G387" s="98" t="s">
        <v>2520</v>
      </c>
    </row>
    <row r="388" spans="1:7" x14ac:dyDescent="0.25">
      <c r="A388" s="89" t="s">
        <v>2556</v>
      </c>
      <c r="B388" s="102" t="s">
        <v>1263</v>
      </c>
      <c r="C388" s="177">
        <v>25.685356820000003</v>
      </c>
      <c r="D388" s="223">
        <v>8</v>
      </c>
      <c r="E388" s="81"/>
      <c r="F388" s="111">
        <f>IF($C$392=0,"",IF(C388="[for completion]","",IF(C388="","",C388/$C$392)))</f>
        <v>4.8308890002318111E-2</v>
      </c>
      <c r="G388" s="111">
        <f>IF($D$392=0,"",IF(D388="[for completion]","",IF(D388="","",D388/$D$392)))</f>
        <v>6.25E-2</v>
      </c>
    </row>
    <row r="389" spans="1:7" x14ac:dyDescent="0.25">
      <c r="A389" s="89" t="s">
        <v>2557</v>
      </c>
      <c r="B389" s="176" t="s">
        <v>1508</v>
      </c>
      <c r="C389" s="177">
        <v>506.00470723999985</v>
      </c>
      <c r="D389" s="223">
        <v>120</v>
      </c>
      <c r="E389" s="81"/>
      <c r="F389" s="111">
        <f>IF($C$392=0,"",IF(C389="[for completion]","",IF(C389="","",C389/$C$392)))</f>
        <v>0.95169110999768192</v>
      </c>
      <c r="G389" s="111">
        <f>IF($D$392=0,"",IF(D389="[for completion]","",IF(D389="","",D389/$D$392)))</f>
        <v>0.9375</v>
      </c>
    </row>
    <row r="390" spans="1:7" x14ac:dyDescent="0.25">
      <c r="A390" s="89" t="s">
        <v>2558</v>
      </c>
      <c r="B390" s="102" t="s">
        <v>713</v>
      </c>
      <c r="C390" s="177">
        <v>0</v>
      </c>
      <c r="D390" s="223">
        <v>0</v>
      </c>
      <c r="E390" s="81"/>
      <c r="F390" s="111">
        <f>IF($C$392=0,"",IF(C390="[for completion]","",IF(C390="","",C390/$C$392)))</f>
        <v>0</v>
      </c>
      <c r="G390" s="111">
        <f>IF($D$392=0,"",IF(D390="[for completion]","",IF(D390="","",D390/$D$392)))</f>
        <v>0</v>
      </c>
    </row>
    <row r="391" spans="1:7" x14ac:dyDescent="0.25">
      <c r="A391" s="89" t="s">
        <v>2559</v>
      </c>
      <c r="B391" s="89" t="s">
        <v>1180</v>
      </c>
      <c r="C391" s="177">
        <v>0</v>
      </c>
      <c r="D391" s="223">
        <v>0</v>
      </c>
      <c r="E391" s="81"/>
      <c r="F391" s="111">
        <f>IF($C$392=0,"",IF(C391="[for completion]","",IF(C391="","",C391/$C$392)))</f>
        <v>0</v>
      </c>
      <c r="G391" s="111">
        <f>IF($D$392=0,"",IF(D391="[for completion]","",IF(D391="","",D391/$D$392)))</f>
        <v>0</v>
      </c>
    </row>
    <row r="392" spans="1:7" x14ac:dyDescent="0.25">
      <c r="A392" s="89" t="s">
        <v>2560</v>
      </c>
      <c r="B392" s="102" t="s">
        <v>354</v>
      </c>
      <c r="C392" s="129">
        <f>SUM(C388:C391)</f>
        <v>531.69006405999983</v>
      </c>
      <c r="D392" s="158">
        <f>SUM(D388:D391)</f>
        <v>128</v>
      </c>
      <c r="E392" s="81"/>
      <c r="F392" s="174">
        <f>SUM(F388:F391)</f>
        <v>1</v>
      </c>
      <c r="G392" s="174">
        <f>SUM(G388:G391)</f>
        <v>1</v>
      </c>
    </row>
    <row r="393" spans="1:7" x14ac:dyDescent="0.25">
      <c r="A393" s="89" t="s">
        <v>2561</v>
      </c>
      <c r="B393" s="76"/>
      <c r="C393" s="159"/>
      <c r="D393" s="76"/>
      <c r="E393" s="73"/>
      <c r="F393" s="73"/>
      <c r="G393" s="73"/>
    </row>
    <row r="394" spans="1:7" x14ac:dyDescent="0.25">
      <c r="A394" s="98"/>
      <c r="B394" s="98" t="s">
        <v>2796</v>
      </c>
      <c r="C394" s="98" t="s">
        <v>1270</v>
      </c>
      <c r="D394" s="98" t="s">
        <v>1271</v>
      </c>
      <c r="E394" s="98"/>
      <c r="F394" s="98" t="s">
        <v>1272</v>
      </c>
      <c r="G394" s="98" t="s">
        <v>1273</v>
      </c>
    </row>
    <row r="395" spans="1:7" x14ac:dyDescent="0.25">
      <c r="A395" s="89" t="s">
        <v>2562</v>
      </c>
      <c r="B395" s="102" t="s">
        <v>1247</v>
      </c>
      <c r="C395" s="177"/>
      <c r="D395" s="177">
        <v>0.4290991643</v>
      </c>
      <c r="E395" s="179"/>
      <c r="F395" s="177"/>
      <c r="G395" s="177"/>
    </row>
    <row r="396" spans="1:7" x14ac:dyDescent="0.25">
      <c r="A396" s="89" t="s">
        <v>2563</v>
      </c>
      <c r="B396" s="176" t="s">
        <v>1249</v>
      </c>
      <c r="C396" s="177"/>
      <c r="D396" s="177">
        <v>8.9377261100000008E-2</v>
      </c>
      <c r="E396" s="179"/>
      <c r="F396" s="177"/>
      <c r="G396" s="177"/>
    </row>
    <row r="397" spans="1:7" x14ac:dyDescent="0.25">
      <c r="A397" s="89" t="s">
        <v>2564</v>
      </c>
      <c r="B397" s="102" t="s">
        <v>1251</v>
      </c>
      <c r="C397" s="177"/>
      <c r="D397" s="177">
        <v>0</v>
      </c>
      <c r="E397" s="179"/>
      <c r="F397" s="177"/>
      <c r="G397" s="177"/>
    </row>
    <row r="398" spans="1:7" x14ac:dyDescent="0.25">
      <c r="A398" s="89" t="s">
        <v>2565</v>
      </c>
      <c r="B398" s="102" t="s">
        <v>1253</v>
      </c>
      <c r="C398" s="177"/>
      <c r="D398" s="177">
        <v>0</v>
      </c>
      <c r="E398" s="179"/>
      <c r="F398" s="177"/>
      <c r="G398" s="177"/>
    </row>
    <row r="399" spans="1:7" x14ac:dyDescent="0.25">
      <c r="A399" s="89" t="s">
        <v>2566</v>
      </c>
      <c r="B399" s="102" t="s">
        <v>1255</v>
      </c>
      <c r="C399" s="177"/>
      <c r="D399" s="177">
        <v>106.79798693819998</v>
      </c>
      <c r="E399" s="179"/>
      <c r="F399" s="177"/>
      <c r="G399" s="177"/>
    </row>
    <row r="400" spans="1:7" x14ac:dyDescent="0.25">
      <c r="A400" s="89" t="s">
        <v>2567</v>
      </c>
      <c r="B400" s="102" t="s">
        <v>1257</v>
      </c>
      <c r="C400" s="177"/>
      <c r="D400" s="177">
        <v>0</v>
      </c>
      <c r="E400" s="179"/>
      <c r="F400" s="177"/>
      <c r="G400" s="177"/>
    </row>
    <row r="401" spans="1:7" x14ac:dyDescent="0.25">
      <c r="A401" s="89" t="s">
        <v>2568</v>
      </c>
      <c r="B401" s="102" t="s">
        <v>713</v>
      </c>
      <c r="C401" s="177"/>
      <c r="D401" s="177">
        <v>0</v>
      </c>
      <c r="E401" s="179"/>
      <c r="F401" s="177"/>
      <c r="G401" s="177"/>
    </row>
    <row r="402" spans="1:7" x14ac:dyDescent="0.25">
      <c r="A402" s="89" t="s">
        <v>2569</v>
      </c>
      <c r="B402" s="102" t="s">
        <v>354</v>
      </c>
      <c r="C402" s="129">
        <f>SUM(C395:C401)</f>
        <v>0</v>
      </c>
      <c r="D402" s="129">
        <f>SUM(D395:D401)</f>
        <v>107.31646336359998</v>
      </c>
      <c r="E402" s="73"/>
      <c r="F402" s="76"/>
      <c r="G402" s="111" t="str">
        <f>IF($D$413=0,"",IF(#REF!="[for completion]","",IF(#REF!="","",#REF!/$D$413)))</f>
        <v/>
      </c>
    </row>
    <row r="403" spans="1:7" x14ac:dyDescent="0.25">
      <c r="A403" s="89" t="s">
        <v>2570</v>
      </c>
      <c r="B403" s="89" t="s">
        <v>1283</v>
      </c>
      <c r="C403" s="76"/>
      <c r="D403" s="76"/>
      <c r="E403" s="76"/>
      <c r="F403" s="177"/>
      <c r="G403" s="111" t="str">
        <f>IF($D$413=0,"",IF(D402="[for completion]","",IF(D402="","",D402/$D$413)))</f>
        <v/>
      </c>
    </row>
    <row r="404" spans="1:7" x14ac:dyDescent="0.25">
      <c r="A404" s="89" t="s">
        <v>2571</v>
      </c>
      <c r="G404" s="156" t="str">
        <f>IF($D$413=0,"",IF(D403="[for completion]","",IF(D403="","",D403/$D$413)))</f>
        <v/>
      </c>
    </row>
    <row r="405" spans="1:7" x14ac:dyDescent="0.25">
      <c r="A405" s="89" t="s">
        <v>2572</v>
      </c>
      <c r="B405" s="198"/>
      <c r="C405" s="76"/>
      <c r="D405" s="76"/>
      <c r="E405" s="73"/>
      <c r="F405" s="156"/>
      <c r="G405" s="156"/>
    </row>
    <row r="406" spans="1:7" x14ac:dyDescent="0.25">
      <c r="A406" s="89" t="s">
        <v>2573</v>
      </c>
      <c r="B406" s="198"/>
      <c r="C406" s="76"/>
      <c r="D406" s="76"/>
      <c r="E406" s="73"/>
      <c r="F406" s="156"/>
      <c r="G406" s="156"/>
    </row>
    <row r="407" spans="1:7" x14ac:dyDescent="0.25">
      <c r="A407" s="89" t="s">
        <v>2574</v>
      </c>
      <c r="B407" s="198"/>
      <c r="C407" s="76"/>
      <c r="D407" s="76"/>
      <c r="E407" s="73"/>
      <c r="F407" s="156"/>
      <c r="G407" s="156"/>
    </row>
    <row r="408" spans="1:7" x14ac:dyDescent="0.25">
      <c r="A408" s="89" t="s">
        <v>2575</v>
      </c>
      <c r="B408" s="198"/>
      <c r="C408" s="76"/>
      <c r="D408" s="76"/>
      <c r="E408" s="73"/>
      <c r="F408" s="156"/>
      <c r="G408" s="156"/>
    </row>
    <row r="409" spans="1:7" x14ac:dyDescent="0.25">
      <c r="A409" s="89" t="s">
        <v>2576</v>
      </c>
      <c r="B409" s="198"/>
      <c r="C409" s="76"/>
      <c r="D409" s="76"/>
      <c r="E409" s="73"/>
      <c r="F409" s="156"/>
      <c r="G409" s="156"/>
    </row>
    <row r="410" spans="1:7" x14ac:dyDescent="0.25">
      <c r="A410" s="89" t="s">
        <v>2577</v>
      </c>
      <c r="B410" s="198"/>
      <c r="C410" s="76"/>
      <c r="D410" s="76"/>
      <c r="E410" s="73"/>
      <c r="F410" s="156"/>
      <c r="G410" s="156"/>
    </row>
    <row r="411" spans="1:7" x14ac:dyDescent="0.25">
      <c r="A411" s="89" t="s">
        <v>2578</v>
      </c>
      <c r="B411" s="198"/>
      <c r="C411" s="76"/>
      <c r="D411" s="76"/>
      <c r="E411" s="73"/>
      <c r="F411" s="156"/>
      <c r="G411" s="156"/>
    </row>
    <row r="412" spans="1:7" x14ac:dyDescent="0.25">
      <c r="A412" s="89" t="s">
        <v>2579</v>
      </c>
      <c r="B412" s="93"/>
      <c r="C412" s="76"/>
      <c r="D412" s="76"/>
      <c r="E412" s="73"/>
      <c r="F412" s="156"/>
      <c r="G412" s="156"/>
    </row>
    <row r="413" spans="1:7" x14ac:dyDescent="0.25">
      <c r="A413" s="89" t="s">
        <v>2580</v>
      </c>
      <c r="B413" s="93"/>
      <c r="C413" s="71"/>
      <c r="D413" s="76"/>
      <c r="E413" s="73"/>
      <c r="F413" s="226"/>
      <c r="G413" s="226"/>
    </row>
    <row r="414" spans="1:7" x14ac:dyDescent="0.25">
      <c r="A414" s="89" t="s">
        <v>2581</v>
      </c>
      <c r="B414" s="76"/>
      <c r="C414" s="106"/>
      <c r="D414" s="76"/>
      <c r="E414" s="73"/>
      <c r="F414" s="73"/>
      <c r="G414" s="73"/>
    </row>
    <row r="415" spans="1:7" x14ac:dyDescent="0.25">
      <c r="A415" s="89" t="s">
        <v>2582</v>
      </c>
      <c r="B415" s="76"/>
      <c r="C415" s="106"/>
      <c r="D415" s="76"/>
      <c r="E415" s="73"/>
      <c r="F415" s="73"/>
      <c r="G415" s="73"/>
    </row>
    <row r="416" spans="1:7" x14ac:dyDescent="0.25">
      <c r="A416" s="89" t="s">
        <v>2583</v>
      </c>
      <c r="B416" s="76"/>
      <c r="C416" s="106"/>
      <c r="D416" s="76"/>
      <c r="E416" s="73"/>
      <c r="F416" s="73"/>
      <c r="G416" s="73"/>
    </row>
    <row r="417" spans="1:7" x14ac:dyDescent="0.25">
      <c r="A417" s="89" t="s">
        <v>2584</v>
      </c>
      <c r="B417" s="76"/>
      <c r="C417" s="106"/>
      <c r="D417" s="76"/>
      <c r="E417" s="73"/>
      <c r="F417" s="73"/>
      <c r="G417" s="73"/>
    </row>
    <row r="418" spans="1:7" x14ac:dyDescent="0.25">
      <c r="A418" s="89" t="s">
        <v>2585</v>
      </c>
      <c r="B418" s="76"/>
      <c r="C418" s="106"/>
      <c r="D418" s="76"/>
      <c r="E418" s="73"/>
      <c r="F418" s="73"/>
      <c r="G418" s="73"/>
    </row>
    <row r="419" spans="1:7" x14ac:dyDescent="0.25">
      <c r="A419" s="89" t="s">
        <v>2586</v>
      </c>
      <c r="B419" s="76"/>
      <c r="C419" s="106"/>
      <c r="D419" s="76"/>
      <c r="E419" s="73"/>
      <c r="F419" s="73"/>
      <c r="G419" s="73"/>
    </row>
    <row r="420" spans="1:7" x14ac:dyDescent="0.25">
      <c r="A420" s="89" t="s">
        <v>2587</v>
      </c>
      <c r="B420" s="76"/>
      <c r="C420" s="106"/>
      <c r="D420" s="76"/>
      <c r="E420" s="73"/>
      <c r="F420" s="73"/>
      <c r="G420" s="73"/>
    </row>
    <row r="421" spans="1:7" x14ac:dyDescent="0.25">
      <c r="A421" s="89" t="s">
        <v>2588</v>
      </c>
      <c r="B421" s="76"/>
      <c r="C421" s="106"/>
      <c r="D421" s="76"/>
      <c r="E421" s="73"/>
      <c r="F421" s="73"/>
      <c r="G421" s="73"/>
    </row>
    <row r="422" spans="1:7" x14ac:dyDescent="0.25">
      <c r="A422" s="89" t="s">
        <v>2589</v>
      </c>
      <c r="B422" s="76"/>
      <c r="C422" s="106"/>
      <c r="D422" s="76"/>
      <c r="E422" s="73"/>
      <c r="F422" s="73"/>
      <c r="G422" s="73"/>
    </row>
    <row r="423" spans="1:7" x14ac:dyDescent="0.25">
      <c r="A423" s="89" t="s">
        <v>2590</v>
      </c>
      <c r="B423" s="76"/>
      <c r="C423" s="106"/>
      <c r="D423" s="76"/>
      <c r="E423" s="73"/>
      <c r="F423" s="73"/>
      <c r="G423" s="73"/>
    </row>
    <row r="424" spans="1:7" x14ac:dyDescent="0.25">
      <c r="A424" s="89" t="s">
        <v>2591</v>
      </c>
      <c r="B424" s="76"/>
      <c r="C424" s="106"/>
      <c r="D424" s="76"/>
      <c r="E424" s="73"/>
      <c r="F424" s="73"/>
      <c r="G424" s="73"/>
    </row>
    <row r="425" spans="1:7" x14ac:dyDescent="0.25">
      <c r="A425" s="89" t="s">
        <v>2592</v>
      </c>
      <c r="B425" s="76"/>
      <c r="C425" s="106"/>
      <c r="D425" s="76"/>
      <c r="E425" s="73"/>
      <c r="F425" s="73"/>
      <c r="G425" s="73"/>
    </row>
    <row r="426" spans="1:7" x14ac:dyDescent="0.25">
      <c r="A426" s="89" t="s">
        <v>2593</v>
      </c>
      <c r="B426" s="76"/>
      <c r="C426" s="106"/>
      <c r="D426" s="76"/>
      <c r="E426" s="73"/>
      <c r="F426" s="73"/>
      <c r="G426" s="73"/>
    </row>
    <row r="427" spans="1:7" x14ac:dyDescent="0.25">
      <c r="A427" s="89" t="s">
        <v>2594</v>
      </c>
      <c r="B427" s="76"/>
      <c r="C427" s="106"/>
      <c r="D427" s="76"/>
      <c r="E427" s="73"/>
      <c r="F427" s="73"/>
      <c r="G427" s="73"/>
    </row>
    <row r="428" spans="1:7" x14ac:dyDescent="0.25">
      <c r="A428" s="89" t="s">
        <v>2595</v>
      </c>
      <c r="B428" s="76"/>
      <c r="C428" s="106"/>
      <c r="D428" s="76"/>
      <c r="E428" s="73"/>
      <c r="F428" s="73"/>
      <c r="G428" s="73"/>
    </row>
    <row r="429" spans="1:7" x14ac:dyDescent="0.25">
      <c r="A429" s="89" t="s">
        <v>2596</v>
      </c>
      <c r="B429" s="76"/>
      <c r="C429" s="106"/>
      <c r="D429" s="76"/>
      <c r="E429" s="73"/>
      <c r="F429" s="73"/>
      <c r="G429" s="73"/>
    </row>
    <row r="430" spans="1:7" x14ac:dyDescent="0.25">
      <c r="A430" s="89" t="s">
        <v>2597</v>
      </c>
      <c r="B430" s="76"/>
      <c r="C430" s="106"/>
      <c r="D430" s="76"/>
      <c r="E430" s="73"/>
      <c r="F430" s="73"/>
      <c r="G430" s="73"/>
    </row>
    <row r="431" spans="1:7" x14ac:dyDescent="0.25">
      <c r="A431" s="89" t="s">
        <v>2598</v>
      </c>
      <c r="B431" s="76"/>
      <c r="C431" s="106"/>
      <c r="D431" s="76"/>
      <c r="E431" s="73"/>
      <c r="F431" s="73"/>
      <c r="G431" s="73"/>
    </row>
    <row r="432" spans="1:7" x14ac:dyDescent="0.25">
      <c r="A432" s="89" t="s">
        <v>2599</v>
      </c>
      <c r="B432" s="76"/>
      <c r="C432" s="106"/>
      <c r="D432" s="76"/>
      <c r="E432" s="73"/>
      <c r="F432" s="73"/>
      <c r="G432" s="73"/>
    </row>
    <row r="433" spans="1:7" x14ac:dyDescent="0.25">
      <c r="A433" s="89" t="s">
        <v>2600</v>
      </c>
      <c r="B433" s="76"/>
      <c r="C433" s="106"/>
      <c r="D433" s="76"/>
      <c r="E433" s="73"/>
      <c r="F433" s="73"/>
      <c r="G433" s="73"/>
    </row>
    <row r="434" spans="1:7" x14ac:dyDescent="0.25">
      <c r="A434" s="89" t="s">
        <v>2601</v>
      </c>
      <c r="B434" s="76"/>
      <c r="C434" s="106"/>
      <c r="D434" s="76"/>
      <c r="E434" s="73"/>
      <c r="F434" s="73"/>
      <c r="G434" s="73"/>
    </row>
    <row r="435" spans="1:7" x14ac:dyDescent="0.25">
      <c r="A435" s="89" t="s">
        <v>2602</v>
      </c>
      <c r="B435" s="76"/>
      <c r="C435" s="106"/>
      <c r="D435" s="76"/>
      <c r="E435" s="73"/>
      <c r="F435" s="73"/>
      <c r="G435" s="73"/>
    </row>
    <row r="436" spans="1:7" x14ac:dyDescent="0.25">
      <c r="A436" s="89" t="s">
        <v>2603</v>
      </c>
      <c r="B436" s="76"/>
      <c r="C436" s="106"/>
      <c r="D436" s="76"/>
      <c r="E436" s="73"/>
      <c r="F436" s="73"/>
      <c r="G436" s="73"/>
    </row>
    <row r="437" spans="1:7" x14ac:dyDescent="0.25">
      <c r="A437" s="89" t="s">
        <v>2604</v>
      </c>
      <c r="B437" s="76"/>
      <c r="C437" s="106"/>
      <c r="D437" s="76"/>
      <c r="E437" s="73"/>
      <c r="F437" s="73"/>
      <c r="G437" s="73"/>
    </row>
    <row r="438" spans="1:7" x14ac:dyDescent="0.25">
      <c r="A438" s="89" t="s">
        <v>2605</v>
      </c>
      <c r="B438" s="76"/>
      <c r="C438" s="106"/>
      <c r="D438" s="76"/>
      <c r="E438" s="73"/>
      <c r="F438" s="73"/>
      <c r="G438" s="73"/>
    </row>
    <row r="439" spans="1:7" x14ac:dyDescent="0.25">
      <c r="A439" s="89" t="s">
        <v>2606</v>
      </c>
      <c r="B439" s="76"/>
      <c r="C439" s="106"/>
      <c r="D439" s="76"/>
      <c r="E439" s="73"/>
      <c r="F439" s="73"/>
      <c r="G439" s="73"/>
    </row>
    <row r="440" spans="1:7" x14ac:dyDescent="0.25">
      <c r="A440" s="89" t="s">
        <v>2607</v>
      </c>
      <c r="B440" s="76"/>
      <c r="C440" s="106"/>
      <c r="D440" s="76"/>
      <c r="E440" s="73"/>
      <c r="F440" s="73"/>
      <c r="G440" s="73"/>
    </row>
    <row r="441" spans="1:7" x14ac:dyDescent="0.25">
      <c r="A441" s="89" t="s">
        <v>2608</v>
      </c>
      <c r="B441" s="76"/>
      <c r="C441" s="106"/>
      <c r="D441" s="76"/>
      <c r="E441" s="73"/>
      <c r="F441" s="73"/>
      <c r="G441" s="73"/>
    </row>
    <row r="442" spans="1:7" x14ac:dyDescent="0.25">
      <c r="A442" s="89" t="s">
        <v>2609</v>
      </c>
      <c r="B442" s="76"/>
      <c r="C442" s="106"/>
      <c r="D442" s="76"/>
      <c r="E442" s="73"/>
      <c r="F442" s="73"/>
      <c r="G442" s="73"/>
    </row>
    <row r="443" spans="1:7" ht="18.75" x14ac:dyDescent="0.25">
      <c r="A443" s="168"/>
      <c r="B443" s="178" t="s">
        <v>2610</v>
      </c>
      <c r="C443" s="168"/>
      <c r="D443" s="168"/>
      <c r="E443" s="168"/>
      <c r="F443" s="168"/>
      <c r="G443" s="168"/>
    </row>
    <row r="444" spans="1:7" x14ac:dyDescent="0.25">
      <c r="A444" s="98"/>
      <c r="B444" s="98" t="s">
        <v>1323</v>
      </c>
      <c r="C444" s="98" t="s">
        <v>1034</v>
      </c>
      <c r="D444" s="98" t="s">
        <v>1035</v>
      </c>
      <c r="E444" s="98"/>
      <c r="F444" s="98" t="s">
        <v>839</v>
      </c>
      <c r="G444" s="98" t="s">
        <v>1036</v>
      </c>
    </row>
    <row r="445" spans="1:7" x14ac:dyDescent="0.25">
      <c r="A445" s="89" t="s">
        <v>2611</v>
      </c>
      <c r="B445" s="89" t="s">
        <v>1038</v>
      </c>
      <c r="C445" s="177">
        <f>(C472/D472)*1000</f>
        <v>22097.08947409091</v>
      </c>
      <c r="D445" s="238"/>
      <c r="E445" s="238"/>
      <c r="F445" s="240"/>
      <c r="G445" s="240"/>
    </row>
    <row r="446" spans="1:7" x14ac:dyDescent="0.25">
      <c r="A446" s="119"/>
      <c r="B446" s="76"/>
      <c r="C446" s="76"/>
      <c r="D446" s="119"/>
      <c r="E446" s="119"/>
      <c r="F446" s="120"/>
      <c r="G446" s="120"/>
    </row>
    <row r="447" spans="1:7" x14ac:dyDescent="0.25">
      <c r="A447" s="76"/>
      <c r="B447" s="76" t="s">
        <v>1039</v>
      </c>
      <c r="C447" s="76"/>
      <c r="D447" s="119"/>
      <c r="E447" s="119"/>
      <c r="F447" s="120"/>
      <c r="G447" s="120"/>
    </row>
    <row r="448" spans="1:7" x14ac:dyDescent="0.25">
      <c r="A448" s="89" t="s">
        <v>2612</v>
      </c>
      <c r="B448" s="198" t="s">
        <v>3178</v>
      </c>
      <c r="C448" s="177">
        <v>7.4305778899999995</v>
      </c>
      <c r="D448" s="177">
        <v>7</v>
      </c>
      <c r="E448" s="119"/>
      <c r="F448" s="111">
        <f>IF($C$472=0,"",IF(C448="[for completion]","",IF(C448="","",C448/$C$472)))</f>
        <v>1.5284978632618802E-2</v>
      </c>
      <c r="G448" s="111">
        <f>IF($D$472=0,"",IF(D448="[for completion]","",IF(D448="","",D448/$D$472)))</f>
        <v>0.31818181818181818</v>
      </c>
    </row>
    <row r="449" spans="1:7" x14ac:dyDescent="0.25">
      <c r="A449" s="89" t="s">
        <v>2613</v>
      </c>
      <c r="B449" s="198" t="s">
        <v>3179</v>
      </c>
      <c r="C449" s="177">
        <v>26.924614079999998</v>
      </c>
      <c r="D449" s="177">
        <v>8</v>
      </c>
      <c r="E449" s="119"/>
      <c r="F449" s="111">
        <f t="shared" ref="F449:F471" si="15">IF($C$472=0,"",IF(C449="[for completion]","",IF(C449="","",C449/$C$472)))</f>
        <v>5.5384945423714194E-2</v>
      </c>
      <c r="G449" s="111">
        <f t="shared" ref="G449:G471" si="16">IF($D$472=0,"",IF(D449="[for completion]","",IF(D449="","",D449/$D$472)))</f>
        <v>0.36363636363636365</v>
      </c>
    </row>
    <row r="450" spans="1:7" x14ac:dyDescent="0.25">
      <c r="A450" s="89" t="s">
        <v>2614</v>
      </c>
      <c r="B450" s="198" t="s">
        <v>3180</v>
      </c>
      <c r="C450" s="177">
        <v>48.413836759999995</v>
      </c>
      <c r="D450" s="177">
        <v>4</v>
      </c>
      <c r="E450" s="119"/>
      <c r="F450" s="111">
        <f t="shared" si="15"/>
        <v>9.9589085984225473E-2</v>
      </c>
      <c r="G450" s="111">
        <f t="shared" si="16"/>
        <v>0.18181818181818182</v>
      </c>
    </row>
    <row r="451" spans="1:7" x14ac:dyDescent="0.25">
      <c r="A451" s="89" t="s">
        <v>2615</v>
      </c>
      <c r="B451" s="198" t="s">
        <v>3181</v>
      </c>
      <c r="C451" s="177">
        <v>36.353372100000001</v>
      </c>
      <c r="D451" s="177">
        <v>1</v>
      </c>
      <c r="E451" s="119"/>
      <c r="F451" s="111">
        <f t="shared" si="15"/>
        <v>7.4780255856000538E-2</v>
      </c>
      <c r="G451" s="111">
        <f t="shared" si="16"/>
        <v>4.5454545454545456E-2</v>
      </c>
    </row>
    <row r="452" spans="1:7" x14ac:dyDescent="0.25">
      <c r="A452" s="89" t="s">
        <v>2616</v>
      </c>
      <c r="B452" s="198" t="s">
        <v>3181</v>
      </c>
      <c r="C452" s="177">
        <v>0</v>
      </c>
      <c r="D452" s="177">
        <v>0</v>
      </c>
      <c r="E452" s="119"/>
      <c r="F452" s="111">
        <f t="shared" si="15"/>
        <v>0</v>
      </c>
      <c r="G452" s="111">
        <f t="shared" si="16"/>
        <v>0</v>
      </c>
    </row>
    <row r="453" spans="1:7" x14ac:dyDescent="0.25">
      <c r="A453" s="89" t="s">
        <v>2617</v>
      </c>
      <c r="B453" s="198" t="s">
        <v>3183</v>
      </c>
      <c r="C453" s="177">
        <v>367.01356760000004</v>
      </c>
      <c r="D453" s="177">
        <v>2</v>
      </c>
      <c r="E453" s="119"/>
      <c r="F453" s="111">
        <f t="shared" si="15"/>
        <v>0.754960734103441</v>
      </c>
      <c r="G453" s="111">
        <f t="shared" si="16"/>
        <v>9.0909090909090912E-2</v>
      </c>
    </row>
    <row r="454" spans="1:7" x14ac:dyDescent="0.25">
      <c r="A454" s="89" t="s">
        <v>2618</v>
      </c>
      <c r="B454" s="198"/>
      <c r="C454" s="177"/>
      <c r="D454" s="177"/>
      <c r="E454" s="119"/>
      <c r="F454" s="111" t="str">
        <f t="shared" si="15"/>
        <v/>
      </c>
      <c r="G454" s="111" t="str">
        <f t="shared" si="16"/>
        <v/>
      </c>
    </row>
    <row r="455" spans="1:7" x14ac:dyDescent="0.25">
      <c r="A455" s="89" t="s">
        <v>2619</v>
      </c>
      <c r="B455" s="198"/>
      <c r="C455" s="177"/>
      <c r="D455" s="223"/>
      <c r="E455" s="119"/>
      <c r="F455" s="111" t="str">
        <f t="shared" si="15"/>
        <v/>
      </c>
      <c r="G455" s="111" t="str">
        <f t="shared" si="16"/>
        <v/>
      </c>
    </row>
    <row r="456" spans="1:7" x14ac:dyDescent="0.25">
      <c r="A456" s="89" t="s">
        <v>2620</v>
      </c>
      <c r="B456" s="198"/>
      <c r="C456" s="177"/>
      <c r="D456" s="223"/>
      <c r="E456" s="119"/>
      <c r="F456" s="111" t="str">
        <f t="shared" si="15"/>
        <v/>
      </c>
      <c r="G456" s="111" t="str">
        <f t="shared" si="16"/>
        <v/>
      </c>
    </row>
    <row r="457" spans="1:7" x14ac:dyDescent="0.25">
      <c r="A457" s="89" t="s">
        <v>2621</v>
      </c>
      <c r="B457" s="198"/>
      <c r="C457" s="177"/>
      <c r="D457" s="223"/>
      <c r="E457" s="93"/>
      <c r="F457" s="111" t="str">
        <f t="shared" si="15"/>
        <v/>
      </c>
      <c r="G457" s="111" t="str">
        <f t="shared" si="16"/>
        <v/>
      </c>
    </row>
    <row r="458" spans="1:7" x14ac:dyDescent="0.25">
      <c r="A458" s="89" t="s">
        <v>2622</v>
      </c>
      <c r="B458" s="198"/>
      <c r="C458" s="177"/>
      <c r="D458" s="223"/>
      <c r="E458" s="93"/>
      <c r="F458" s="111" t="str">
        <f t="shared" si="15"/>
        <v/>
      </c>
      <c r="G458" s="111" t="str">
        <f t="shared" si="16"/>
        <v/>
      </c>
    </row>
    <row r="459" spans="1:7" x14ac:dyDescent="0.25">
      <c r="A459" s="89" t="s">
        <v>2623</v>
      </c>
      <c r="B459" s="198"/>
      <c r="C459" s="177"/>
      <c r="D459" s="223"/>
      <c r="E459" s="93"/>
      <c r="F459" s="111" t="str">
        <f t="shared" si="15"/>
        <v/>
      </c>
      <c r="G459" s="111" t="str">
        <f t="shared" si="16"/>
        <v/>
      </c>
    </row>
    <row r="460" spans="1:7" x14ac:dyDescent="0.25">
      <c r="A460" s="89" t="s">
        <v>2624</v>
      </c>
      <c r="B460" s="198"/>
      <c r="C460" s="177"/>
      <c r="D460" s="223"/>
      <c r="E460" s="93"/>
      <c r="F460" s="111" t="str">
        <f t="shared" si="15"/>
        <v/>
      </c>
      <c r="G460" s="111" t="str">
        <f t="shared" si="16"/>
        <v/>
      </c>
    </row>
    <row r="461" spans="1:7" x14ac:dyDescent="0.25">
      <c r="A461" s="89" t="s">
        <v>2625</v>
      </c>
      <c r="B461" s="198"/>
      <c r="C461" s="177"/>
      <c r="D461" s="223"/>
      <c r="E461" s="93"/>
      <c r="F461" s="111" t="str">
        <f t="shared" si="15"/>
        <v/>
      </c>
      <c r="G461" s="111" t="str">
        <f t="shared" si="16"/>
        <v/>
      </c>
    </row>
    <row r="462" spans="1:7" x14ac:dyDescent="0.25">
      <c r="A462" s="89" t="s">
        <v>2626</v>
      </c>
      <c r="B462" s="198"/>
      <c r="C462" s="177"/>
      <c r="D462" s="223"/>
      <c r="E462" s="93"/>
      <c r="F462" s="111" t="str">
        <f t="shared" si="15"/>
        <v/>
      </c>
      <c r="G462" s="111" t="str">
        <f t="shared" si="16"/>
        <v/>
      </c>
    </row>
    <row r="463" spans="1:7" x14ac:dyDescent="0.25">
      <c r="A463" s="89" t="s">
        <v>2627</v>
      </c>
      <c r="B463" s="198"/>
      <c r="C463" s="177"/>
      <c r="D463" s="223"/>
      <c r="E463" s="76"/>
      <c r="F463" s="111" t="str">
        <f t="shared" si="15"/>
        <v/>
      </c>
      <c r="G463" s="111" t="str">
        <f t="shared" si="16"/>
        <v/>
      </c>
    </row>
    <row r="464" spans="1:7" x14ac:dyDescent="0.25">
      <c r="A464" s="89" t="s">
        <v>2628</v>
      </c>
      <c r="B464" s="198"/>
      <c r="C464" s="177"/>
      <c r="D464" s="223"/>
      <c r="E464" s="172"/>
      <c r="F464" s="111" t="str">
        <f t="shared" si="15"/>
        <v/>
      </c>
      <c r="G464" s="111" t="str">
        <f t="shared" si="16"/>
        <v/>
      </c>
    </row>
    <row r="465" spans="1:7" x14ac:dyDescent="0.25">
      <c r="A465" s="89" t="s">
        <v>2629</v>
      </c>
      <c r="B465" s="198"/>
      <c r="C465" s="177"/>
      <c r="D465" s="223"/>
      <c r="E465" s="172"/>
      <c r="F465" s="111" t="str">
        <f t="shared" si="15"/>
        <v/>
      </c>
      <c r="G465" s="111" t="str">
        <f t="shared" si="16"/>
        <v/>
      </c>
    </row>
    <row r="466" spans="1:7" x14ac:dyDescent="0.25">
      <c r="A466" s="89" t="s">
        <v>2630</v>
      </c>
      <c r="B466" s="198"/>
      <c r="C466" s="177"/>
      <c r="D466" s="223"/>
      <c r="E466" s="172"/>
      <c r="F466" s="111" t="str">
        <f t="shared" si="15"/>
        <v/>
      </c>
      <c r="G466" s="111" t="str">
        <f t="shared" si="16"/>
        <v/>
      </c>
    </row>
    <row r="467" spans="1:7" x14ac:dyDescent="0.25">
      <c r="A467" s="89" t="s">
        <v>2631</v>
      </c>
      <c r="B467" s="198"/>
      <c r="C467" s="177"/>
      <c r="D467" s="223"/>
      <c r="E467" s="172"/>
      <c r="F467" s="111" t="str">
        <f t="shared" si="15"/>
        <v/>
      </c>
      <c r="G467" s="111" t="str">
        <f t="shared" si="16"/>
        <v/>
      </c>
    </row>
    <row r="468" spans="1:7" x14ac:dyDescent="0.25">
      <c r="A468" s="89" t="s">
        <v>2632</v>
      </c>
      <c r="B468" s="198"/>
      <c r="C468" s="177"/>
      <c r="D468" s="223"/>
      <c r="E468" s="172"/>
      <c r="F468" s="111" t="str">
        <f t="shared" si="15"/>
        <v/>
      </c>
      <c r="G468" s="111" t="str">
        <f t="shared" si="16"/>
        <v/>
      </c>
    </row>
    <row r="469" spans="1:7" x14ac:dyDescent="0.25">
      <c r="A469" s="89" t="s">
        <v>2633</v>
      </c>
      <c r="B469" s="198"/>
      <c r="C469" s="177"/>
      <c r="D469" s="223"/>
      <c r="E469" s="172"/>
      <c r="F469" s="111" t="str">
        <f t="shared" si="15"/>
        <v/>
      </c>
      <c r="G469" s="111" t="str">
        <f t="shared" si="16"/>
        <v/>
      </c>
    </row>
    <row r="470" spans="1:7" x14ac:dyDescent="0.25">
      <c r="A470" s="89" t="s">
        <v>2634</v>
      </c>
      <c r="B470" s="198"/>
      <c r="C470" s="177"/>
      <c r="D470" s="223"/>
      <c r="E470" s="172"/>
      <c r="F470" s="111" t="str">
        <f t="shared" si="15"/>
        <v/>
      </c>
      <c r="G470" s="111" t="str">
        <f t="shared" si="16"/>
        <v/>
      </c>
    </row>
    <row r="471" spans="1:7" x14ac:dyDescent="0.25">
      <c r="A471" s="89" t="s">
        <v>2635</v>
      </c>
      <c r="B471" s="198"/>
      <c r="C471" s="177"/>
      <c r="D471" s="223"/>
      <c r="E471" s="172"/>
      <c r="F471" s="111" t="str">
        <f t="shared" si="15"/>
        <v/>
      </c>
      <c r="G471" s="111" t="str">
        <f t="shared" si="16"/>
        <v/>
      </c>
    </row>
    <row r="472" spans="1:7" x14ac:dyDescent="0.25">
      <c r="A472" s="89" t="s">
        <v>2636</v>
      </c>
      <c r="B472" s="102" t="s">
        <v>354</v>
      </c>
      <c r="C472" s="114">
        <f>SUM(C448:C471)</f>
        <v>486.13596843000005</v>
      </c>
      <c r="D472" s="89">
        <f>SUM(D448:D471)</f>
        <v>22</v>
      </c>
      <c r="E472" s="172"/>
      <c r="F472" s="174">
        <f>SUM(F448:F471)</f>
        <v>1</v>
      </c>
      <c r="G472" s="174">
        <f>SUM(G448:G471)</f>
        <v>1</v>
      </c>
    </row>
    <row r="473" spans="1:7" x14ac:dyDescent="0.25">
      <c r="A473" s="98"/>
      <c r="B473" s="98" t="s">
        <v>1350</v>
      </c>
      <c r="C473" s="98" t="s">
        <v>1034</v>
      </c>
      <c r="D473" s="98" t="s">
        <v>1035</v>
      </c>
      <c r="E473" s="98"/>
      <c r="F473" s="98" t="s">
        <v>839</v>
      </c>
      <c r="G473" s="98" t="s">
        <v>1036</v>
      </c>
    </row>
    <row r="474" spans="1:7" x14ac:dyDescent="0.25">
      <c r="A474" s="89" t="s">
        <v>2637</v>
      </c>
      <c r="B474" s="89" t="s">
        <v>1067</v>
      </c>
      <c r="C474" s="165" t="s">
        <v>2040</v>
      </c>
      <c r="D474" s="95"/>
      <c r="E474" s="95"/>
      <c r="F474" s="95"/>
      <c r="G474" s="95"/>
    </row>
    <row r="475" spans="1:7" x14ac:dyDescent="0.25">
      <c r="A475" s="76"/>
      <c r="B475" s="76"/>
      <c r="C475" s="76"/>
      <c r="D475" s="76"/>
      <c r="E475" s="76"/>
      <c r="F475" s="76"/>
      <c r="G475" s="76"/>
    </row>
    <row r="476" spans="1:7" x14ac:dyDescent="0.25">
      <c r="A476" s="76"/>
      <c r="B476" s="102" t="s">
        <v>1068</v>
      </c>
      <c r="C476" s="76"/>
      <c r="D476" s="76"/>
      <c r="E476" s="76"/>
      <c r="F476" s="76"/>
      <c r="G476" s="76"/>
    </row>
    <row r="477" spans="1:7" x14ac:dyDescent="0.2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2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25">
      <c r="A479" s="89" t="s">
        <v>2640</v>
      </c>
      <c r="B479" s="89" t="s">
        <v>1074</v>
      </c>
      <c r="C479" s="177" t="s">
        <v>2040</v>
      </c>
      <c r="D479" s="223" t="s">
        <v>2040</v>
      </c>
      <c r="E479" s="76"/>
      <c r="F479" s="111" t="str">
        <f t="shared" si="17"/>
        <v/>
      </c>
      <c r="G479" s="111" t="str">
        <f t="shared" si="18"/>
        <v/>
      </c>
    </row>
    <row r="480" spans="1:7" x14ac:dyDescent="0.25">
      <c r="A480" s="89" t="s">
        <v>2641</v>
      </c>
      <c r="B480" s="89" t="s">
        <v>1076</v>
      </c>
      <c r="C480" s="177" t="s">
        <v>2040</v>
      </c>
      <c r="D480" s="223" t="s">
        <v>2040</v>
      </c>
      <c r="E480" s="76"/>
      <c r="F480" s="111" t="str">
        <f t="shared" si="17"/>
        <v/>
      </c>
      <c r="G480" s="111" t="str">
        <f t="shared" si="18"/>
        <v/>
      </c>
    </row>
    <row r="481" spans="1:7" x14ac:dyDescent="0.25">
      <c r="A481" s="89" t="s">
        <v>2642</v>
      </c>
      <c r="B481" s="89" t="s">
        <v>1078</v>
      </c>
      <c r="C481" s="177" t="s">
        <v>2040</v>
      </c>
      <c r="D481" s="223" t="s">
        <v>2040</v>
      </c>
      <c r="E481" s="76"/>
      <c r="F481" s="111" t="str">
        <f t="shared" si="17"/>
        <v/>
      </c>
      <c r="G481" s="111" t="str">
        <f t="shared" si="18"/>
        <v/>
      </c>
    </row>
    <row r="482" spans="1:7" x14ac:dyDescent="0.25">
      <c r="A482" s="89" t="s">
        <v>2643</v>
      </c>
      <c r="B482" s="89" t="s">
        <v>1080</v>
      </c>
      <c r="C482" s="177" t="s">
        <v>2040</v>
      </c>
      <c r="D482" s="223" t="s">
        <v>2040</v>
      </c>
      <c r="E482" s="76"/>
      <c r="F482" s="111" t="str">
        <f t="shared" si="17"/>
        <v/>
      </c>
      <c r="G482" s="111" t="str">
        <f t="shared" si="18"/>
        <v/>
      </c>
    </row>
    <row r="483" spans="1:7" x14ac:dyDescent="0.25">
      <c r="A483" s="89" t="s">
        <v>2644</v>
      </c>
      <c r="B483" s="89" t="s">
        <v>1082</v>
      </c>
      <c r="C483" s="177" t="s">
        <v>2040</v>
      </c>
      <c r="D483" s="223" t="s">
        <v>2040</v>
      </c>
      <c r="E483" s="76"/>
      <c r="F483" s="111" t="str">
        <f t="shared" si="17"/>
        <v/>
      </c>
      <c r="G483" s="111" t="str">
        <f t="shared" si="18"/>
        <v/>
      </c>
    </row>
    <row r="484" spans="1:7" x14ac:dyDescent="0.25">
      <c r="A484" s="89" t="s">
        <v>2645</v>
      </c>
      <c r="B484" s="89" t="s">
        <v>1084</v>
      </c>
      <c r="C484" s="177" t="s">
        <v>2040</v>
      </c>
      <c r="D484" s="223" t="s">
        <v>2040</v>
      </c>
      <c r="E484" s="76"/>
      <c r="F484" s="111" t="str">
        <f t="shared" si="17"/>
        <v/>
      </c>
      <c r="G484" s="111" t="str">
        <f t="shared" si="18"/>
        <v/>
      </c>
    </row>
    <row r="485" spans="1:7" x14ac:dyDescent="0.25">
      <c r="A485" s="89" t="s">
        <v>2646</v>
      </c>
      <c r="B485" s="113" t="s">
        <v>354</v>
      </c>
      <c r="C485" s="129">
        <f>SUM(C477:C484)</f>
        <v>0</v>
      </c>
      <c r="D485" s="173">
        <f>SUM(D477:D484)</f>
        <v>0</v>
      </c>
      <c r="E485" s="76"/>
      <c r="F485" s="154">
        <f>SUM(F477:F484)</f>
        <v>0</v>
      </c>
      <c r="G485" s="154">
        <f>SUM(G477:G484)</f>
        <v>0</v>
      </c>
    </row>
    <row r="486" spans="1:7" x14ac:dyDescent="0.25">
      <c r="A486" s="89" t="s">
        <v>2647</v>
      </c>
      <c r="B486" s="155" t="s">
        <v>1087</v>
      </c>
      <c r="C486" s="177"/>
      <c r="D486" s="223"/>
      <c r="E486" s="76"/>
      <c r="F486" s="111" t="s">
        <v>2423</v>
      </c>
      <c r="G486" s="111" t="s">
        <v>2423</v>
      </c>
    </row>
    <row r="487" spans="1:7" x14ac:dyDescent="0.25">
      <c r="A487" s="89" t="s">
        <v>2648</v>
      </c>
      <c r="B487" s="155" t="s">
        <v>1089</v>
      </c>
      <c r="C487" s="177"/>
      <c r="D487" s="223"/>
      <c r="E487" s="76"/>
      <c r="F487" s="111" t="s">
        <v>2423</v>
      </c>
      <c r="G487" s="111" t="s">
        <v>2423</v>
      </c>
    </row>
    <row r="488" spans="1:7" x14ac:dyDescent="0.25">
      <c r="A488" s="89" t="s">
        <v>2649</v>
      </c>
      <c r="B488" s="155" t="s">
        <v>1091</v>
      </c>
      <c r="C488" s="177"/>
      <c r="D488" s="223"/>
      <c r="E488" s="76"/>
      <c r="F488" s="111" t="s">
        <v>2423</v>
      </c>
      <c r="G488" s="111" t="s">
        <v>2423</v>
      </c>
    </row>
    <row r="489" spans="1:7" x14ac:dyDescent="0.25">
      <c r="A489" s="89" t="s">
        <v>2650</v>
      </c>
      <c r="B489" s="155" t="s">
        <v>1093</v>
      </c>
      <c r="C489" s="177"/>
      <c r="D489" s="223"/>
      <c r="E489" s="76"/>
      <c r="F489" s="111" t="s">
        <v>2423</v>
      </c>
      <c r="G489" s="111" t="s">
        <v>2423</v>
      </c>
    </row>
    <row r="490" spans="1:7" x14ac:dyDescent="0.25">
      <c r="A490" s="89" t="s">
        <v>2651</v>
      </c>
      <c r="B490" s="155" t="s">
        <v>1095</v>
      </c>
      <c r="C490" s="177"/>
      <c r="D490" s="223"/>
      <c r="E490" s="76"/>
      <c r="F490" s="111" t="s">
        <v>2423</v>
      </c>
      <c r="G490" s="111" t="s">
        <v>2423</v>
      </c>
    </row>
    <row r="491" spans="1:7" x14ac:dyDescent="0.25">
      <c r="A491" s="89" t="s">
        <v>2652</v>
      </c>
      <c r="B491" s="155" t="s">
        <v>1097</v>
      </c>
      <c r="C491" s="177"/>
      <c r="D491" s="223"/>
      <c r="E491" s="76"/>
      <c r="F491" s="111" t="s">
        <v>2423</v>
      </c>
      <c r="G491" s="111" t="s">
        <v>2423</v>
      </c>
    </row>
    <row r="492" spans="1:7" x14ac:dyDescent="0.25">
      <c r="A492" s="89" t="s">
        <v>2653</v>
      </c>
      <c r="B492" s="116"/>
      <c r="C492" s="76"/>
      <c r="D492" s="76"/>
      <c r="E492" s="76"/>
      <c r="F492" s="112"/>
      <c r="G492" s="112"/>
    </row>
    <row r="493" spans="1:7" x14ac:dyDescent="0.25">
      <c r="A493" s="89" t="s">
        <v>2654</v>
      </c>
      <c r="B493" s="116"/>
      <c r="C493" s="76"/>
      <c r="D493" s="76"/>
      <c r="E493" s="76"/>
      <c r="F493" s="112"/>
      <c r="G493" s="112"/>
    </row>
    <row r="494" spans="1:7" x14ac:dyDescent="0.25">
      <c r="A494" s="89" t="s">
        <v>2655</v>
      </c>
      <c r="B494" s="116"/>
      <c r="C494" s="76"/>
      <c r="D494" s="76"/>
      <c r="E494" s="76"/>
      <c r="F494" s="172"/>
      <c r="G494" s="172"/>
    </row>
    <row r="495" spans="1:7" x14ac:dyDescent="0.25">
      <c r="A495" s="98"/>
      <c r="B495" s="98" t="s">
        <v>1370</v>
      </c>
      <c r="C495" s="98" t="s">
        <v>1034</v>
      </c>
      <c r="D495" s="98" t="s">
        <v>1035</v>
      </c>
      <c r="E495" s="98"/>
      <c r="F495" s="98" t="s">
        <v>839</v>
      </c>
      <c r="G495" s="98" t="s">
        <v>1036</v>
      </c>
    </row>
    <row r="496" spans="1:7" x14ac:dyDescent="0.25">
      <c r="A496" s="89" t="s">
        <v>2656</v>
      </c>
      <c r="B496" s="89" t="s">
        <v>1067</v>
      </c>
      <c r="C496" s="177">
        <v>0.7764597108451311</v>
      </c>
      <c r="D496" s="95"/>
      <c r="E496" s="95"/>
      <c r="F496" s="95"/>
      <c r="G496" s="95"/>
    </row>
    <row r="497" spans="1:7" x14ac:dyDescent="0.25">
      <c r="A497" s="76"/>
      <c r="B497" s="76"/>
      <c r="C497" s="76"/>
      <c r="D497" s="76"/>
      <c r="E497" s="76"/>
      <c r="F497" s="76"/>
      <c r="G497" s="76"/>
    </row>
    <row r="498" spans="1:7" x14ac:dyDescent="0.25">
      <c r="A498" s="76"/>
      <c r="B498" s="102" t="s">
        <v>1068</v>
      </c>
      <c r="C498" s="76"/>
      <c r="D498" s="76"/>
      <c r="E498" s="76"/>
      <c r="F498" s="76"/>
      <c r="G498" s="76"/>
    </row>
    <row r="499" spans="1:7" x14ac:dyDescent="0.25">
      <c r="A499" s="89" t="s">
        <v>2657</v>
      </c>
      <c r="B499" s="89" t="s">
        <v>1070</v>
      </c>
      <c r="C499" s="177">
        <v>17.991029626171574</v>
      </c>
      <c r="D499" s="177" t="s">
        <v>2040</v>
      </c>
      <c r="E499" s="76"/>
      <c r="F499" s="111">
        <f>IF($C$507=0,"",IF(C499="[for completion]","",IF(C499="","",C499/$C$507)))</f>
        <v>3.7008225670432264E-2</v>
      </c>
      <c r="G499" s="111" t="str">
        <f>IF($D$507=0,"",IF(D499="[for completion]","",IF(D499="","",D499/$D$507)))</f>
        <v/>
      </c>
    </row>
    <row r="500" spans="1:7" x14ac:dyDescent="0.25">
      <c r="A500" s="89" t="s">
        <v>2658</v>
      </c>
      <c r="B500" s="89" t="s">
        <v>1072</v>
      </c>
      <c r="C500" s="177">
        <v>130.20457364059544</v>
      </c>
      <c r="D500" s="177" t="s">
        <v>2040</v>
      </c>
      <c r="E500" s="76"/>
      <c r="F500" s="111">
        <f t="shared" ref="F500:F506" si="19">IF($C$507=0,"",IF(C500="[for completion]","",IF(C500="","",C500/$C$507)))</f>
        <v>0.2678357128379073</v>
      </c>
      <c r="G500" s="111" t="str">
        <f t="shared" ref="G500:G506" si="20">IF($D$507=0,"",IF(D500="[for completion]","",IF(D500="","",D500/$D$507)))</f>
        <v/>
      </c>
    </row>
    <row r="501" spans="1:7" x14ac:dyDescent="0.25">
      <c r="A501" s="89" t="s">
        <v>2659</v>
      </c>
      <c r="B501" s="89" t="s">
        <v>1074</v>
      </c>
      <c r="C501" s="177">
        <v>174.41787608013232</v>
      </c>
      <c r="D501" s="177" t="s">
        <v>2040</v>
      </c>
      <c r="E501" s="76"/>
      <c r="F501" s="111">
        <f t="shared" si="19"/>
        <v>0.35878414148910526</v>
      </c>
      <c r="G501" s="111" t="str">
        <f t="shared" si="20"/>
        <v/>
      </c>
    </row>
    <row r="502" spans="1:7" x14ac:dyDescent="0.25">
      <c r="A502" s="89" t="s">
        <v>2660</v>
      </c>
      <c r="B502" s="89" t="s">
        <v>1076</v>
      </c>
      <c r="C502" s="177">
        <v>58.507804513625643</v>
      </c>
      <c r="D502" s="177" t="s">
        <v>2040</v>
      </c>
      <c r="E502" s="76"/>
      <c r="F502" s="111">
        <f t="shared" si="19"/>
        <v>0.12035275789730078</v>
      </c>
      <c r="G502" s="111" t="str">
        <f t="shared" si="20"/>
        <v/>
      </c>
    </row>
    <row r="503" spans="1:7" x14ac:dyDescent="0.25">
      <c r="A503" s="89" t="s">
        <v>2661</v>
      </c>
      <c r="B503" s="89" t="s">
        <v>1078</v>
      </c>
      <c r="C503" s="177">
        <v>45.228808788090205</v>
      </c>
      <c r="D503" s="177" t="s">
        <v>2040</v>
      </c>
      <c r="E503" s="76"/>
      <c r="F503" s="111">
        <f t="shared" si="19"/>
        <v>9.3037363464708991E-2</v>
      </c>
      <c r="G503" s="111" t="str">
        <f t="shared" si="20"/>
        <v/>
      </c>
    </row>
    <row r="504" spans="1:7" x14ac:dyDescent="0.25">
      <c r="A504" s="89" t="s">
        <v>2662</v>
      </c>
      <c r="B504" s="89" t="s">
        <v>1080</v>
      </c>
      <c r="C504" s="177">
        <v>36.259896162256489</v>
      </c>
      <c r="D504" s="177" t="s">
        <v>2040</v>
      </c>
      <c r="E504" s="76"/>
      <c r="F504" s="111">
        <f t="shared" si="19"/>
        <v>7.4587972330785568E-2</v>
      </c>
      <c r="G504" s="111" t="str">
        <f t="shared" si="20"/>
        <v/>
      </c>
    </row>
    <row r="505" spans="1:7" x14ac:dyDescent="0.25">
      <c r="A505" s="89" t="s">
        <v>2663</v>
      </c>
      <c r="B505" s="89" t="s">
        <v>1082</v>
      </c>
      <c r="C505" s="177">
        <v>23.506441814228737</v>
      </c>
      <c r="D505" s="177" t="s">
        <v>2040</v>
      </c>
      <c r="E505" s="76"/>
      <c r="F505" s="111">
        <f t="shared" si="19"/>
        <v>4.8353636309084361E-2</v>
      </c>
      <c r="G505" s="111" t="str">
        <f t="shared" si="20"/>
        <v/>
      </c>
    </row>
    <row r="506" spans="1:7" x14ac:dyDescent="0.25">
      <c r="A506" s="89" t="s">
        <v>2664</v>
      </c>
      <c r="B506" s="89" t="s">
        <v>1084</v>
      </c>
      <c r="C506" s="177">
        <v>1.9537804899593607E-2</v>
      </c>
      <c r="D506" s="177" t="s">
        <v>2040</v>
      </c>
      <c r="E506" s="76"/>
      <c r="F506" s="111">
        <f t="shared" si="19"/>
        <v>4.0190000675514521E-5</v>
      </c>
      <c r="G506" s="111" t="str">
        <f t="shared" si="20"/>
        <v/>
      </c>
    </row>
    <row r="507" spans="1:7" x14ac:dyDescent="0.25">
      <c r="A507" s="89" t="s">
        <v>2665</v>
      </c>
      <c r="B507" s="113" t="s">
        <v>354</v>
      </c>
      <c r="C507" s="129">
        <f>SUM(C499:C506)</f>
        <v>486.13596842999999</v>
      </c>
      <c r="D507" s="173">
        <f>SUM(D499:D506)</f>
        <v>0</v>
      </c>
      <c r="E507" s="76"/>
      <c r="F507" s="154">
        <f>SUM(F499:F506)</f>
        <v>1</v>
      </c>
      <c r="G507" s="154">
        <f>SUM(G499:G506)</f>
        <v>0</v>
      </c>
    </row>
    <row r="508" spans="1:7" x14ac:dyDescent="0.25">
      <c r="A508" s="89" t="s">
        <v>2666</v>
      </c>
      <c r="B508" s="155" t="s">
        <v>1087</v>
      </c>
      <c r="C508" s="177"/>
      <c r="D508" s="223"/>
      <c r="E508" s="76"/>
      <c r="F508" s="111" t="s">
        <v>2423</v>
      </c>
      <c r="G508" s="111" t="s">
        <v>2423</v>
      </c>
    </row>
    <row r="509" spans="1:7" x14ac:dyDescent="0.25">
      <c r="A509" s="89" t="s">
        <v>2667</v>
      </c>
      <c r="B509" s="155" t="s">
        <v>1089</v>
      </c>
      <c r="C509" s="177"/>
      <c r="D509" s="223"/>
      <c r="E509" s="76"/>
      <c r="F509" s="111" t="s">
        <v>2423</v>
      </c>
      <c r="G509" s="111" t="s">
        <v>2423</v>
      </c>
    </row>
    <row r="510" spans="1:7" x14ac:dyDescent="0.25">
      <c r="A510" s="89" t="s">
        <v>2668</v>
      </c>
      <c r="B510" s="155" t="s">
        <v>1091</v>
      </c>
      <c r="C510" s="177"/>
      <c r="D510" s="223"/>
      <c r="E510" s="76"/>
      <c r="F510" s="111" t="s">
        <v>2423</v>
      </c>
      <c r="G510" s="111" t="s">
        <v>2423</v>
      </c>
    </row>
    <row r="511" spans="1:7" x14ac:dyDescent="0.25">
      <c r="A511" s="89" t="s">
        <v>2669</v>
      </c>
      <c r="B511" s="155" t="s">
        <v>1093</v>
      </c>
      <c r="C511" s="177"/>
      <c r="D511" s="223"/>
      <c r="E511" s="76"/>
      <c r="F511" s="111" t="s">
        <v>2423</v>
      </c>
      <c r="G511" s="111" t="s">
        <v>2423</v>
      </c>
    </row>
    <row r="512" spans="1:7" x14ac:dyDescent="0.25">
      <c r="A512" s="89" t="s">
        <v>2670</v>
      </c>
      <c r="B512" s="155" t="s">
        <v>1095</v>
      </c>
      <c r="C512" s="177"/>
      <c r="D512" s="223"/>
      <c r="E512" s="76"/>
      <c r="F512" s="111" t="s">
        <v>2423</v>
      </c>
      <c r="G512" s="111" t="s">
        <v>2423</v>
      </c>
    </row>
    <row r="513" spans="1:7" x14ac:dyDescent="0.25">
      <c r="A513" s="89" t="s">
        <v>2671</v>
      </c>
      <c r="B513" s="155" t="s">
        <v>1097</v>
      </c>
      <c r="C513" s="177"/>
      <c r="D513" s="223"/>
      <c r="E513" s="76"/>
      <c r="F513" s="111" t="s">
        <v>2423</v>
      </c>
      <c r="G513" s="111" t="s">
        <v>2423</v>
      </c>
    </row>
    <row r="514" spans="1:7" x14ac:dyDescent="0.25">
      <c r="A514" s="89" t="s">
        <v>2672</v>
      </c>
      <c r="B514" s="116"/>
      <c r="C514" s="76"/>
      <c r="D514" s="76"/>
      <c r="E514" s="76"/>
      <c r="F514" s="156"/>
      <c r="G514" s="156"/>
    </row>
    <row r="515" spans="1:7" x14ac:dyDescent="0.25">
      <c r="A515" s="89" t="s">
        <v>2673</v>
      </c>
      <c r="B515" s="116"/>
      <c r="C515" s="76"/>
      <c r="D515" s="76"/>
      <c r="E515" s="76"/>
      <c r="F515" s="156"/>
      <c r="G515" s="156"/>
    </row>
    <row r="516" spans="1:7" x14ac:dyDescent="0.25">
      <c r="A516" s="89" t="s">
        <v>2674</v>
      </c>
      <c r="B516" s="116"/>
      <c r="C516" s="76"/>
      <c r="D516" s="76"/>
      <c r="E516" s="76"/>
      <c r="F516" s="156"/>
      <c r="G516" s="159"/>
    </row>
    <row r="517" spans="1:7" x14ac:dyDescent="0.25">
      <c r="A517" s="98"/>
      <c r="B517" s="98" t="s">
        <v>1390</v>
      </c>
      <c r="C517" s="98" t="s">
        <v>1391</v>
      </c>
      <c r="D517" s="98"/>
      <c r="E517" s="98"/>
      <c r="F517" s="98"/>
      <c r="G517" s="98"/>
    </row>
    <row r="518" spans="1:7" x14ac:dyDescent="0.25">
      <c r="A518" s="89" t="s">
        <v>2675</v>
      </c>
      <c r="B518" s="102" t="s">
        <v>1393</v>
      </c>
      <c r="C518" s="165">
        <v>0</v>
      </c>
      <c r="D518" s="165"/>
      <c r="E518" s="76"/>
      <c r="F518" s="76"/>
      <c r="G518" s="76"/>
    </row>
    <row r="519" spans="1:7" x14ac:dyDescent="0.25">
      <c r="A519" s="89" t="s">
        <v>2676</v>
      </c>
      <c r="B519" s="102" t="s">
        <v>1395</v>
      </c>
      <c r="C519" s="165">
        <v>0.13687802117357928</v>
      </c>
      <c r="D519" s="165"/>
      <c r="E519" s="76"/>
      <c r="F519" s="76"/>
      <c r="G519" s="76"/>
    </row>
    <row r="520" spans="1:7" x14ac:dyDescent="0.25">
      <c r="A520" s="89" t="s">
        <v>2677</v>
      </c>
      <c r="B520" s="102" t="s">
        <v>1397</v>
      </c>
      <c r="C520" s="165">
        <v>0</v>
      </c>
      <c r="D520" s="165"/>
      <c r="E520" s="76"/>
      <c r="F520" s="76"/>
      <c r="G520" s="76"/>
    </row>
    <row r="521" spans="1:7" x14ac:dyDescent="0.25">
      <c r="A521" s="89" t="s">
        <v>2678</v>
      </c>
      <c r="B521" s="102" t="s">
        <v>1399</v>
      </c>
      <c r="C521" s="165">
        <v>0</v>
      </c>
      <c r="D521" s="165"/>
      <c r="E521" s="76"/>
      <c r="F521" s="76"/>
      <c r="G521" s="76"/>
    </row>
    <row r="522" spans="1:7" x14ac:dyDescent="0.25">
      <c r="A522" s="89" t="s">
        <v>2679</v>
      </c>
      <c r="B522" s="102" t="s">
        <v>1401</v>
      </c>
      <c r="C522" s="165">
        <v>3.5693606782561185E-3</v>
      </c>
      <c r="D522" s="165"/>
      <c r="E522" s="76"/>
      <c r="F522" s="76"/>
      <c r="G522" s="76"/>
    </row>
    <row r="523" spans="1:7" x14ac:dyDescent="0.25">
      <c r="A523" s="89" t="s">
        <v>2680</v>
      </c>
      <c r="B523" s="102" t="s">
        <v>1403</v>
      </c>
      <c r="C523" s="165">
        <v>1.2035265933716788E-2</v>
      </c>
      <c r="D523" s="165"/>
      <c r="E523" s="76"/>
      <c r="F523" s="76"/>
      <c r="G523" s="76"/>
    </row>
    <row r="524" spans="1:7" x14ac:dyDescent="0.25">
      <c r="A524" s="89" t="s">
        <v>2681</v>
      </c>
      <c r="B524" s="102" t="s">
        <v>1405</v>
      </c>
      <c r="C524" s="165">
        <v>0</v>
      </c>
      <c r="D524" s="165"/>
      <c r="E524" s="76"/>
      <c r="F524" s="76"/>
      <c r="G524" s="76"/>
    </row>
    <row r="525" spans="1:7" x14ac:dyDescent="0.25">
      <c r="A525" s="89" t="s">
        <v>2682</v>
      </c>
      <c r="B525" s="102" t="s">
        <v>1407</v>
      </c>
      <c r="C525" s="165">
        <v>0</v>
      </c>
      <c r="D525" s="165"/>
      <c r="E525" s="76"/>
      <c r="F525" s="76"/>
      <c r="G525" s="76"/>
    </row>
    <row r="526" spans="1:7" x14ac:dyDescent="0.25">
      <c r="A526" s="89" t="s">
        <v>2683</v>
      </c>
      <c r="B526" s="102" t="s">
        <v>1409</v>
      </c>
      <c r="C526" s="165">
        <v>0.41209422089665143</v>
      </c>
      <c r="D526" s="165"/>
      <c r="E526" s="76"/>
      <c r="F526" s="76"/>
      <c r="G526" s="76"/>
    </row>
    <row r="527" spans="1:7" x14ac:dyDescent="0.25">
      <c r="A527" s="89" t="s">
        <v>2684</v>
      </c>
      <c r="B527" s="102" t="s">
        <v>1411</v>
      </c>
      <c r="C527" s="165">
        <v>0</v>
      </c>
      <c r="D527" s="165"/>
      <c r="E527" s="76"/>
      <c r="F527" s="76"/>
      <c r="G527" s="76"/>
    </row>
    <row r="528" spans="1:7" x14ac:dyDescent="0.25">
      <c r="A528" s="89" t="s">
        <v>2685</v>
      </c>
      <c r="B528" s="102" t="s">
        <v>1413</v>
      </c>
      <c r="C528" s="165">
        <v>0</v>
      </c>
      <c r="D528" s="165"/>
      <c r="E528" s="76"/>
      <c r="F528" s="76"/>
      <c r="G528" s="76"/>
    </row>
    <row r="529" spans="1:7" x14ac:dyDescent="0.25">
      <c r="A529" s="89" t="s">
        <v>2686</v>
      </c>
      <c r="B529" s="102" t="s">
        <v>1415</v>
      </c>
      <c r="C529" s="165">
        <v>0</v>
      </c>
      <c r="D529" s="165"/>
      <c r="E529" s="76"/>
      <c r="F529" s="76"/>
      <c r="G529" s="76"/>
    </row>
    <row r="530" spans="1:7" x14ac:dyDescent="0.25">
      <c r="A530" s="89" t="s">
        <v>2687</v>
      </c>
      <c r="B530" s="102" t="s">
        <v>352</v>
      </c>
      <c r="C530" s="165">
        <f>SUM(C531)</f>
        <v>0.43542313131779636</v>
      </c>
      <c r="D530" s="165"/>
      <c r="E530" s="76"/>
      <c r="F530" s="76"/>
      <c r="G530" s="76"/>
    </row>
    <row r="531" spans="1:7" x14ac:dyDescent="0.25">
      <c r="A531" s="89" t="s">
        <v>2688</v>
      </c>
      <c r="B531" s="155" t="s">
        <v>1418</v>
      </c>
      <c r="C531" s="165">
        <v>0.43542313131779636</v>
      </c>
      <c r="D531" s="95"/>
      <c r="E531" s="76"/>
      <c r="F531" s="76"/>
      <c r="G531" s="76"/>
    </row>
    <row r="532" spans="1:7" x14ac:dyDescent="0.25">
      <c r="A532" s="89" t="s">
        <v>2689</v>
      </c>
      <c r="B532" s="212"/>
      <c r="C532" s="165"/>
      <c r="D532" s="95"/>
      <c r="E532" s="76"/>
      <c r="F532" s="76"/>
      <c r="G532" s="76"/>
    </row>
    <row r="533" spans="1:7" x14ac:dyDescent="0.25">
      <c r="A533" s="89" t="s">
        <v>2690</v>
      </c>
      <c r="B533" s="212"/>
      <c r="C533" s="165"/>
      <c r="D533" s="95"/>
      <c r="E533" s="76"/>
      <c r="F533" s="76"/>
      <c r="G533" s="76"/>
    </row>
    <row r="534" spans="1:7" x14ac:dyDescent="0.25">
      <c r="A534" s="89" t="s">
        <v>2691</v>
      </c>
      <c r="B534" s="212"/>
      <c r="C534" s="165"/>
      <c r="D534" s="95"/>
      <c r="E534" s="76"/>
      <c r="F534" s="76"/>
      <c r="G534" s="76"/>
    </row>
    <row r="535" spans="1:7" x14ac:dyDescent="0.25">
      <c r="A535" s="89" t="s">
        <v>2692</v>
      </c>
      <c r="B535" s="212"/>
      <c r="C535" s="165"/>
      <c r="D535" s="95"/>
      <c r="E535" s="76"/>
      <c r="F535" s="76"/>
      <c r="G535" s="76"/>
    </row>
    <row r="536" spans="1:7" x14ac:dyDescent="0.25">
      <c r="A536" s="89" t="s">
        <v>2693</v>
      </c>
      <c r="B536" s="212"/>
      <c r="C536" s="165"/>
      <c r="D536" s="95"/>
      <c r="E536" s="76"/>
      <c r="F536" s="76"/>
      <c r="G536" s="76"/>
    </row>
    <row r="537" spans="1:7" x14ac:dyDescent="0.25">
      <c r="A537" s="89" t="s">
        <v>2694</v>
      </c>
      <c r="B537" s="212"/>
      <c r="C537" s="165"/>
      <c r="D537" s="95"/>
      <c r="E537" s="76"/>
      <c r="F537" s="76"/>
      <c r="G537" s="76"/>
    </row>
    <row r="538" spans="1:7" x14ac:dyDescent="0.25">
      <c r="A538" s="89" t="s">
        <v>2695</v>
      </c>
      <c r="B538" s="212"/>
      <c r="C538" s="165"/>
      <c r="D538" s="95"/>
      <c r="E538" s="76"/>
      <c r="F538" s="76"/>
      <c r="G538" s="76"/>
    </row>
    <row r="539" spans="1:7" x14ac:dyDescent="0.25">
      <c r="A539" s="89" t="s">
        <v>2696</v>
      </c>
      <c r="B539" s="212"/>
      <c r="C539" s="165"/>
      <c r="D539" s="95"/>
      <c r="E539" s="76"/>
      <c r="F539" s="76"/>
      <c r="G539" s="76"/>
    </row>
    <row r="540" spans="1:7" x14ac:dyDescent="0.25">
      <c r="A540" s="89" t="s">
        <v>2697</v>
      </c>
      <c r="B540" s="212"/>
      <c r="C540" s="165"/>
      <c r="D540" s="95"/>
      <c r="E540" s="76"/>
      <c r="F540" s="76"/>
      <c r="G540" s="76"/>
    </row>
    <row r="541" spans="1:7" x14ac:dyDescent="0.25">
      <c r="A541" s="89" t="s">
        <v>2698</v>
      </c>
      <c r="B541" s="212"/>
      <c r="C541" s="165"/>
      <c r="D541" s="95"/>
      <c r="E541" s="76"/>
      <c r="F541" s="76"/>
      <c r="G541" s="76"/>
    </row>
    <row r="542" spans="1:7" x14ac:dyDescent="0.25">
      <c r="A542" s="89" t="s">
        <v>2699</v>
      </c>
      <c r="B542" s="212"/>
      <c r="C542" s="165"/>
      <c r="D542" s="95"/>
      <c r="E542" s="76"/>
      <c r="F542" s="76"/>
      <c r="G542" s="73"/>
    </row>
    <row r="543" spans="1:7" x14ac:dyDescent="0.25">
      <c r="A543" s="89" t="s">
        <v>2700</v>
      </c>
      <c r="B543" s="212"/>
      <c r="C543" s="165"/>
      <c r="D543" s="95"/>
      <c r="E543" s="76"/>
      <c r="F543" s="76"/>
      <c r="G543" s="73"/>
    </row>
    <row r="544" spans="1:7" x14ac:dyDescent="0.25">
      <c r="A544" s="89" t="s">
        <v>2701</v>
      </c>
      <c r="B544" s="212"/>
      <c r="C544" s="165"/>
      <c r="D544" s="95"/>
      <c r="E544" s="76"/>
      <c r="F544" s="76"/>
      <c r="G544" s="73"/>
    </row>
    <row r="545" spans="1:7" x14ac:dyDescent="0.25">
      <c r="A545" s="98"/>
      <c r="B545" s="98" t="s">
        <v>2702</v>
      </c>
      <c r="C545" s="98" t="s">
        <v>314</v>
      </c>
      <c r="D545" s="98" t="s">
        <v>1433</v>
      </c>
      <c r="E545" s="98"/>
      <c r="F545" s="98" t="s">
        <v>839</v>
      </c>
      <c r="G545" s="98" t="s">
        <v>1434</v>
      </c>
    </row>
    <row r="546" spans="1:7" x14ac:dyDescent="0.25">
      <c r="A546" s="89" t="s">
        <v>2703</v>
      </c>
      <c r="B546" s="198" t="s">
        <v>3185</v>
      </c>
      <c r="C546" s="95">
        <v>420.23674387000005</v>
      </c>
      <c r="D546" s="95">
        <v>10</v>
      </c>
      <c r="E546" s="81"/>
      <c r="F546" s="111">
        <f>IF($C$564=0,"",IF(C546="[for completion]","",IF(C546="","",C546/$C$564)))</f>
        <v>0.86444281262951039</v>
      </c>
      <c r="G546" s="111">
        <f>IF($D$564=0,"",IF(D546="[for completion]","",IF(D546="","",D546/$D$564)))</f>
        <v>0.45454545454545453</v>
      </c>
    </row>
    <row r="547" spans="1:7" x14ac:dyDescent="0.25">
      <c r="A547" s="89" t="s">
        <v>2704</v>
      </c>
      <c r="B547" s="198" t="s">
        <v>3186</v>
      </c>
      <c r="C547" s="95">
        <v>24.368963180000002</v>
      </c>
      <c r="D547" s="95">
        <v>2</v>
      </c>
      <c r="E547" s="81"/>
      <c r="F547" s="111">
        <f t="shared" ref="F547:F563" si="21">IF($C$564=0,"",IF(C547="[for completion]","",IF(C547="","",C547/$C$564)))</f>
        <v>5.0127875250006219E-2</v>
      </c>
      <c r="G547" s="111">
        <f t="shared" ref="G547:G563" si="22">IF($D$564=0,"",IF(D547="[for completion]","",IF(D547="","",D547/$D$564)))</f>
        <v>9.0909090909090912E-2</v>
      </c>
    </row>
    <row r="548" spans="1:7" x14ac:dyDescent="0.25">
      <c r="A548" s="89" t="s">
        <v>2705</v>
      </c>
      <c r="B548" s="198" t="s">
        <v>3187</v>
      </c>
      <c r="C548" s="95">
        <v>0</v>
      </c>
      <c r="D548" s="95">
        <v>0</v>
      </c>
      <c r="E548" s="81"/>
      <c r="F548" s="111">
        <f t="shared" si="21"/>
        <v>0</v>
      </c>
      <c r="G548" s="111">
        <f t="shared" si="22"/>
        <v>0</v>
      </c>
    </row>
    <row r="549" spans="1:7" x14ac:dyDescent="0.25">
      <c r="A549" s="89" t="s">
        <v>2706</v>
      </c>
      <c r="B549" s="198" t="s">
        <v>3040</v>
      </c>
      <c r="C549" s="95">
        <v>0</v>
      </c>
      <c r="D549" s="95">
        <v>0</v>
      </c>
      <c r="E549" s="81"/>
      <c r="F549" s="111">
        <f t="shared" si="21"/>
        <v>0</v>
      </c>
      <c r="G549" s="111">
        <f t="shared" si="22"/>
        <v>0</v>
      </c>
    </row>
    <row r="550" spans="1:7" x14ac:dyDescent="0.25">
      <c r="A550" s="89" t="s">
        <v>2707</v>
      </c>
      <c r="B550" s="198" t="s">
        <v>3041</v>
      </c>
      <c r="C550" s="95">
        <v>0</v>
      </c>
      <c r="D550" s="95">
        <v>0</v>
      </c>
      <c r="E550" s="81"/>
      <c r="F550" s="111">
        <f t="shared" si="21"/>
        <v>0</v>
      </c>
      <c r="G550" s="111">
        <f t="shared" si="22"/>
        <v>0</v>
      </c>
    </row>
    <row r="551" spans="1:7" x14ac:dyDescent="0.25">
      <c r="A551" s="89" t="s">
        <v>2708</v>
      </c>
      <c r="B551" s="198" t="s">
        <v>3188</v>
      </c>
      <c r="C551" s="95">
        <v>0</v>
      </c>
      <c r="D551" s="95">
        <v>0</v>
      </c>
      <c r="E551" s="81"/>
      <c r="F551" s="111">
        <f t="shared" si="21"/>
        <v>0</v>
      </c>
      <c r="G551" s="111">
        <f t="shared" si="22"/>
        <v>0</v>
      </c>
    </row>
    <row r="552" spans="1:7" x14ac:dyDescent="0.25">
      <c r="A552" s="89" t="s">
        <v>2709</v>
      </c>
      <c r="B552" s="198" t="s">
        <v>3189</v>
      </c>
      <c r="C552" s="95">
        <v>0</v>
      </c>
      <c r="D552" s="95">
        <v>0</v>
      </c>
      <c r="E552" s="81"/>
      <c r="F552" s="111">
        <f t="shared" si="21"/>
        <v>0</v>
      </c>
      <c r="G552" s="111">
        <f t="shared" si="22"/>
        <v>0</v>
      </c>
    </row>
    <row r="553" spans="1:7" x14ac:dyDescent="0.25">
      <c r="A553" s="89" t="s">
        <v>2710</v>
      </c>
      <c r="B553" s="198" t="s">
        <v>3190</v>
      </c>
      <c r="C553" s="95">
        <v>30.974982089999997</v>
      </c>
      <c r="D553" s="95">
        <v>4</v>
      </c>
      <c r="E553" s="81"/>
      <c r="F553" s="111">
        <f t="shared" si="21"/>
        <v>6.3716704999293147E-2</v>
      </c>
      <c r="G553" s="111">
        <f t="shared" si="22"/>
        <v>0.18181818181818182</v>
      </c>
    </row>
    <row r="554" spans="1:7" x14ac:dyDescent="0.25">
      <c r="A554" s="89" t="s">
        <v>2711</v>
      </c>
      <c r="B554" s="198" t="s">
        <v>3191</v>
      </c>
      <c r="C554" s="95">
        <v>10.55527929</v>
      </c>
      <c r="D554" s="95">
        <v>6</v>
      </c>
      <c r="E554" s="81"/>
      <c r="F554" s="111">
        <f t="shared" si="21"/>
        <v>2.1712607121190379E-2</v>
      </c>
      <c r="G554" s="111">
        <f t="shared" si="22"/>
        <v>0.27272727272727271</v>
      </c>
    </row>
    <row r="555" spans="1:7" x14ac:dyDescent="0.25">
      <c r="A555" s="89" t="s">
        <v>2712</v>
      </c>
      <c r="B555" s="198" t="s">
        <v>3192</v>
      </c>
      <c r="C555" s="95">
        <v>0</v>
      </c>
      <c r="D555" s="95">
        <v>0</v>
      </c>
      <c r="E555" s="81"/>
      <c r="F555" s="111">
        <f t="shared" si="21"/>
        <v>0</v>
      </c>
      <c r="G555" s="111">
        <f t="shared" si="22"/>
        <v>0</v>
      </c>
    </row>
    <row r="556" spans="1:7" x14ac:dyDescent="0.25">
      <c r="A556" s="89" t="s">
        <v>2713</v>
      </c>
      <c r="B556" s="198" t="s">
        <v>3193</v>
      </c>
      <c r="C556" s="95">
        <v>0</v>
      </c>
      <c r="D556" s="95">
        <v>0</v>
      </c>
      <c r="E556" s="81"/>
      <c r="F556" s="111">
        <f t="shared" si="21"/>
        <v>0</v>
      </c>
      <c r="G556" s="111">
        <f t="shared" si="22"/>
        <v>0</v>
      </c>
    </row>
    <row r="557" spans="1:7" x14ac:dyDescent="0.25">
      <c r="A557" s="89" t="s">
        <v>2714</v>
      </c>
      <c r="B557" s="198" t="s">
        <v>3194</v>
      </c>
      <c r="C557" s="95">
        <v>0</v>
      </c>
      <c r="D557" s="95">
        <v>0</v>
      </c>
      <c r="E557" s="81"/>
      <c r="F557" s="111">
        <f t="shared" si="21"/>
        <v>0</v>
      </c>
      <c r="G557" s="111">
        <f t="shared" si="22"/>
        <v>0</v>
      </c>
    </row>
    <row r="558" spans="1:7" x14ac:dyDescent="0.25">
      <c r="A558" s="89" t="s">
        <v>2715</v>
      </c>
      <c r="B558" s="198" t="s">
        <v>3195</v>
      </c>
      <c r="C558" s="95">
        <v>0</v>
      </c>
      <c r="D558" s="95">
        <v>0</v>
      </c>
      <c r="E558" s="81"/>
      <c r="F558" s="111">
        <f t="shared" si="21"/>
        <v>0</v>
      </c>
      <c r="G558" s="111">
        <f t="shared" si="22"/>
        <v>0</v>
      </c>
    </row>
    <row r="559" spans="1:7" x14ac:dyDescent="0.25">
      <c r="A559" s="89" t="s">
        <v>2716</v>
      </c>
      <c r="B559" s="198" t="s">
        <v>3196</v>
      </c>
      <c r="C559" s="95">
        <v>0</v>
      </c>
      <c r="D559" s="95">
        <v>0</v>
      </c>
      <c r="E559" s="81"/>
      <c r="F559" s="111">
        <f t="shared" si="21"/>
        <v>0</v>
      </c>
      <c r="G559" s="111">
        <f t="shared" si="22"/>
        <v>0</v>
      </c>
    </row>
    <row r="560" spans="1:7" x14ac:dyDescent="0.25">
      <c r="A560" s="89" t="s">
        <v>2717</v>
      </c>
      <c r="B560" s="198"/>
      <c r="C560" s="95"/>
      <c r="D560" s="95"/>
      <c r="E560" s="81"/>
      <c r="F560" s="111" t="str">
        <f t="shared" si="21"/>
        <v/>
      </c>
      <c r="G560" s="111" t="str">
        <f t="shared" si="22"/>
        <v/>
      </c>
    </row>
    <row r="561" spans="1:7" x14ac:dyDescent="0.25">
      <c r="A561" s="89" t="s">
        <v>2718</v>
      </c>
      <c r="B561" s="198"/>
      <c r="C561" s="95"/>
      <c r="D561" s="95"/>
      <c r="E561" s="81"/>
      <c r="F561" s="111" t="str">
        <f t="shared" si="21"/>
        <v/>
      </c>
      <c r="G561" s="111" t="str">
        <f t="shared" si="22"/>
        <v/>
      </c>
    </row>
    <row r="562" spans="1:7" x14ac:dyDescent="0.25">
      <c r="A562" s="89" t="s">
        <v>2719</v>
      </c>
      <c r="B562" s="198"/>
      <c r="C562" s="95"/>
      <c r="D562" s="95"/>
      <c r="E562" s="81"/>
      <c r="F562" s="111" t="str">
        <f t="shared" si="21"/>
        <v/>
      </c>
      <c r="G562" s="111" t="str">
        <f t="shared" si="22"/>
        <v/>
      </c>
    </row>
    <row r="563" spans="1:7" x14ac:dyDescent="0.25">
      <c r="A563" s="89" t="s">
        <v>2720</v>
      </c>
      <c r="B563" s="102" t="s">
        <v>1180</v>
      </c>
      <c r="C563" s="95">
        <v>0</v>
      </c>
      <c r="D563" s="95">
        <v>0</v>
      </c>
      <c r="E563" s="81"/>
      <c r="F563" s="111">
        <f t="shared" si="21"/>
        <v>0</v>
      </c>
      <c r="G563" s="111">
        <f t="shared" si="22"/>
        <v>0</v>
      </c>
    </row>
    <row r="564" spans="1:7" x14ac:dyDescent="0.25">
      <c r="A564" s="89" t="s">
        <v>2721</v>
      </c>
      <c r="B564" s="102" t="s">
        <v>354</v>
      </c>
      <c r="C564" s="129">
        <f>SUM(C546:C563)</f>
        <v>486.13596842999999</v>
      </c>
      <c r="D564" s="158">
        <f>SUM(D546:D563)</f>
        <v>22</v>
      </c>
      <c r="E564" s="81"/>
      <c r="F564" s="154">
        <f>SUM(F546:F563)</f>
        <v>1</v>
      </c>
      <c r="G564" s="154">
        <f>SUM(G546:G563)</f>
        <v>1</v>
      </c>
    </row>
    <row r="565" spans="1:7" x14ac:dyDescent="0.25">
      <c r="A565" s="89" t="s">
        <v>2722</v>
      </c>
      <c r="B565" s="93"/>
      <c r="C565" s="76"/>
      <c r="D565" s="76"/>
      <c r="E565" s="81"/>
      <c r="F565" s="81"/>
      <c r="G565" s="81"/>
    </row>
    <row r="566" spans="1:7" x14ac:dyDescent="0.25">
      <c r="A566" s="89" t="s">
        <v>2723</v>
      </c>
      <c r="B566" s="93"/>
      <c r="C566" s="76"/>
      <c r="D566" s="76"/>
      <c r="E566" s="81"/>
      <c r="F566" s="81"/>
      <c r="G566" s="81"/>
    </row>
    <row r="567" spans="1:7" x14ac:dyDescent="0.25">
      <c r="A567" s="89" t="s">
        <v>2724</v>
      </c>
      <c r="B567" s="93"/>
      <c r="C567" s="76"/>
      <c r="D567" s="76"/>
      <c r="E567" s="81"/>
      <c r="F567" s="81"/>
      <c r="G567" s="81"/>
    </row>
    <row r="568" spans="1:7" x14ac:dyDescent="0.25">
      <c r="A568" s="98"/>
      <c r="B568" s="98" t="s">
        <v>2725</v>
      </c>
      <c r="C568" s="98" t="s">
        <v>314</v>
      </c>
      <c r="D568" s="98" t="s">
        <v>1433</v>
      </c>
      <c r="E568" s="98"/>
      <c r="F568" s="98" t="s">
        <v>839</v>
      </c>
      <c r="G568" s="98" t="s">
        <v>2726</v>
      </c>
    </row>
    <row r="569" spans="1:7" x14ac:dyDescent="0.25">
      <c r="A569" s="89" t="s">
        <v>2727</v>
      </c>
      <c r="B569" s="198" t="s">
        <v>3197</v>
      </c>
      <c r="C569" s="177">
        <v>420.23674387000005</v>
      </c>
      <c r="D569" s="223">
        <v>10</v>
      </c>
      <c r="E569" s="81"/>
      <c r="F569" s="111">
        <f>IF($C$587=0,"",IF(C569="[for completion]","",IF(C569="","",C569/$C$587)))</f>
        <v>0.86444281262951039</v>
      </c>
      <c r="G569" s="111">
        <f>IF($D$587=0,"",IF(D569="[for completion]","",IF(D569="","",D569/$D$587)))</f>
        <v>0.45454545454545453</v>
      </c>
    </row>
    <row r="570" spans="1:7" x14ac:dyDescent="0.25">
      <c r="A570" s="89" t="s">
        <v>2728</v>
      </c>
      <c r="B570" s="198" t="s">
        <v>3198</v>
      </c>
      <c r="C570" s="177">
        <v>24.368963180000002</v>
      </c>
      <c r="D570" s="223">
        <v>2</v>
      </c>
      <c r="E570" s="81"/>
      <c r="F570" s="111">
        <f t="shared" ref="F570:F586" si="23">IF($C$587=0,"",IF(C570="[for completion]","",IF(C570="","",C570/$C$587)))</f>
        <v>5.0127875250006219E-2</v>
      </c>
      <c r="G570" s="111">
        <f t="shared" ref="G570:G586" si="24">IF($D$587=0,"",IF(D570="[for completion]","",IF(D570="","",D570/$D$587)))</f>
        <v>9.0909090909090912E-2</v>
      </c>
    </row>
    <row r="571" spans="1:7" x14ac:dyDescent="0.25">
      <c r="A571" s="89" t="s">
        <v>2729</v>
      </c>
      <c r="B571" s="198" t="s">
        <v>3199</v>
      </c>
      <c r="C571" s="177">
        <v>0</v>
      </c>
      <c r="D571" s="223">
        <v>0</v>
      </c>
      <c r="E571" s="81"/>
      <c r="F571" s="111">
        <f t="shared" si="23"/>
        <v>0</v>
      </c>
      <c r="G571" s="111">
        <f t="shared" si="24"/>
        <v>0</v>
      </c>
    </row>
    <row r="572" spans="1:7" x14ac:dyDescent="0.25">
      <c r="A572" s="89" t="s">
        <v>2730</v>
      </c>
      <c r="B572" s="198" t="s">
        <v>3200</v>
      </c>
      <c r="C572" s="177">
        <v>0</v>
      </c>
      <c r="D572" s="223">
        <v>0</v>
      </c>
      <c r="E572" s="81"/>
      <c r="F572" s="111">
        <f t="shared" si="23"/>
        <v>0</v>
      </c>
      <c r="G572" s="111">
        <f t="shared" si="24"/>
        <v>0</v>
      </c>
    </row>
    <row r="573" spans="1:7" x14ac:dyDescent="0.25">
      <c r="A573" s="89" t="s">
        <v>2731</v>
      </c>
      <c r="B573" s="198" t="s">
        <v>3201</v>
      </c>
      <c r="C573" s="177">
        <v>0</v>
      </c>
      <c r="D573" s="223">
        <v>0</v>
      </c>
      <c r="E573" s="81"/>
      <c r="F573" s="111">
        <f t="shared" si="23"/>
        <v>0</v>
      </c>
      <c r="G573" s="111">
        <f t="shared" si="24"/>
        <v>0</v>
      </c>
    </row>
    <row r="574" spans="1:7" x14ac:dyDescent="0.25">
      <c r="A574" s="89" t="s">
        <v>2732</v>
      </c>
      <c r="B574" s="198" t="s">
        <v>3202</v>
      </c>
      <c r="C574" s="177">
        <v>0</v>
      </c>
      <c r="D574" s="223">
        <v>0</v>
      </c>
      <c r="E574" s="81"/>
      <c r="F574" s="111">
        <f t="shared" si="23"/>
        <v>0</v>
      </c>
      <c r="G574" s="111">
        <f t="shared" si="24"/>
        <v>0</v>
      </c>
    </row>
    <row r="575" spans="1:7" x14ac:dyDescent="0.25">
      <c r="A575" s="89" t="s">
        <v>2733</v>
      </c>
      <c r="B575" s="198" t="s">
        <v>3203</v>
      </c>
      <c r="C575" s="177">
        <v>0</v>
      </c>
      <c r="D575" s="223">
        <v>0</v>
      </c>
      <c r="E575" s="81"/>
      <c r="F575" s="111">
        <f t="shared" si="23"/>
        <v>0</v>
      </c>
      <c r="G575" s="111">
        <f t="shared" si="24"/>
        <v>0</v>
      </c>
    </row>
    <row r="576" spans="1:7" x14ac:dyDescent="0.25">
      <c r="A576" s="89" t="s">
        <v>2734</v>
      </c>
      <c r="B576" s="198" t="s">
        <v>3204</v>
      </c>
      <c r="C576" s="177">
        <v>30.974982089999997</v>
      </c>
      <c r="D576" s="223">
        <v>4</v>
      </c>
      <c r="E576" s="81"/>
      <c r="F576" s="111">
        <f t="shared" si="23"/>
        <v>6.3716704999293147E-2</v>
      </c>
      <c r="G576" s="111">
        <f t="shared" si="24"/>
        <v>0.18181818181818182</v>
      </c>
    </row>
    <row r="577" spans="1:7" x14ac:dyDescent="0.25">
      <c r="A577" s="89" t="s">
        <v>2735</v>
      </c>
      <c r="B577" s="198" t="s">
        <v>3205</v>
      </c>
      <c r="C577" s="177">
        <v>10.55527929</v>
      </c>
      <c r="D577" s="223">
        <v>6</v>
      </c>
      <c r="E577" s="81"/>
      <c r="F577" s="111">
        <f t="shared" si="23"/>
        <v>2.1712607121190379E-2</v>
      </c>
      <c r="G577" s="111">
        <f t="shared" si="24"/>
        <v>0.27272727272727271</v>
      </c>
    </row>
    <row r="578" spans="1:7" x14ac:dyDescent="0.25">
      <c r="A578" s="89" t="s">
        <v>2736</v>
      </c>
      <c r="B578" s="198" t="s">
        <v>3206</v>
      </c>
      <c r="C578" s="177">
        <v>0</v>
      </c>
      <c r="D578" s="223">
        <v>0</v>
      </c>
      <c r="E578" s="81"/>
      <c r="F578" s="111">
        <f t="shared" si="23"/>
        <v>0</v>
      </c>
      <c r="G578" s="111">
        <f t="shared" si="24"/>
        <v>0</v>
      </c>
    </row>
    <row r="579" spans="1:7" x14ac:dyDescent="0.25">
      <c r="A579" s="89" t="s">
        <v>2737</v>
      </c>
      <c r="B579" s="198" t="s">
        <v>3207</v>
      </c>
      <c r="C579" s="177">
        <v>0</v>
      </c>
      <c r="D579" s="223">
        <v>0</v>
      </c>
      <c r="E579" s="81"/>
      <c r="F579" s="111">
        <f t="shared" si="23"/>
        <v>0</v>
      </c>
      <c r="G579" s="111">
        <f t="shared" si="24"/>
        <v>0</v>
      </c>
    </row>
    <row r="580" spans="1:7" x14ac:dyDescent="0.25">
      <c r="A580" s="89" t="s">
        <v>2738</v>
      </c>
      <c r="B580" s="198" t="s">
        <v>3208</v>
      </c>
      <c r="C580" s="177">
        <v>0</v>
      </c>
      <c r="D580" s="223">
        <v>0</v>
      </c>
      <c r="E580" s="81"/>
      <c r="F580" s="111">
        <f t="shared" si="23"/>
        <v>0</v>
      </c>
      <c r="G580" s="111">
        <f t="shared" si="24"/>
        <v>0</v>
      </c>
    </row>
    <row r="581" spans="1:7" x14ac:dyDescent="0.25">
      <c r="A581" s="89" t="s">
        <v>2739</v>
      </c>
      <c r="B581" s="198" t="s">
        <v>3209</v>
      </c>
      <c r="C581" s="177">
        <v>0</v>
      </c>
      <c r="D581" s="223">
        <v>0</v>
      </c>
      <c r="E581" s="81"/>
      <c r="F581" s="111">
        <f t="shared" si="23"/>
        <v>0</v>
      </c>
      <c r="G581" s="111">
        <f t="shared" si="24"/>
        <v>0</v>
      </c>
    </row>
    <row r="582" spans="1:7" x14ac:dyDescent="0.25">
      <c r="A582" s="89" t="s">
        <v>2740</v>
      </c>
      <c r="B582" s="198" t="s">
        <v>3210</v>
      </c>
      <c r="C582" s="177">
        <v>0</v>
      </c>
      <c r="D582" s="223">
        <v>0</v>
      </c>
      <c r="E582" s="81"/>
      <c r="F582" s="111">
        <f t="shared" si="23"/>
        <v>0</v>
      </c>
      <c r="G582" s="111">
        <f t="shared" si="24"/>
        <v>0</v>
      </c>
    </row>
    <row r="583" spans="1:7" x14ac:dyDescent="0.25">
      <c r="A583" s="89" t="s">
        <v>2741</v>
      </c>
      <c r="B583" s="198"/>
      <c r="C583" s="177"/>
      <c r="D583" s="223"/>
      <c r="E583" s="81"/>
      <c r="F583" s="111" t="str">
        <f t="shared" si="23"/>
        <v/>
      </c>
      <c r="G583" s="111" t="str">
        <f t="shared" si="24"/>
        <v/>
      </c>
    </row>
    <row r="584" spans="1:7" x14ac:dyDescent="0.25">
      <c r="A584" s="89" t="s">
        <v>2742</v>
      </c>
      <c r="B584" s="198"/>
      <c r="C584" s="177"/>
      <c r="D584" s="223"/>
      <c r="E584" s="81"/>
      <c r="F584" s="111" t="str">
        <f t="shared" si="23"/>
        <v/>
      </c>
      <c r="G584" s="111" t="str">
        <f t="shared" si="24"/>
        <v/>
      </c>
    </row>
    <row r="585" spans="1:7" x14ac:dyDescent="0.25">
      <c r="A585" s="89" t="s">
        <v>2743</v>
      </c>
      <c r="B585" s="198"/>
      <c r="C585" s="177"/>
      <c r="D585" s="223"/>
      <c r="E585" s="81"/>
      <c r="F585" s="111" t="str">
        <f t="shared" si="23"/>
        <v/>
      </c>
      <c r="G585" s="111" t="str">
        <f t="shared" si="24"/>
        <v/>
      </c>
    </row>
    <row r="586" spans="1:7" x14ac:dyDescent="0.25">
      <c r="A586" s="89" t="s">
        <v>2744</v>
      </c>
      <c r="B586" s="102" t="s">
        <v>1180</v>
      </c>
      <c r="C586" s="177">
        <v>0</v>
      </c>
      <c r="D586" s="223">
        <v>0</v>
      </c>
      <c r="E586" s="81"/>
      <c r="F586" s="111">
        <f t="shared" si="23"/>
        <v>0</v>
      </c>
      <c r="G586" s="111">
        <f t="shared" si="24"/>
        <v>0</v>
      </c>
    </row>
    <row r="587" spans="1:7" x14ac:dyDescent="0.25">
      <c r="A587" s="89" t="s">
        <v>2745</v>
      </c>
      <c r="B587" s="102" t="s">
        <v>354</v>
      </c>
      <c r="C587" s="129">
        <f>SUM(C569:C586)</f>
        <v>486.13596842999999</v>
      </c>
      <c r="D587" s="158">
        <f>SUM(D569:D586)</f>
        <v>22</v>
      </c>
      <c r="E587" s="81"/>
      <c r="F587" s="154">
        <f>SUM(F569:F586)</f>
        <v>1</v>
      </c>
      <c r="G587" s="154">
        <f>SUM(G569:G586)</f>
        <v>1</v>
      </c>
    </row>
    <row r="588" spans="1:7" x14ac:dyDescent="0.25">
      <c r="A588" s="98"/>
      <c r="B588" s="98" t="s">
        <v>2746</v>
      </c>
      <c r="C588" s="98" t="s">
        <v>314</v>
      </c>
      <c r="D588" s="98" t="s">
        <v>1433</v>
      </c>
      <c r="E588" s="98"/>
      <c r="F588" s="98" t="s">
        <v>839</v>
      </c>
      <c r="G588" s="98" t="s">
        <v>1434</v>
      </c>
    </row>
    <row r="589" spans="1:7" x14ac:dyDescent="0.25">
      <c r="A589" s="89" t="s">
        <v>2747</v>
      </c>
      <c r="B589" s="102" t="s">
        <v>1210</v>
      </c>
      <c r="C589" s="95">
        <v>0</v>
      </c>
      <c r="D589" s="95">
        <v>0</v>
      </c>
      <c r="E589" s="81"/>
      <c r="F589" s="111">
        <f t="shared" ref="F589:F596" si="25">IF($C$602=0,"",IF(C589="[for completion]","",IF(C589="","",C589/$C$602)))</f>
        <v>0</v>
      </c>
      <c r="G589" s="111">
        <f t="shared" ref="G589:G596" si="26">IF($D$602=0,"",IF(D589="[for completion]","",IF(D589="","",D589/$D$602)))</f>
        <v>0</v>
      </c>
    </row>
    <row r="590" spans="1:7" x14ac:dyDescent="0.25">
      <c r="A590" s="89" t="s">
        <v>2748</v>
      </c>
      <c r="B590" s="102" t="s">
        <v>1212</v>
      </c>
      <c r="C590" s="95">
        <v>24.368963180000002</v>
      </c>
      <c r="D590" s="95">
        <v>2</v>
      </c>
      <c r="E590" s="81"/>
      <c r="F590" s="111">
        <f t="shared" si="25"/>
        <v>5.0127875250006206E-2</v>
      </c>
      <c r="G590" s="111">
        <f t="shared" si="26"/>
        <v>9.0909090909090912E-2</v>
      </c>
    </row>
    <row r="591" spans="1:7" x14ac:dyDescent="0.25">
      <c r="A591" s="89" t="s">
        <v>2749</v>
      </c>
      <c r="B591" s="102" t="s">
        <v>1214</v>
      </c>
      <c r="C591" s="95">
        <v>0</v>
      </c>
      <c r="D591" s="95">
        <v>0</v>
      </c>
      <c r="E591" s="81"/>
      <c r="F591" s="111">
        <f t="shared" si="25"/>
        <v>0</v>
      </c>
      <c r="G591" s="111">
        <f t="shared" si="26"/>
        <v>0</v>
      </c>
    </row>
    <row r="592" spans="1:7" x14ac:dyDescent="0.25">
      <c r="A592" s="89" t="s">
        <v>2750</v>
      </c>
      <c r="B592" s="102" t="s">
        <v>1216</v>
      </c>
      <c r="C592" s="95">
        <v>161.47603547000003</v>
      </c>
      <c r="D592" s="95">
        <v>3</v>
      </c>
      <c r="E592" s="81"/>
      <c r="F592" s="111">
        <f t="shared" si="25"/>
        <v>0.33216228782966789</v>
      </c>
      <c r="G592" s="111">
        <f t="shared" si="26"/>
        <v>0.13636363636363635</v>
      </c>
    </row>
    <row r="593" spans="1:7" x14ac:dyDescent="0.25">
      <c r="A593" s="89" t="s">
        <v>2751</v>
      </c>
      <c r="B593" s="102" t="s">
        <v>1218</v>
      </c>
      <c r="C593" s="95">
        <v>0</v>
      </c>
      <c r="D593" s="95">
        <v>0</v>
      </c>
      <c r="E593" s="81"/>
      <c r="F593" s="111">
        <f t="shared" si="25"/>
        <v>0</v>
      </c>
      <c r="G593" s="111">
        <f t="shared" si="26"/>
        <v>0</v>
      </c>
    </row>
    <row r="594" spans="1:7" x14ac:dyDescent="0.25">
      <c r="A594" s="89" t="s">
        <v>2752</v>
      </c>
      <c r="B594" s="102" t="s">
        <v>1220</v>
      </c>
      <c r="C594" s="95">
        <v>0</v>
      </c>
      <c r="D594" s="95">
        <v>0</v>
      </c>
      <c r="E594" s="81"/>
      <c r="F594" s="111">
        <f t="shared" si="25"/>
        <v>0</v>
      </c>
      <c r="G594" s="111">
        <f t="shared" si="26"/>
        <v>0</v>
      </c>
    </row>
    <row r="595" spans="1:7" x14ac:dyDescent="0.25">
      <c r="A595" s="89" t="s">
        <v>2753</v>
      </c>
      <c r="B595" s="102" t="s">
        <v>1222</v>
      </c>
      <c r="C595" s="95">
        <v>6.06371503</v>
      </c>
      <c r="D595" s="95">
        <v>2</v>
      </c>
      <c r="E595" s="81"/>
      <c r="F595" s="111">
        <f t="shared" si="25"/>
        <v>1.247329023931939E-2</v>
      </c>
      <c r="G595" s="111">
        <f t="shared" si="26"/>
        <v>9.0909090909090912E-2</v>
      </c>
    </row>
    <row r="596" spans="1:7" x14ac:dyDescent="0.25">
      <c r="A596" s="89" t="s">
        <v>2754</v>
      </c>
      <c r="B596" s="102" t="s">
        <v>1224</v>
      </c>
      <c r="C596" s="95">
        <v>0.72195686000000003</v>
      </c>
      <c r="D596" s="95">
        <v>1</v>
      </c>
      <c r="E596" s="81"/>
      <c r="F596" s="111">
        <f t="shared" si="25"/>
        <v>1.4850924574283098E-3</v>
      </c>
      <c r="G596" s="111">
        <f t="shared" si="26"/>
        <v>4.5454545454545456E-2</v>
      </c>
    </row>
    <row r="597" spans="1:7" x14ac:dyDescent="0.25">
      <c r="A597" s="89" t="s">
        <v>2755</v>
      </c>
      <c r="B597" s="102" t="s">
        <v>1226</v>
      </c>
      <c r="C597" s="177">
        <v>44.169893959999996</v>
      </c>
      <c r="D597" s="95">
        <v>4</v>
      </c>
      <c r="E597" s="81"/>
      <c r="F597" s="111">
        <f>IF($C$602=0,"",IF(C597="[for completion]","",IF(C597="","",C597/$C$602)))</f>
        <v>9.0859135773575503E-2</v>
      </c>
      <c r="G597" s="111">
        <f>IF($D$602=0,"",IF(D597="[for completion]","",IF(D597="","",D597/$D$602)))</f>
        <v>0.18181818181818182</v>
      </c>
    </row>
    <row r="598" spans="1:7" x14ac:dyDescent="0.25">
      <c r="A598" s="89" t="s">
        <v>2756</v>
      </c>
      <c r="B598" s="89" t="s">
        <v>1228</v>
      </c>
      <c r="C598" s="177">
        <v>241.98295225000004</v>
      </c>
      <c r="D598" s="95">
        <v>6</v>
      </c>
      <c r="F598" s="111">
        <f>IF($C$602=0,"",IF(C598="[for completion]","",IF(C598="","",C598/$C$602)))</f>
        <v>0.49776804837439992</v>
      </c>
      <c r="G598" s="111">
        <f>IF($D$602=0,"",IF(D598="[for completion]","",IF(D598="","",D598/$D$602)))</f>
        <v>0.27272727272727271</v>
      </c>
    </row>
    <row r="599" spans="1:7" x14ac:dyDescent="0.25">
      <c r="A599" s="89" t="s">
        <v>2757</v>
      </c>
      <c r="B599" s="89" t="s">
        <v>1230</v>
      </c>
      <c r="C599" s="177">
        <v>5.3904742700000003</v>
      </c>
      <c r="D599" s="95">
        <v>2</v>
      </c>
      <c r="F599" s="111">
        <f>IF($C$602=0,"",IF(C599="[for completion]","",IF(C599="","",C599/$C$602)))</f>
        <v>1.1088408634746368E-2</v>
      </c>
      <c r="G599" s="111">
        <f>IF($D$602=0,"",IF(D599="[for completion]","",IF(D599="","",D599/$D$602)))</f>
        <v>9.0909090909090912E-2</v>
      </c>
    </row>
    <row r="600" spans="1:7" x14ac:dyDescent="0.25">
      <c r="A600" s="89" t="s">
        <v>2758</v>
      </c>
      <c r="B600" s="102" t="s">
        <v>1232</v>
      </c>
      <c r="C600" s="177">
        <v>1.9619774099999998</v>
      </c>
      <c r="D600" s="95">
        <v>2</v>
      </c>
      <c r="E600" s="81"/>
      <c r="F600" s="111">
        <f>IF($C$602=0,"",IF(C600="[for completion]","",IF(C600="","",C600/$C$602)))</f>
        <v>4.0358614408563549E-3</v>
      </c>
      <c r="G600" s="111">
        <f>IF($D$602=0,"",IF(D600="[for completion]","",IF(D600="","",D600/$D$602)))</f>
        <v>9.0909090909090912E-2</v>
      </c>
    </row>
    <row r="601" spans="1:7" x14ac:dyDescent="0.25">
      <c r="A601" s="89" t="s">
        <v>2759</v>
      </c>
      <c r="B601" s="102" t="s">
        <v>1180</v>
      </c>
      <c r="C601" s="95">
        <v>0</v>
      </c>
      <c r="D601" s="95">
        <v>0</v>
      </c>
      <c r="E601" s="81"/>
      <c r="F601" s="111">
        <f>IF($C$602=0,"",IF(C601="[for completion]","",IF(C601="","",C601/$C$602)))</f>
        <v>0</v>
      </c>
      <c r="G601" s="111">
        <f>IF($D$602=0,"",IF(D601="[for completion]","",IF(D601="","",D601/$D$602)))</f>
        <v>0</v>
      </c>
    </row>
    <row r="602" spans="1:7" x14ac:dyDescent="0.25">
      <c r="A602" s="89" t="s">
        <v>2760</v>
      </c>
      <c r="B602" s="102" t="s">
        <v>354</v>
      </c>
      <c r="C602" s="129">
        <f>SUM(C589:C601)</f>
        <v>486.1359684300001</v>
      </c>
      <c r="D602" s="158">
        <f>SUM(D589:D601)</f>
        <v>22</v>
      </c>
      <c r="E602" s="81"/>
      <c r="F602" s="154">
        <f>SUM(F589:F601)</f>
        <v>0.99999999999999989</v>
      </c>
      <c r="G602" s="154">
        <f>SUM(G589:G601)</f>
        <v>1</v>
      </c>
    </row>
    <row r="603" spans="1:7" x14ac:dyDescent="0.25">
      <c r="A603" s="89" t="s">
        <v>2761</v>
      </c>
      <c r="B603" s="195"/>
      <c r="C603" s="195"/>
      <c r="D603" s="195"/>
      <c r="E603" s="195"/>
      <c r="F603" s="195"/>
      <c r="G603" s="195"/>
    </row>
    <row r="604" spans="1:7" x14ac:dyDescent="0.25">
      <c r="A604" s="89" t="s">
        <v>2762</v>
      </c>
      <c r="B604" s="195"/>
      <c r="C604" s="195"/>
      <c r="D604" s="195"/>
      <c r="E604" s="195"/>
      <c r="F604" s="195"/>
      <c r="G604" s="195"/>
    </row>
    <row r="605" spans="1:7" x14ac:dyDescent="0.25">
      <c r="A605" s="89" t="s">
        <v>2763</v>
      </c>
      <c r="B605" s="195"/>
      <c r="C605" s="195"/>
      <c r="D605" s="195"/>
      <c r="E605" s="195"/>
      <c r="F605" s="195"/>
      <c r="G605" s="195"/>
    </row>
    <row r="606" spans="1:7" x14ac:dyDescent="0.25">
      <c r="A606" s="89" t="s">
        <v>2764</v>
      </c>
      <c r="B606" s="198"/>
      <c r="C606" s="177"/>
      <c r="D606" s="223"/>
      <c r="E606" s="253"/>
      <c r="F606" s="165"/>
      <c r="G606" s="165"/>
    </row>
    <row r="607" spans="1:7" x14ac:dyDescent="0.25">
      <c r="A607" s="89" t="s">
        <v>2765</v>
      </c>
      <c r="B607" s="198"/>
      <c r="C607" s="177"/>
      <c r="D607" s="223"/>
      <c r="E607" s="253"/>
      <c r="F607" s="165"/>
      <c r="G607" s="165"/>
    </row>
    <row r="608" spans="1:7" x14ac:dyDescent="0.25">
      <c r="A608" s="89" t="s">
        <v>2766</v>
      </c>
      <c r="B608" s="198"/>
      <c r="C608" s="177"/>
      <c r="D608" s="223"/>
      <c r="E608" s="253"/>
      <c r="F608" s="165"/>
      <c r="G608" s="165"/>
    </row>
    <row r="609" spans="1:7" x14ac:dyDescent="0.25">
      <c r="A609" s="89" t="s">
        <v>2767</v>
      </c>
      <c r="B609" s="198"/>
      <c r="C609" s="177"/>
      <c r="D609" s="223"/>
      <c r="E609" s="253"/>
      <c r="F609" s="165"/>
      <c r="G609" s="165"/>
    </row>
    <row r="610" spans="1:7" x14ac:dyDescent="0.25">
      <c r="A610" s="89" t="s">
        <v>2768</v>
      </c>
      <c r="B610" s="93"/>
      <c r="C610" s="71"/>
      <c r="D610" s="157"/>
      <c r="E610" s="81"/>
      <c r="F610" s="159"/>
      <c r="G610" s="159"/>
    </row>
    <row r="611" spans="1:7" x14ac:dyDescent="0.25">
      <c r="A611" s="89" t="s">
        <v>2769</v>
      </c>
    </row>
    <row r="612" spans="1:7" x14ac:dyDescent="0.25">
      <c r="A612" s="89" t="s">
        <v>2770</v>
      </c>
    </row>
    <row r="613" spans="1:7" x14ac:dyDescent="0.25">
      <c r="A613" s="98"/>
      <c r="B613" s="98" t="s">
        <v>2771</v>
      </c>
      <c r="C613" s="98" t="s">
        <v>314</v>
      </c>
      <c r="D613" s="98" t="s">
        <v>1433</v>
      </c>
      <c r="E613" s="98"/>
      <c r="F613" s="98" t="s">
        <v>839</v>
      </c>
      <c r="G613" s="98" t="s">
        <v>1434</v>
      </c>
    </row>
    <row r="614" spans="1:7" x14ac:dyDescent="0.25">
      <c r="A614" s="89" t="s">
        <v>2772</v>
      </c>
      <c r="B614" s="102" t="s">
        <v>1263</v>
      </c>
      <c r="C614" s="95">
        <v>1.9619774099999998</v>
      </c>
      <c r="D614" s="95">
        <v>2</v>
      </c>
      <c r="E614" s="81"/>
      <c r="F614" s="111">
        <f>IF($C$618=0,"",IF(C614="[for completion]","",IF(C614="","",C614/$C$618)))</f>
        <v>4.0358614408563557E-3</v>
      </c>
      <c r="G614" s="111">
        <f>IF($D$618=0,"",IF(D614="[for completion]","",IF(D614="","",D614/$D$618)))</f>
        <v>9.0909090909090912E-2</v>
      </c>
    </row>
    <row r="615" spans="1:7" x14ac:dyDescent="0.25">
      <c r="A615" s="89" t="s">
        <v>2773</v>
      </c>
      <c r="B615" s="176" t="s">
        <v>1265</v>
      </c>
      <c r="C615" s="95">
        <v>484.17399102000007</v>
      </c>
      <c r="D615" s="95">
        <v>20</v>
      </c>
      <c r="E615" s="81"/>
      <c r="F615" s="227"/>
      <c r="G615" s="111">
        <f>IF($D$618=0,"",IF(D615="[for completion]","",IF(D615="","",D615/$D$618)))</f>
        <v>0.90909090909090906</v>
      </c>
    </row>
    <row r="616" spans="1:7" x14ac:dyDescent="0.25">
      <c r="A616" s="89" t="s">
        <v>2774</v>
      </c>
      <c r="B616" s="102" t="s">
        <v>713</v>
      </c>
      <c r="C616" s="95">
        <v>0</v>
      </c>
      <c r="D616" s="95">
        <v>0</v>
      </c>
      <c r="E616" s="81"/>
      <c r="F616" s="227"/>
      <c r="G616" s="111">
        <f>IF($D$618=0,"",IF(D616="[for completion]","",IF(D616="","",D616/$D$618)))</f>
        <v>0</v>
      </c>
    </row>
    <row r="617" spans="1:7" x14ac:dyDescent="0.25">
      <c r="A617" s="89" t="s">
        <v>2775</v>
      </c>
      <c r="B617" s="89" t="s">
        <v>1180</v>
      </c>
      <c r="C617" s="95">
        <v>0</v>
      </c>
      <c r="D617" s="95">
        <v>0</v>
      </c>
      <c r="E617" s="81"/>
      <c r="F617" s="227"/>
      <c r="G617" s="111">
        <f>IF($D$618=0,"",IF(D617="[for completion]","",IF(D617="","",D617/$D$618)))</f>
        <v>0</v>
      </c>
    </row>
    <row r="618" spans="1:7" x14ac:dyDescent="0.25">
      <c r="A618" s="89" t="s">
        <v>2776</v>
      </c>
      <c r="B618" s="102" t="s">
        <v>354</v>
      </c>
      <c r="C618" s="129">
        <f>SUM(C614:C617)</f>
        <v>486.13596843000005</v>
      </c>
      <c r="D618" s="158">
        <f>SUM(D614:D617)</f>
        <v>22</v>
      </c>
      <c r="E618" s="81"/>
      <c r="F618" s="154">
        <f>SUM(F614:F617)</f>
        <v>4.0358614408563557E-3</v>
      </c>
      <c r="G618" s="154">
        <f>SUM(G614:G617)</f>
        <v>1</v>
      </c>
    </row>
    <row r="619" spans="1:7" x14ac:dyDescent="0.25">
      <c r="A619" s="76"/>
    </row>
    <row r="620" spans="1:7" x14ac:dyDescent="0.25">
      <c r="A620" s="98"/>
      <c r="B620" s="98" t="s">
        <v>1533</v>
      </c>
      <c r="C620" s="98" t="s">
        <v>1270</v>
      </c>
      <c r="D620" s="98" t="s">
        <v>1512</v>
      </c>
      <c r="E620" s="98"/>
      <c r="F620" s="98" t="s">
        <v>1272</v>
      </c>
      <c r="G620" s="98" t="s">
        <v>1273</v>
      </c>
    </row>
    <row r="621" spans="1:7" x14ac:dyDescent="0.25">
      <c r="A621" s="89" t="s">
        <v>2777</v>
      </c>
      <c r="B621" s="102" t="s">
        <v>1393</v>
      </c>
      <c r="C621" s="177"/>
      <c r="D621" s="177">
        <v>0</v>
      </c>
      <c r="E621" s="179"/>
      <c r="F621" s="177"/>
      <c r="G621" s="177"/>
    </row>
    <row r="622" spans="1:7" x14ac:dyDescent="0.25">
      <c r="A622" s="89" t="s">
        <v>2778</v>
      </c>
      <c r="B622" s="102" t="s">
        <v>1395</v>
      </c>
      <c r="C622" s="177"/>
      <c r="D622" s="177">
        <v>19.962344502399997</v>
      </c>
      <c r="E622" s="179"/>
      <c r="F622" s="177"/>
      <c r="G622" s="177"/>
    </row>
    <row r="623" spans="1:7" x14ac:dyDescent="0.25">
      <c r="A623" s="89" t="s">
        <v>2779</v>
      </c>
      <c r="B623" s="102" t="s">
        <v>1397</v>
      </c>
      <c r="C623" s="177"/>
      <c r="D623" s="177">
        <v>0</v>
      </c>
      <c r="E623" s="179"/>
      <c r="F623" s="177"/>
      <c r="G623" s="177"/>
    </row>
    <row r="624" spans="1:7" x14ac:dyDescent="0.25">
      <c r="A624" s="89" t="s">
        <v>2780</v>
      </c>
      <c r="B624" s="102" t="s">
        <v>1399</v>
      </c>
      <c r="C624" s="177"/>
      <c r="D624" s="177">
        <v>0</v>
      </c>
      <c r="E624" s="179"/>
      <c r="F624" s="177"/>
      <c r="G624" s="177"/>
    </row>
    <row r="625" spans="1:7" x14ac:dyDescent="0.25">
      <c r="A625" s="89" t="s">
        <v>2781</v>
      </c>
      <c r="B625" s="102" t="s">
        <v>1401</v>
      </c>
      <c r="C625" s="177"/>
      <c r="D625" s="177">
        <v>9.0480547800000005E-2</v>
      </c>
      <c r="E625" s="179"/>
      <c r="F625" s="177"/>
      <c r="G625" s="177"/>
    </row>
    <row r="626" spans="1:7" x14ac:dyDescent="0.25">
      <c r="A626" s="89" t="s">
        <v>2782</v>
      </c>
      <c r="B626" s="102" t="s">
        <v>1403</v>
      </c>
      <c r="C626" s="177"/>
      <c r="D626" s="177">
        <v>43.930196777600003</v>
      </c>
      <c r="E626" s="179"/>
      <c r="F626" s="177"/>
      <c r="G626" s="177"/>
    </row>
    <row r="627" spans="1:7" x14ac:dyDescent="0.25">
      <c r="A627" s="89" t="s">
        <v>2783</v>
      </c>
      <c r="B627" s="102" t="s">
        <v>1405</v>
      </c>
      <c r="C627" s="177"/>
      <c r="D627" s="177">
        <v>0</v>
      </c>
      <c r="E627" s="179"/>
      <c r="F627" s="177"/>
      <c r="G627" s="177"/>
    </row>
    <row r="628" spans="1:7" x14ac:dyDescent="0.25">
      <c r="A628" s="89" t="s">
        <v>2784</v>
      </c>
      <c r="B628" s="102" t="s">
        <v>1407</v>
      </c>
      <c r="C628" s="177"/>
      <c r="D628" s="177">
        <v>0</v>
      </c>
      <c r="E628" s="179"/>
      <c r="F628" s="177"/>
      <c r="G628" s="177"/>
    </row>
    <row r="629" spans="1:7" x14ac:dyDescent="0.25">
      <c r="A629" s="89" t="s">
        <v>2785</v>
      </c>
      <c r="B629" s="102" t="s">
        <v>1409</v>
      </c>
      <c r="C629" s="177"/>
      <c r="D629" s="177">
        <v>22.262235085699995</v>
      </c>
      <c r="E629" s="179"/>
      <c r="F629" s="177"/>
      <c r="G629" s="177"/>
    </row>
    <row r="630" spans="1:7" x14ac:dyDescent="0.25">
      <c r="A630" s="89" t="s">
        <v>2786</v>
      </c>
      <c r="B630" s="102" t="s">
        <v>1411</v>
      </c>
      <c r="C630" s="177"/>
      <c r="D630" s="177">
        <v>0</v>
      </c>
      <c r="E630" s="179"/>
      <c r="F630" s="177"/>
      <c r="G630" s="177"/>
    </row>
    <row r="631" spans="1:7" x14ac:dyDescent="0.25">
      <c r="A631" s="89" t="s">
        <v>2787</v>
      </c>
      <c r="B631" s="102" t="s">
        <v>1413</v>
      </c>
      <c r="C631" s="177"/>
      <c r="D631" s="177">
        <v>0</v>
      </c>
      <c r="E631" s="179"/>
      <c r="F631" s="177"/>
      <c r="G631" s="177"/>
    </row>
    <row r="632" spans="1:7" x14ac:dyDescent="0.25">
      <c r="A632" s="89" t="s">
        <v>2788</v>
      </c>
      <c r="B632" s="102" t="s">
        <v>1415</v>
      </c>
      <c r="C632" s="177"/>
      <c r="D632" s="177">
        <v>0</v>
      </c>
      <c r="E632" s="179"/>
      <c r="F632" s="177"/>
      <c r="G632" s="177"/>
    </row>
    <row r="633" spans="1:7" x14ac:dyDescent="0.25">
      <c r="A633" s="89" t="s">
        <v>2789</v>
      </c>
      <c r="B633" s="102" t="s">
        <v>352</v>
      </c>
      <c r="C633" s="177"/>
      <c r="D633" s="177">
        <v>54.206666252900007</v>
      </c>
      <c r="E633" s="179"/>
      <c r="F633" s="177"/>
      <c r="G633" s="177"/>
    </row>
    <row r="634" spans="1:7" x14ac:dyDescent="0.25">
      <c r="A634" s="89" t="s">
        <v>2790</v>
      </c>
      <c r="B634" s="102" t="s">
        <v>354</v>
      </c>
      <c r="C634" s="129">
        <f>SUM(C621:C633)</f>
        <v>0</v>
      </c>
      <c r="D634" s="129">
        <f>SUM(D621:D633)</f>
        <v>140.45192316640001</v>
      </c>
      <c r="E634" s="73"/>
      <c r="F634" s="71"/>
      <c r="G634" s="111" t="str">
        <f>IF($D$639=0,"",IF(D634="[for completion]","",IF(D634="","",D634/$D$639)))</f>
        <v/>
      </c>
    </row>
    <row r="635" spans="1:7" x14ac:dyDescent="0.25">
      <c r="A635" s="89" t="s">
        <v>2791</v>
      </c>
      <c r="B635" s="89" t="s">
        <v>1283</v>
      </c>
      <c r="F635" s="177"/>
      <c r="G635" s="111" t="str">
        <f>IF($D$639=0,"",IF(D635="[for completion]","",IF(D635="","",D635/$D$639)))</f>
        <v/>
      </c>
    </row>
    <row r="636" spans="1:7" x14ac:dyDescent="0.25">
      <c r="A636" s="89" t="s">
        <v>2792</v>
      </c>
    </row>
    <row r="637" spans="1:7" x14ac:dyDescent="0.25">
      <c r="A637" s="89" t="s">
        <v>2793</v>
      </c>
      <c r="B637" s="198"/>
      <c r="C637" s="76"/>
      <c r="D637" s="76"/>
      <c r="E637" s="73"/>
      <c r="F637" s="156"/>
      <c r="G637" s="156"/>
    </row>
    <row r="638" spans="1:7" x14ac:dyDescent="0.25">
      <c r="A638" s="89" t="s">
        <v>2794</v>
      </c>
      <c r="B638" s="93"/>
      <c r="C638" s="76"/>
      <c r="D638" s="76"/>
      <c r="E638" s="73"/>
      <c r="F638" s="156"/>
      <c r="G638" s="156"/>
    </row>
    <row r="639" spans="1:7" x14ac:dyDescent="0.2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22"/>
  <sheetViews>
    <sheetView topLeftCell="A775"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2353</v>
      </c>
    </row>
    <row r="3" spans="1:5" x14ac:dyDescent="0.25">
      <c r="A3" t="s">
        <v>3040</v>
      </c>
      <c r="B3" t="s">
        <v>2354</v>
      </c>
      <c r="C3">
        <v>0.36413243694845887</v>
      </c>
      <c r="D3">
        <v>0.46034824778033245</v>
      </c>
      <c r="E3">
        <v>0.3651471668917895</v>
      </c>
    </row>
    <row r="4" spans="1:5" x14ac:dyDescent="0.25">
      <c r="A4" t="s">
        <v>3040</v>
      </c>
      <c r="B4" t="s">
        <v>2355</v>
      </c>
      <c r="C4">
        <v>0.41799953984228366</v>
      </c>
      <c r="D4">
        <v>0.21127752822599208</v>
      </c>
      <c r="E4">
        <v>0.41581936785891654</v>
      </c>
    </row>
    <row r="5" spans="1:5" x14ac:dyDescent="0.25">
      <c r="A5" t="s">
        <v>3040</v>
      </c>
      <c r="B5" t="s">
        <v>2458</v>
      </c>
      <c r="C5">
        <v>4.5238176150713925E-3</v>
      </c>
    </row>
    <row r="6" spans="1:5" x14ac:dyDescent="0.25">
      <c r="A6" t="s">
        <v>3040</v>
      </c>
      <c r="B6" t="s">
        <v>2462</v>
      </c>
      <c r="C6">
        <v>0.41799953984228366</v>
      </c>
    </row>
    <row r="7" spans="1:5" x14ac:dyDescent="0.25">
      <c r="A7" t="s">
        <v>3040</v>
      </c>
      <c r="B7" t="s">
        <v>2688</v>
      </c>
      <c r="C7">
        <v>0.30424857223796203</v>
      </c>
    </row>
    <row r="8" spans="1:5" x14ac:dyDescent="0.25">
      <c r="A8" t="s">
        <v>3040</v>
      </c>
      <c r="B8" t="s">
        <v>2181</v>
      </c>
      <c r="C8">
        <v>345.96967059000008</v>
      </c>
      <c r="D8">
        <v>306</v>
      </c>
    </row>
    <row r="9" spans="1:5" x14ac:dyDescent="0.25">
      <c r="A9" t="s">
        <v>3040</v>
      </c>
      <c r="B9" t="s">
        <v>2183</v>
      </c>
      <c r="C9">
        <v>100.19316264999999</v>
      </c>
      <c r="D9">
        <v>275</v>
      </c>
    </row>
    <row r="10" spans="1:5" x14ac:dyDescent="0.25">
      <c r="A10" t="s">
        <v>3040</v>
      </c>
      <c r="B10" t="s">
        <v>2197</v>
      </c>
      <c r="C10">
        <v>441.45742378000034</v>
      </c>
    </row>
    <row r="11" spans="1:5" x14ac:dyDescent="0.25">
      <c r="A11" t="s">
        <v>3040</v>
      </c>
      <c r="B11" t="s">
        <v>2198</v>
      </c>
      <c r="C11">
        <v>4.7054094600000003</v>
      </c>
    </row>
    <row r="12" spans="1:5" x14ac:dyDescent="0.25">
      <c r="A12" t="s">
        <v>3040</v>
      </c>
      <c r="B12" t="s">
        <v>2229</v>
      </c>
      <c r="C12">
        <v>564</v>
      </c>
      <c r="D12">
        <v>17</v>
      </c>
    </row>
    <row r="13" spans="1:5" x14ac:dyDescent="0.25">
      <c r="A13" t="s">
        <v>3040</v>
      </c>
      <c r="B13" t="s">
        <v>2238</v>
      </c>
      <c r="C13">
        <v>0.40708115963082703</v>
      </c>
      <c r="D13">
        <v>0.92074840390192081</v>
      </c>
      <c r="E13">
        <v>0.40278792093677318</v>
      </c>
    </row>
    <row r="14" spans="1:5" x14ac:dyDescent="0.25">
      <c r="A14" t="s">
        <v>3040</v>
      </c>
      <c r="B14" t="s">
        <v>2252</v>
      </c>
      <c r="C14">
        <v>1</v>
      </c>
      <c r="D14">
        <v>1</v>
      </c>
      <c r="E14">
        <v>1</v>
      </c>
    </row>
    <row r="15" spans="1:5" x14ac:dyDescent="0.25">
      <c r="A15" t="s">
        <v>3040</v>
      </c>
      <c r="B15" t="s">
        <v>2299</v>
      </c>
      <c r="C15">
        <v>0.27290930952843145</v>
      </c>
      <c r="D15">
        <v>0.1750847374714973</v>
      </c>
      <c r="E15">
        <v>0.27187761295380991</v>
      </c>
    </row>
    <row r="16" spans="1:5" x14ac:dyDescent="0.25">
      <c r="A16" t="s">
        <v>3040</v>
      </c>
      <c r="B16" t="s">
        <v>2300</v>
      </c>
      <c r="C16">
        <v>0.17039773737611333</v>
      </c>
      <c r="D16">
        <v>3.805997576244937E-2</v>
      </c>
      <c r="E16">
        <v>0.16900205107277394</v>
      </c>
    </row>
    <row r="17" spans="1:5" x14ac:dyDescent="0.25">
      <c r="A17" t="s">
        <v>3040</v>
      </c>
      <c r="B17" t="s">
        <v>2301</v>
      </c>
      <c r="C17">
        <v>0.12271500011515789</v>
      </c>
      <c r="D17">
        <v>6.0039057684896993E-2</v>
      </c>
      <c r="E17">
        <v>0.12205399487121117</v>
      </c>
    </row>
    <row r="18" spans="1:5" x14ac:dyDescent="0.25">
      <c r="A18" t="s">
        <v>3040</v>
      </c>
      <c r="B18" t="s">
        <v>2302</v>
      </c>
      <c r="C18">
        <v>0.24362785527330522</v>
      </c>
      <c r="D18">
        <v>0.37331986406981044</v>
      </c>
      <c r="E18">
        <v>0.24499563842244354</v>
      </c>
    </row>
    <row r="19" spans="1:5" x14ac:dyDescent="0.25">
      <c r="A19" t="s">
        <v>3040</v>
      </c>
      <c r="B19" t="s">
        <v>2303</v>
      </c>
      <c r="C19">
        <v>0.19035009770699207</v>
      </c>
      <c r="D19">
        <v>0.35349636501134585</v>
      </c>
      <c r="E19">
        <v>0.1920707026797614</v>
      </c>
    </row>
    <row r="20" spans="1:5" x14ac:dyDescent="0.25">
      <c r="A20" t="s">
        <v>3040</v>
      </c>
      <c r="B20" t="s">
        <v>2349</v>
      </c>
      <c r="C20">
        <v>0.21786802320925744</v>
      </c>
      <c r="D20">
        <v>0.32837422399367555</v>
      </c>
      <c r="E20">
        <v>0.21903346524929387</v>
      </c>
    </row>
    <row r="21" spans="1:5" x14ac:dyDescent="0.25">
      <c r="A21" t="s">
        <v>3040</v>
      </c>
      <c r="B21" t="s">
        <v>2358</v>
      </c>
      <c r="C21">
        <v>0.41799953984228366</v>
      </c>
      <c r="E21">
        <v>0.41359115159809418</v>
      </c>
    </row>
    <row r="22" spans="1:5" x14ac:dyDescent="0.25">
      <c r="A22" t="s">
        <v>3040</v>
      </c>
      <c r="B22" t="s">
        <v>2359</v>
      </c>
      <c r="C22">
        <v>0.58200046015771623</v>
      </c>
      <c r="D22">
        <v>1</v>
      </c>
      <c r="E22">
        <v>0.58640884840190588</v>
      </c>
    </row>
    <row r="23" spans="1:5" x14ac:dyDescent="0.25">
      <c r="A23" t="s">
        <v>3040</v>
      </c>
      <c r="B23" t="s">
        <v>2367</v>
      </c>
      <c r="C23">
        <v>1</v>
      </c>
      <c r="D23">
        <v>1</v>
      </c>
      <c r="E23">
        <v>1</v>
      </c>
    </row>
    <row r="24" spans="1:5" x14ac:dyDescent="0.25">
      <c r="A24" t="s">
        <v>3040</v>
      </c>
      <c r="B24" t="s">
        <v>2376</v>
      </c>
    </row>
    <row r="25" spans="1:5" x14ac:dyDescent="0.25">
      <c r="A25" t="s">
        <v>3040</v>
      </c>
      <c r="B25" t="s">
        <v>2387</v>
      </c>
      <c r="C25">
        <v>226.76487578999999</v>
      </c>
      <c r="D25">
        <v>544</v>
      </c>
    </row>
    <row r="26" spans="1:5" x14ac:dyDescent="0.25">
      <c r="A26" t="s">
        <v>3040</v>
      </c>
      <c r="B26" t="s">
        <v>2388</v>
      </c>
      <c r="C26">
        <v>34.983547989999998</v>
      </c>
      <c r="D26">
        <v>10</v>
      </c>
    </row>
    <row r="27" spans="1:5" x14ac:dyDescent="0.25">
      <c r="A27" t="s">
        <v>3040</v>
      </c>
      <c r="B27" t="s">
        <v>2389</v>
      </c>
      <c r="C27">
        <v>91.817999999999998</v>
      </c>
      <c r="D27">
        <v>8</v>
      </c>
    </row>
    <row r="28" spans="1:5" x14ac:dyDescent="0.25">
      <c r="A28" t="s">
        <v>3040</v>
      </c>
      <c r="B28" t="s">
        <v>2390</v>
      </c>
      <c r="C28">
        <v>22.445</v>
      </c>
      <c r="D28">
        <v>1</v>
      </c>
    </row>
    <row r="29" spans="1:5" x14ac:dyDescent="0.25">
      <c r="A29" t="s">
        <v>3040</v>
      </c>
      <c r="B29" t="s">
        <v>2391</v>
      </c>
      <c r="C29">
        <v>65.445999999999998</v>
      </c>
      <c r="D29">
        <v>1</v>
      </c>
    </row>
    <row r="30" spans="1:5" x14ac:dyDescent="0.25">
      <c r="A30" t="s">
        <v>3040</v>
      </c>
      <c r="B30" t="s">
        <v>2392</v>
      </c>
      <c r="D30">
        <v>0</v>
      </c>
    </row>
    <row r="31" spans="1:5" x14ac:dyDescent="0.25">
      <c r="A31" t="s">
        <v>3040</v>
      </c>
      <c r="B31" t="s">
        <v>2432</v>
      </c>
      <c r="C31">
        <v>0.3707609037398798</v>
      </c>
    </row>
    <row r="32" spans="1:5" x14ac:dyDescent="0.25">
      <c r="A32" t="s">
        <v>3040</v>
      </c>
      <c r="B32" t="s">
        <v>2433</v>
      </c>
      <c r="C32">
        <v>375.51638171069101</v>
      </c>
    </row>
    <row r="33" spans="1:4" x14ac:dyDescent="0.25">
      <c r="A33" t="s">
        <v>3040</v>
      </c>
      <c r="B33" t="s">
        <v>2434</v>
      </c>
      <c r="C33">
        <v>24.321813140583398</v>
      </c>
    </row>
    <row r="34" spans="1:4" x14ac:dyDescent="0.25">
      <c r="A34" t="s">
        <v>3040</v>
      </c>
      <c r="B34" t="s">
        <v>2435</v>
      </c>
      <c r="C34">
        <v>13.79461092081671</v>
      </c>
    </row>
    <row r="35" spans="1:4" x14ac:dyDescent="0.25">
      <c r="A35" t="s">
        <v>3040</v>
      </c>
      <c r="B35" t="s">
        <v>2436</v>
      </c>
      <c r="C35">
        <v>14.941732564713671</v>
      </c>
    </row>
    <row r="36" spans="1:4" x14ac:dyDescent="0.25">
      <c r="A36" t="s">
        <v>3040</v>
      </c>
      <c r="B36" t="s">
        <v>2437</v>
      </c>
      <c r="C36">
        <v>9.2027698250265537</v>
      </c>
    </row>
    <row r="37" spans="1:4" x14ac:dyDescent="0.25">
      <c r="A37" t="s">
        <v>3040</v>
      </c>
      <c r="B37" t="s">
        <v>2438</v>
      </c>
      <c r="C37">
        <v>1.8237157177289309</v>
      </c>
    </row>
    <row r="38" spans="1:4" x14ac:dyDescent="0.25">
      <c r="A38" t="s">
        <v>3040</v>
      </c>
      <c r="B38" t="s">
        <v>2439</v>
      </c>
      <c r="C38">
        <v>1.5354541577289273</v>
      </c>
    </row>
    <row r="39" spans="1:4" x14ac:dyDescent="0.25">
      <c r="A39" t="s">
        <v>3040</v>
      </c>
      <c r="B39" t="s">
        <v>2440</v>
      </c>
      <c r="C39">
        <v>0.32094574271072607</v>
      </c>
    </row>
    <row r="40" spans="1:4" x14ac:dyDescent="0.25">
      <c r="A40" t="s">
        <v>3040</v>
      </c>
      <c r="B40" t="s">
        <v>2451</v>
      </c>
      <c r="C40">
        <v>0.31930229495981122</v>
      </c>
    </row>
    <row r="41" spans="1:4" x14ac:dyDescent="0.25">
      <c r="A41" t="s">
        <v>3040</v>
      </c>
      <c r="B41" t="s">
        <v>2452</v>
      </c>
      <c r="C41">
        <v>7.2463853764393954E-3</v>
      </c>
    </row>
    <row r="42" spans="1:4" x14ac:dyDescent="0.25">
      <c r="A42" t="s">
        <v>3040</v>
      </c>
      <c r="B42" t="s">
        <v>2454</v>
      </c>
      <c r="C42">
        <v>0.25092796220639429</v>
      </c>
    </row>
    <row r="43" spans="1:4" x14ac:dyDescent="0.25">
      <c r="A43" t="s">
        <v>3040</v>
      </c>
      <c r="B43" t="s">
        <v>2475</v>
      </c>
      <c r="C43">
        <v>76.779069319999991</v>
      </c>
      <c r="D43">
        <v>26</v>
      </c>
    </row>
    <row r="44" spans="1:4" x14ac:dyDescent="0.25">
      <c r="A44" t="s">
        <v>3040</v>
      </c>
      <c r="B44" t="s">
        <v>2484</v>
      </c>
      <c r="C44">
        <v>12.955854089999999</v>
      </c>
      <c r="D44">
        <v>40</v>
      </c>
    </row>
    <row r="45" spans="1:4" x14ac:dyDescent="0.25">
      <c r="A45" t="s">
        <v>3040</v>
      </c>
      <c r="B45" t="s">
        <v>2485</v>
      </c>
      <c r="C45">
        <v>17.946458080000006</v>
      </c>
      <c r="D45">
        <v>29</v>
      </c>
    </row>
    <row r="46" spans="1:4" x14ac:dyDescent="0.25">
      <c r="A46" t="s">
        <v>3040</v>
      </c>
      <c r="B46" t="s">
        <v>2486</v>
      </c>
      <c r="C46">
        <v>10.722771590000001</v>
      </c>
      <c r="D46">
        <v>9</v>
      </c>
    </row>
    <row r="47" spans="1:4" x14ac:dyDescent="0.25">
      <c r="A47" t="s">
        <v>3040</v>
      </c>
      <c r="B47" t="s">
        <v>2487</v>
      </c>
      <c r="C47">
        <v>5.1502305100000001</v>
      </c>
      <c r="D47">
        <v>6</v>
      </c>
    </row>
    <row r="48" spans="1:4" x14ac:dyDescent="0.25">
      <c r="A48" t="s">
        <v>3040</v>
      </c>
      <c r="B48" t="s">
        <v>2492</v>
      </c>
      <c r="C48">
        <v>9.2017664299999993</v>
      </c>
      <c r="D48">
        <v>4</v>
      </c>
    </row>
    <row r="49" spans="1:4" x14ac:dyDescent="0.25">
      <c r="A49" t="s">
        <v>3040</v>
      </c>
      <c r="B49" t="s">
        <v>2476</v>
      </c>
      <c r="C49">
        <v>142.12580044999996</v>
      </c>
      <c r="D49">
        <v>80</v>
      </c>
    </row>
    <row r="50" spans="1:4" x14ac:dyDescent="0.25">
      <c r="A50" t="s">
        <v>3040</v>
      </c>
      <c r="B50" t="s">
        <v>2477</v>
      </c>
      <c r="C50">
        <v>30.874575480000011</v>
      </c>
      <c r="D50">
        <v>64</v>
      </c>
    </row>
    <row r="51" spans="1:4" x14ac:dyDescent="0.25">
      <c r="A51" t="s">
        <v>3040</v>
      </c>
      <c r="B51" t="s">
        <v>2478</v>
      </c>
      <c r="C51">
        <v>10.587077520000001</v>
      </c>
      <c r="D51">
        <v>44</v>
      </c>
    </row>
    <row r="52" spans="1:4" x14ac:dyDescent="0.25">
      <c r="A52" t="s">
        <v>3040</v>
      </c>
      <c r="B52" t="s">
        <v>2479</v>
      </c>
      <c r="C52">
        <v>2.7544289500000003</v>
      </c>
      <c r="D52">
        <v>14</v>
      </c>
    </row>
    <row r="53" spans="1:4" x14ac:dyDescent="0.25">
      <c r="A53" t="s">
        <v>3040</v>
      </c>
      <c r="B53" t="s">
        <v>2482</v>
      </c>
      <c r="C53">
        <v>5.5259114500000006</v>
      </c>
      <c r="D53">
        <v>14</v>
      </c>
    </row>
    <row r="54" spans="1:4" x14ac:dyDescent="0.25">
      <c r="A54" t="s">
        <v>3040</v>
      </c>
      <c r="B54" t="s">
        <v>2483</v>
      </c>
      <c r="C54">
        <v>116.83347991000002</v>
      </c>
      <c r="D54">
        <v>158</v>
      </c>
    </row>
    <row r="55" spans="1:4" x14ac:dyDescent="0.25">
      <c r="A55" t="s">
        <v>3040</v>
      </c>
      <c r="B55" t="s">
        <v>2498</v>
      </c>
      <c r="C55">
        <v>76.779069319999991</v>
      </c>
      <c r="D55">
        <v>26</v>
      </c>
    </row>
    <row r="56" spans="1:4" x14ac:dyDescent="0.25">
      <c r="A56" t="s">
        <v>3040</v>
      </c>
      <c r="B56" t="s">
        <v>2507</v>
      </c>
      <c r="C56">
        <v>12.955854089999999</v>
      </c>
      <c r="D56">
        <v>40</v>
      </c>
    </row>
    <row r="57" spans="1:4" x14ac:dyDescent="0.25">
      <c r="A57" t="s">
        <v>3040</v>
      </c>
      <c r="B57" t="s">
        <v>2508</v>
      </c>
      <c r="C57">
        <v>17.946458080000006</v>
      </c>
      <c r="D57">
        <v>29</v>
      </c>
    </row>
    <row r="58" spans="1:4" x14ac:dyDescent="0.25">
      <c r="A58" t="s">
        <v>3040</v>
      </c>
      <c r="B58" t="s">
        <v>2509</v>
      </c>
      <c r="C58">
        <v>10.722771590000001</v>
      </c>
      <c r="D58">
        <v>9</v>
      </c>
    </row>
    <row r="59" spans="1:4" x14ac:dyDescent="0.25">
      <c r="A59" t="s">
        <v>3040</v>
      </c>
      <c r="B59" t="s">
        <v>2510</v>
      </c>
      <c r="C59">
        <v>5.1502305100000001</v>
      </c>
      <c r="D59">
        <v>6</v>
      </c>
    </row>
    <row r="60" spans="1:4" x14ac:dyDescent="0.25">
      <c r="A60" t="s">
        <v>3040</v>
      </c>
      <c r="B60" t="s">
        <v>2515</v>
      </c>
      <c r="C60">
        <v>9.2017664299999993</v>
      </c>
      <c r="D60">
        <v>4</v>
      </c>
    </row>
    <row r="61" spans="1:4" x14ac:dyDescent="0.25">
      <c r="A61" t="s">
        <v>3040</v>
      </c>
      <c r="B61" t="s">
        <v>2499</v>
      </c>
      <c r="C61">
        <v>142.12580044999996</v>
      </c>
      <c r="D61">
        <v>80</v>
      </c>
    </row>
    <row r="62" spans="1:4" x14ac:dyDescent="0.25">
      <c r="A62" t="s">
        <v>3040</v>
      </c>
      <c r="B62" t="s">
        <v>2500</v>
      </c>
      <c r="C62">
        <v>30.874575480000011</v>
      </c>
      <c r="D62">
        <v>64</v>
      </c>
    </row>
    <row r="63" spans="1:4" x14ac:dyDescent="0.25">
      <c r="A63" t="s">
        <v>3040</v>
      </c>
      <c r="B63" t="s">
        <v>2501</v>
      </c>
      <c r="C63">
        <v>10.587077520000001</v>
      </c>
      <c r="D63">
        <v>44</v>
      </c>
    </row>
    <row r="64" spans="1:4" x14ac:dyDescent="0.25">
      <c r="A64" t="s">
        <v>3040</v>
      </c>
      <c r="B64" t="s">
        <v>2502</v>
      </c>
      <c r="C64">
        <v>2.7544289500000003</v>
      </c>
      <c r="D64">
        <v>14</v>
      </c>
    </row>
    <row r="65" spans="1:4" x14ac:dyDescent="0.25">
      <c r="A65" t="s">
        <v>3040</v>
      </c>
      <c r="B65" t="s">
        <v>2505</v>
      </c>
      <c r="C65">
        <v>5.5259114500000006</v>
      </c>
      <c r="D65">
        <v>14</v>
      </c>
    </row>
    <row r="66" spans="1:4" x14ac:dyDescent="0.25">
      <c r="A66" t="s">
        <v>3040</v>
      </c>
      <c r="B66" t="s">
        <v>2506</v>
      </c>
      <c r="C66">
        <v>116.83347991000002</v>
      </c>
      <c r="D66">
        <v>158</v>
      </c>
    </row>
    <row r="67" spans="1:4" x14ac:dyDescent="0.25">
      <c r="A67" t="s">
        <v>3040</v>
      </c>
      <c r="B67" t="s">
        <v>2521</v>
      </c>
      <c r="C67">
        <v>23.932870929999993</v>
      </c>
      <c r="D67">
        <v>60</v>
      </c>
    </row>
    <row r="68" spans="1:4" x14ac:dyDescent="0.25">
      <c r="A68" t="s">
        <v>3040</v>
      </c>
      <c r="B68" t="s">
        <v>2530</v>
      </c>
      <c r="C68">
        <v>4.3090456100000001</v>
      </c>
      <c r="D68">
        <v>11</v>
      </c>
    </row>
    <row r="69" spans="1:4" x14ac:dyDescent="0.25">
      <c r="A69" t="s">
        <v>3040</v>
      </c>
      <c r="B69" t="s">
        <v>2531</v>
      </c>
      <c r="C69">
        <v>2.0549719299999998</v>
      </c>
      <c r="D69">
        <v>5</v>
      </c>
    </row>
    <row r="70" spans="1:4" x14ac:dyDescent="0.25">
      <c r="A70" t="s">
        <v>3040</v>
      </c>
      <c r="B70" t="s">
        <v>2532</v>
      </c>
      <c r="C70">
        <v>3.2897361299999996</v>
      </c>
      <c r="D70">
        <v>7</v>
      </c>
    </row>
    <row r="71" spans="1:4" x14ac:dyDescent="0.25">
      <c r="A71" t="s">
        <v>3040</v>
      </c>
      <c r="B71" t="s">
        <v>2533</v>
      </c>
      <c r="C71">
        <v>8.3185683800000003</v>
      </c>
      <c r="D71">
        <v>2</v>
      </c>
    </row>
    <row r="72" spans="1:4" x14ac:dyDescent="0.25">
      <c r="A72" t="s">
        <v>3040</v>
      </c>
      <c r="B72" t="s">
        <v>2522</v>
      </c>
      <c r="C72">
        <v>10.945140219999999</v>
      </c>
      <c r="D72">
        <v>20</v>
      </c>
    </row>
    <row r="73" spans="1:4" x14ac:dyDescent="0.25">
      <c r="A73" t="s">
        <v>3040</v>
      </c>
      <c r="B73" t="s">
        <v>2523</v>
      </c>
      <c r="C73">
        <v>17.439673249999998</v>
      </c>
      <c r="D73">
        <v>47</v>
      </c>
    </row>
    <row r="74" spans="1:4" x14ac:dyDescent="0.25">
      <c r="A74" t="s">
        <v>3040</v>
      </c>
      <c r="B74" t="s">
        <v>2524</v>
      </c>
      <c r="C74">
        <v>28.879257469999995</v>
      </c>
      <c r="D74">
        <v>45</v>
      </c>
    </row>
    <row r="75" spans="1:4" x14ac:dyDescent="0.25">
      <c r="A75" t="s">
        <v>3040</v>
      </c>
      <c r="B75" t="s">
        <v>2525</v>
      </c>
      <c r="C75">
        <v>27.842494930000004</v>
      </c>
      <c r="D75">
        <v>43</v>
      </c>
    </row>
    <row r="76" spans="1:4" x14ac:dyDescent="0.25">
      <c r="A76" t="s">
        <v>3040</v>
      </c>
      <c r="B76" t="s">
        <v>2526</v>
      </c>
      <c r="C76">
        <v>24.023617009999995</v>
      </c>
      <c r="D76">
        <v>72</v>
      </c>
    </row>
    <row r="77" spans="1:4" x14ac:dyDescent="0.25">
      <c r="A77" t="s">
        <v>3040</v>
      </c>
      <c r="B77" t="s">
        <v>2527</v>
      </c>
      <c r="C77">
        <v>31.601481330000006</v>
      </c>
      <c r="D77">
        <v>22</v>
      </c>
    </row>
    <row r="78" spans="1:4" x14ac:dyDescent="0.25">
      <c r="A78" t="s">
        <v>3040</v>
      </c>
      <c r="B78" t="s">
        <v>2528</v>
      </c>
      <c r="C78">
        <v>42.857956710000003</v>
      </c>
      <c r="D78">
        <v>20</v>
      </c>
    </row>
    <row r="79" spans="1:4" x14ac:dyDescent="0.25">
      <c r="A79" t="s">
        <v>3040</v>
      </c>
      <c r="B79" t="s">
        <v>2529</v>
      </c>
      <c r="C79">
        <v>215.96260987999989</v>
      </c>
      <c r="D79">
        <v>132</v>
      </c>
    </row>
    <row r="80" spans="1:4" x14ac:dyDescent="0.25">
      <c r="A80" t="s">
        <v>3040</v>
      </c>
      <c r="B80" t="s">
        <v>2546</v>
      </c>
      <c r="C80">
        <v>118.65552414000004</v>
      </c>
      <c r="D80">
        <v>186</v>
      </c>
    </row>
    <row r="81" spans="1:4" x14ac:dyDescent="0.25">
      <c r="A81" t="s">
        <v>3040</v>
      </c>
      <c r="B81" t="s">
        <v>2547</v>
      </c>
      <c r="C81">
        <v>11.694798449999997</v>
      </c>
      <c r="D81">
        <v>26</v>
      </c>
    </row>
    <row r="82" spans="1:4" x14ac:dyDescent="0.25">
      <c r="A82" t="s">
        <v>3040</v>
      </c>
      <c r="B82" t="s">
        <v>2549</v>
      </c>
      <c r="C82">
        <v>12.8490795</v>
      </c>
      <c r="D82">
        <v>28</v>
      </c>
    </row>
    <row r="83" spans="1:4" x14ac:dyDescent="0.25">
      <c r="A83" t="s">
        <v>3040</v>
      </c>
      <c r="B83" t="s">
        <v>2550</v>
      </c>
      <c r="C83">
        <v>297.30008462000001</v>
      </c>
      <c r="D83">
        <v>244</v>
      </c>
    </row>
    <row r="84" spans="1:4" x14ac:dyDescent="0.25">
      <c r="A84" t="s">
        <v>3040</v>
      </c>
      <c r="B84" t="s">
        <v>2551</v>
      </c>
      <c r="C84">
        <v>0.95793707000000006</v>
      </c>
      <c r="D84">
        <v>2</v>
      </c>
    </row>
    <row r="85" spans="1:4" x14ac:dyDescent="0.25">
      <c r="A85" t="s">
        <v>3040</v>
      </c>
      <c r="B85" t="s">
        <v>2556</v>
      </c>
      <c r="C85">
        <v>3.2897361299999996</v>
      </c>
      <c r="D85">
        <v>7</v>
      </c>
    </row>
    <row r="86" spans="1:4" x14ac:dyDescent="0.25">
      <c r="A86" t="s">
        <v>3040</v>
      </c>
      <c r="B86" t="s">
        <v>2557</v>
      </c>
      <c r="C86">
        <v>438.16768765000006</v>
      </c>
      <c r="D86">
        <v>479</v>
      </c>
    </row>
    <row r="87" spans="1:4" x14ac:dyDescent="0.25">
      <c r="A87" t="s">
        <v>3040</v>
      </c>
      <c r="B87" t="s">
        <v>2562</v>
      </c>
      <c r="D87">
        <v>94.757369417000007</v>
      </c>
    </row>
    <row r="88" spans="1:4" x14ac:dyDescent="0.25">
      <c r="A88" t="s">
        <v>3040</v>
      </c>
      <c r="B88" t="s">
        <v>2563</v>
      </c>
      <c r="D88">
        <v>2.1632625852</v>
      </c>
    </row>
    <row r="89" spans="1:4" x14ac:dyDescent="0.25">
      <c r="A89" t="s">
        <v>3040</v>
      </c>
      <c r="B89" t="s">
        <v>2565</v>
      </c>
      <c r="D89">
        <v>3.6684677219999999</v>
      </c>
    </row>
    <row r="90" spans="1:4" x14ac:dyDescent="0.25">
      <c r="A90" t="s">
        <v>3040</v>
      </c>
      <c r="B90" t="s">
        <v>2566</v>
      </c>
      <c r="D90">
        <v>199.64367452530007</v>
      </c>
    </row>
    <row r="91" spans="1:4" x14ac:dyDescent="0.25">
      <c r="A91" t="s">
        <v>3040</v>
      </c>
      <c r="B91" t="s">
        <v>2567</v>
      </c>
      <c r="D91">
        <v>0.39136169200000004</v>
      </c>
    </row>
    <row r="92" spans="1:4" x14ac:dyDescent="0.25">
      <c r="A92" t="s">
        <v>3040</v>
      </c>
      <c r="B92" t="s">
        <v>2612</v>
      </c>
      <c r="C92">
        <v>4.7054094600000003</v>
      </c>
      <c r="D92">
        <v>17</v>
      </c>
    </row>
    <row r="93" spans="1:4" x14ac:dyDescent="0.25">
      <c r="A93" t="s">
        <v>3040</v>
      </c>
      <c r="B93" t="s">
        <v>2613</v>
      </c>
      <c r="D93">
        <v>0</v>
      </c>
    </row>
    <row r="94" spans="1:4" x14ac:dyDescent="0.25">
      <c r="A94" t="s">
        <v>3040</v>
      </c>
      <c r="B94" t="s">
        <v>2614</v>
      </c>
      <c r="D94">
        <v>0</v>
      </c>
    </row>
    <row r="95" spans="1:4" x14ac:dyDescent="0.25">
      <c r="A95" t="s">
        <v>3040</v>
      </c>
      <c r="B95" t="s">
        <v>2615</v>
      </c>
      <c r="D95">
        <v>0</v>
      </c>
    </row>
    <row r="96" spans="1:4" x14ac:dyDescent="0.25">
      <c r="A96" t="s">
        <v>3040</v>
      </c>
      <c r="B96" t="s">
        <v>2616</v>
      </c>
      <c r="D96">
        <v>0</v>
      </c>
    </row>
    <row r="97" spans="1:4" x14ac:dyDescent="0.25">
      <c r="A97" t="s">
        <v>3040</v>
      </c>
      <c r="B97" t="s">
        <v>2617</v>
      </c>
      <c r="D97">
        <v>0</v>
      </c>
    </row>
    <row r="98" spans="1:4" x14ac:dyDescent="0.25">
      <c r="A98" t="s">
        <v>3040</v>
      </c>
      <c r="B98" t="s">
        <v>2656</v>
      </c>
      <c r="C98">
        <v>0.1002318365349784</v>
      </c>
    </row>
    <row r="99" spans="1:4" x14ac:dyDescent="0.25">
      <c r="A99" t="s">
        <v>3040</v>
      </c>
      <c r="B99" t="s">
        <v>2657</v>
      </c>
      <c r="C99">
        <v>4.7054094600000003</v>
      </c>
    </row>
    <row r="100" spans="1:4" x14ac:dyDescent="0.25">
      <c r="A100" t="s">
        <v>3040</v>
      </c>
      <c r="B100" t="s">
        <v>2658</v>
      </c>
      <c r="C100">
        <v>0</v>
      </c>
    </row>
    <row r="101" spans="1:4" x14ac:dyDescent="0.25">
      <c r="A101" t="s">
        <v>3040</v>
      </c>
      <c r="B101" t="s">
        <v>2659</v>
      </c>
      <c r="C101">
        <v>0</v>
      </c>
    </row>
    <row r="102" spans="1:4" x14ac:dyDescent="0.25">
      <c r="A102" t="s">
        <v>3040</v>
      </c>
      <c r="B102" t="s">
        <v>2660</v>
      </c>
      <c r="C102">
        <v>0</v>
      </c>
    </row>
    <row r="103" spans="1:4" x14ac:dyDescent="0.25">
      <c r="A103" t="s">
        <v>3040</v>
      </c>
      <c r="B103" t="s">
        <v>2661</v>
      </c>
      <c r="C103">
        <v>0</v>
      </c>
    </row>
    <row r="104" spans="1:4" x14ac:dyDescent="0.25">
      <c r="A104" t="s">
        <v>3040</v>
      </c>
      <c r="B104" t="s">
        <v>2662</v>
      </c>
      <c r="C104">
        <v>0</v>
      </c>
    </row>
    <row r="105" spans="1:4" x14ac:dyDescent="0.25">
      <c r="A105" t="s">
        <v>3040</v>
      </c>
      <c r="B105" t="s">
        <v>2663</v>
      </c>
      <c r="C105">
        <v>0</v>
      </c>
    </row>
    <row r="106" spans="1:4" x14ac:dyDescent="0.25">
      <c r="A106" t="s">
        <v>3040</v>
      </c>
      <c r="B106" t="s">
        <v>2664</v>
      </c>
      <c r="C106">
        <v>0</v>
      </c>
    </row>
    <row r="107" spans="1:4" x14ac:dyDescent="0.25">
      <c r="A107" t="s">
        <v>3040</v>
      </c>
      <c r="B107" t="s">
        <v>2676</v>
      </c>
      <c r="C107">
        <v>0.22689947157117332</v>
      </c>
    </row>
    <row r="108" spans="1:4" x14ac:dyDescent="0.25">
      <c r="A108" t="s">
        <v>3040</v>
      </c>
      <c r="B108" t="s">
        <v>2679</v>
      </c>
      <c r="C108">
        <v>0.12855050663327394</v>
      </c>
    </row>
    <row r="109" spans="1:4" x14ac:dyDescent="0.25">
      <c r="A109" t="s">
        <v>3040</v>
      </c>
      <c r="B109" t="s">
        <v>2680</v>
      </c>
      <c r="C109">
        <v>0.34030144955759067</v>
      </c>
    </row>
    <row r="110" spans="1:4" x14ac:dyDescent="0.25">
      <c r="A110" t="s">
        <v>3040</v>
      </c>
      <c r="B110" t="s">
        <v>2703</v>
      </c>
      <c r="C110">
        <v>1.0491705500000001</v>
      </c>
      <c r="D110">
        <v>1</v>
      </c>
    </row>
    <row r="111" spans="1:4" x14ac:dyDescent="0.25">
      <c r="A111" t="s">
        <v>3040</v>
      </c>
      <c r="B111" t="s">
        <v>2704</v>
      </c>
      <c r="C111">
        <v>1.2644951</v>
      </c>
      <c r="D111">
        <v>7</v>
      </c>
    </row>
    <row r="112" spans="1:4" x14ac:dyDescent="0.25">
      <c r="A112" t="s">
        <v>3040</v>
      </c>
      <c r="B112" t="s">
        <v>2710</v>
      </c>
      <c r="C112">
        <v>0.81240230000000002</v>
      </c>
      <c r="D112">
        <v>4</v>
      </c>
    </row>
    <row r="113" spans="1:4" x14ac:dyDescent="0.25">
      <c r="A113" t="s">
        <v>3040</v>
      </c>
      <c r="B113" t="s">
        <v>2711</v>
      </c>
      <c r="C113">
        <v>1.5793415099999999</v>
      </c>
      <c r="D113">
        <v>5</v>
      </c>
    </row>
    <row r="114" spans="1:4" x14ac:dyDescent="0.25">
      <c r="A114" t="s">
        <v>3040</v>
      </c>
      <c r="B114" t="s">
        <v>2727</v>
      </c>
      <c r="C114">
        <v>1.0491705500000001</v>
      </c>
      <c r="D114">
        <v>1</v>
      </c>
    </row>
    <row r="115" spans="1:4" x14ac:dyDescent="0.25">
      <c r="A115" t="s">
        <v>3040</v>
      </c>
      <c r="B115" t="s">
        <v>2728</v>
      </c>
      <c r="C115">
        <v>1.2644951</v>
      </c>
      <c r="D115">
        <v>7</v>
      </c>
    </row>
    <row r="116" spans="1:4" x14ac:dyDescent="0.25">
      <c r="A116" t="s">
        <v>3040</v>
      </c>
      <c r="B116" t="s">
        <v>2734</v>
      </c>
      <c r="C116">
        <v>0.81240230000000002</v>
      </c>
      <c r="D116">
        <v>4</v>
      </c>
    </row>
    <row r="117" spans="1:4" x14ac:dyDescent="0.25">
      <c r="A117" t="s">
        <v>3040</v>
      </c>
      <c r="B117" t="s">
        <v>2735</v>
      </c>
      <c r="C117">
        <v>1.5793415099999999</v>
      </c>
      <c r="D117">
        <v>5</v>
      </c>
    </row>
    <row r="118" spans="1:4" x14ac:dyDescent="0.25">
      <c r="A118" t="s">
        <v>3040</v>
      </c>
      <c r="B118" t="s">
        <v>2747</v>
      </c>
      <c r="C118">
        <v>0.23637289</v>
      </c>
      <c r="D118">
        <v>1</v>
      </c>
    </row>
    <row r="119" spans="1:4" x14ac:dyDescent="0.25">
      <c r="A119" t="s">
        <v>3040</v>
      </c>
      <c r="B119" t="s">
        <v>2756</v>
      </c>
      <c r="C119">
        <v>0.55208710999999999</v>
      </c>
      <c r="D119">
        <v>1</v>
      </c>
    </row>
    <row r="120" spans="1:4" x14ac:dyDescent="0.25">
      <c r="A120" t="s">
        <v>3040</v>
      </c>
      <c r="B120" t="s">
        <v>2757</v>
      </c>
      <c r="C120">
        <v>1.65405332</v>
      </c>
      <c r="D120">
        <v>2</v>
      </c>
    </row>
    <row r="121" spans="1:4" x14ac:dyDescent="0.25">
      <c r="A121" t="s">
        <v>3040</v>
      </c>
      <c r="B121" t="s">
        <v>2749</v>
      </c>
      <c r="C121">
        <v>0.24605059000000001</v>
      </c>
      <c r="D121">
        <v>2</v>
      </c>
    </row>
    <row r="122" spans="1:4" x14ac:dyDescent="0.25">
      <c r="A122" t="s">
        <v>3040</v>
      </c>
      <c r="B122" t="s">
        <v>2750</v>
      </c>
      <c r="C122">
        <v>3.5504379999999995E-2</v>
      </c>
      <c r="D122">
        <v>1</v>
      </c>
    </row>
    <row r="123" spans="1:4" x14ac:dyDescent="0.25">
      <c r="A123" t="s">
        <v>3040</v>
      </c>
      <c r="B123" t="s">
        <v>2751</v>
      </c>
      <c r="C123">
        <v>0.13614129999999999</v>
      </c>
      <c r="D123">
        <v>1</v>
      </c>
    </row>
    <row r="124" spans="1:4" x14ac:dyDescent="0.25">
      <c r="A124" t="s">
        <v>3040</v>
      </c>
      <c r="B124" t="s">
        <v>2752</v>
      </c>
      <c r="C124">
        <v>4.2142840000000001E-2</v>
      </c>
      <c r="D124">
        <v>1</v>
      </c>
    </row>
    <row r="125" spans="1:4" x14ac:dyDescent="0.25">
      <c r="A125" t="s">
        <v>3040</v>
      </c>
      <c r="B125" t="s">
        <v>2753</v>
      </c>
      <c r="C125">
        <v>5.5778830000000001E-2</v>
      </c>
      <c r="D125">
        <v>1</v>
      </c>
    </row>
    <row r="126" spans="1:4" x14ac:dyDescent="0.25">
      <c r="A126" t="s">
        <v>3040</v>
      </c>
      <c r="B126" t="s">
        <v>2754</v>
      </c>
      <c r="C126">
        <v>1.3185501599999998</v>
      </c>
      <c r="D126">
        <v>6</v>
      </c>
    </row>
    <row r="127" spans="1:4" x14ac:dyDescent="0.25">
      <c r="A127" t="s">
        <v>3040</v>
      </c>
      <c r="B127" t="s">
        <v>2755</v>
      </c>
      <c r="C127">
        <v>0.42872804000000003</v>
      </c>
      <c r="D127">
        <v>1</v>
      </c>
    </row>
    <row r="128" spans="1:4" x14ac:dyDescent="0.25">
      <c r="A128" t="s">
        <v>3040</v>
      </c>
      <c r="B128" t="s">
        <v>2773</v>
      </c>
      <c r="C128">
        <v>4.7054094600000003</v>
      </c>
      <c r="D128">
        <v>17</v>
      </c>
    </row>
    <row r="129" spans="1:5" x14ac:dyDescent="0.25">
      <c r="A129" t="s">
        <v>3040</v>
      </c>
      <c r="B129" t="s">
        <v>2789</v>
      </c>
      <c r="D129">
        <v>1.6049594901999999</v>
      </c>
    </row>
    <row r="130" spans="1:5" x14ac:dyDescent="0.25">
      <c r="A130" t="s">
        <v>3040</v>
      </c>
      <c r="B130" t="s">
        <v>2778</v>
      </c>
      <c r="D130">
        <v>0.87974048270000005</v>
      </c>
    </row>
    <row r="131" spans="1:5" x14ac:dyDescent="0.25">
      <c r="A131" t="s">
        <v>3040</v>
      </c>
      <c r="B131" t="s">
        <v>2781</v>
      </c>
      <c r="D131">
        <v>2.3843271681</v>
      </c>
    </row>
    <row r="132" spans="1:5" x14ac:dyDescent="0.25">
      <c r="A132" t="s">
        <v>3040</v>
      </c>
      <c r="B132" t="s">
        <v>2782</v>
      </c>
      <c r="D132">
        <v>26.789309771900005</v>
      </c>
    </row>
    <row r="133" spans="1:5" x14ac:dyDescent="0.25">
      <c r="A133" t="s">
        <v>3041</v>
      </c>
      <c r="B133" t="s">
        <v>2353</v>
      </c>
    </row>
    <row r="134" spans="1:5" x14ac:dyDescent="0.25">
      <c r="A134" t="s">
        <v>3041</v>
      </c>
      <c r="B134" t="s">
        <v>2354</v>
      </c>
      <c r="C134">
        <v>2.2998802458901313E-4</v>
      </c>
      <c r="E134">
        <v>2.1565915246578933E-4</v>
      </c>
    </row>
    <row r="135" spans="1:5" x14ac:dyDescent="0.25">
      <c r="A135" t="s">
        <v>3041</v>
      </c>
      <c r="B135" t="s">
        <v>2355</v>
      </c>
      <c r="C135">
        <v>8.5406164297668593E-4</v>
      </c>
      <c r="D135">
        <v>2.4358555352892914E-3</v>
      </c>
      <c r="E135">
        <v>9.5261165421638649E-4</v>
      </c>
    </row>
    <row r="136" spans="1:5" x14ac:dyDescent="0.25">
      <c r="A136" t="s">
        <v>3041</v>
      </c>
      <c r="B136" t="s">
        <v>2458</v>
      </c>
      <c r="C136">
        <v>8.7085107303239734E-2</v>
      </c>
    </row>
    <row r="137" spans="1:5" x14ac:dyDescent="0.25">
      <c r="A137" t="s">
        <v>3041</v>
      </c>
      <c r="B137" t="s">
        <v>2462</v>
      </c>
      <c r="C137">
        <v>2.1932910220862148E-2</v>
      </c>
    </row>
    <row r="138" spans="1:5" x14ac:dyDescent="0.25">
      <c r="A138" t="s">
        <v>3041</v>
      </c>
      <c r="B138" t="s">
        <v>2688</v>
      </c>
      <c r="C138">
        <v>3.1681340804735572E-2</v>
      </c>
    </row>
    <row r="139" spans="1:5" x14ac:dyDescent="0.25">
      <c r="A139" t="s">
        <v>3041</v>
      </c>
      <c r="B139" t="s">
        <v>2181</v>
      </c>
      <c r="C139">
        <v>91718.018624309494</v>
      </c>
      <c r="D139">
        <v>41162</v>
      </c>
    </row>
    <row r="140" spans="1:5" x14ac:dyDescent="0.25">
      <c r="A140" t="s">
        <v>3041</v>
      </c>
      <c r="B140" t="s">
        <v>2183</v>
      </c>
      <c r="C140">
        <v>19013.901894519979</v>
      </c>
      <c r="D140">
        <v>3508</v>
      </c>
    </row>
    <row r="141" spans="1:5" x14ac:dyDescent="0.25">
      <c r="A141" t="s">
        <v>3041</v>
      </c>
      <c r="B141" t="s">
        <v>2197</v>
      </c>
      <c r="C141">
        <v>103833.02423103992</v>
      </c>
    </row>
    <row r="142" spans="1:5" x14ac:dyDescent="0.25">
      <c r="A142" t="s">
        <v>3041</v>
      </c>
      <c r="B142" t="s">
        <v>2198</v>
      </c>
      <c r="C142">
        <v>6898.8962877899921</v>
      </c>
    </row>
    <row r="143" spans="1:5" x14ac:dyDescent="0.25">
      <c r="A143" t="s">
        <v>3041</v>
      </c>
      <c r="B143" t="s">
        <v>2229</v>
      </c>
      <c r="C143">
        <v>44034</v>
      </c>
      <c r="D143">
        <v>636</v>
      </c>
    </row>
    <row r="144" spans="1:5" x14ac:dyDescent="0.25">
      <c r="A144" t="s">
        <v>3041</v>
      </c>
      <c r="B144" t="s">
        <v>2238</v>
      </c>
      <c r="C144">
        <v>2.3517080899104082E-2</v>
      </c>
      <c r="D144">
        <v>0.28484398022303176</v>
      </c>
      <c r="E144">
        <v>2.5736154049052107E-2</v>
      </c>
    </row>
    <row r="145" spans="1:5" x14ac:dyDescent="0.25">
      <c r="A145" t="s">
        <v>3041</v>
      </c>
      <c r="B145" t="s">
        <v>2252</v>
      </c>
      <c r="C145">
        <v>1</v>
      </c>
      <c r="D145">
        <v>1</v>
      </c>
      <c r="E145">
        <v>1</v>
      </c>
    </row>
    <row r="146" spans="1:5" x14ac:dyDescent="0.25">
      <c r="A146" t="s">
        <v>3041</v>
      </c>
      <c r="B146" t="s">
        <v>2299</v>
      </c>
      <c r="C146">
        <v>0.30943945741951229</v>
      </c>
      <c r="D146">
        <v>0.28415711931770282</v>
      </c>
      <c r="E146">
        <v>0.30786429979865654</v>
      </c>
    </row>
    <row r="147" spans="1:5" x14ac:dyDescent="0.25">
      <c r="A147" t="s">
        <v>3041</v>
      </c>
      <c r="B147" t="s">
        <v>2300</v>
      </c>
      <c r="C147">
        <v>0.1335038779864994</v>
      </c>
      <c r="D147">
        <v>0.12542099331474088</v>
      </c>
      <c r="E147">
        <v>0.1330002925452341</v>
      </c>
    </row>
    <row r="148" spans="1:5" x14ac:dyDescent="0.25">
      <c r="A148" t="s">
        <v>3041</v>
      </c>
      <c r="B148" t="s">
        <v>2301</v>
      </c>
      <c r="C148">
        <v>0.10197698023992079</v>
      </c>
      <c r="D148">
        <v>0.12823791677022098</v>
      </c>
      <c r="E148">
        <v>0.10361310717327391</v>
      </c>
    </row>
    <row r="149" spans="1:5" x14ac:dyDescent="0.25">
      <c r="A149" t="s">
        <v>3041</v>
      </c>
      <c r="B149" t="s">
        <v>2302</v>
      </c>
      <c r="C149">
        <v>0.27574688281159432</v>
      </c>
      <c r="D149">
        <v>0.34168327174912771</v>
      </c>
      <c r="E149">
        <v>0.27985489707469086</v>
      </c>
    </row>
    <row r="150" spans="1:5" x14ac:dyDescent="0.25">
      <c r="A150" t="s">
        <v>3041</v>
      </c>
      <c r="B150" t="s">
        <v>2303</v>
      </c>
      <c r="C150">
        <v>0.17933280154247314</v>
      </c>
      <c r="D150">
        <v>0.12050069884820756</v>
      </c>
      <c r="E150">
        <v>0.17566740340814446</v>
      </c>
    </row>
    <row r="151" spans="1:5" x14ac:dyDescent="0.25">
      <c r="A151" t="s">
        <v>3041</v>
      </c>
      <c r="B151" t="s">
        <v>2349</v>
      </c>
      <c r="C151">
        <v>0.9989159503324343</v>
      </c>
      <c r="D151">
        <v>0.99756414446471076</v>
      </c>
      <c r="E151">
        <v>0.99883172919331775</v>
      </c>
    </row>
    <row r="152" spans="1:5" x14ac:dyDescent="0.25">
      <c r="A152" t="s">
        <v>3041</v>
      </c>
      <c r="B152" t="s">
        <v>2358</v>
      </c>
      <c r="C152">
        <v>0.25782658010241588</v>
      </c>
      <c r="D152">
        <v>0.22405222054224502</v>
      </c>
      <c r="E152">
        <v>0.25572234671875915</v>
      </c>
    </row>
    <row r="153" spans="1:5" x14ac:dyDescent="0.25">
      <c r="A153" t="s">
        <v>3041</v>
      </c>
      <c r="B153" t="s">
        <v>2359</v>
      </c>
      <c r="C153">
        <v>0.74217341989758412</v>
      </c>
      <c r="D153">
        <v>0.77594777945775506</v>
      </c>
      <c r="E153">
        <v>0.74427765328124085</v>
      </c>
    </row>
    <row r="154" spans="1:5" x14ac:dyDescent="0.25">
      <c r="A154" t="s">
        <v>3041</v>
      </c>
      <c r="B154" t="s">
        <v>2367</v>
      </c>
      <c r="C154">
        <v>1</v>
      </c>
      <c r="D154">
        <v>1</v>
      </c>
      <c r="E154">
        <v>1</v>
      </c>
    </row>
    <row r="155" spans="1:5" x14ac:dyDescent="0.25">
      <c r="A155" t="s">
        <v>3041</v>
      </c>
      <c r="B155" t="s">
        <v>2376</v>
      </c>
      <c r="C155">
        <v>3.9821172768691771E-4</v>
      </c>
      <c r="E155">
        <v>3.7340206668743606E-4</v>
      </c>
    </row>
    <row r="156" spans="1:5" x14ac:dyDescent="0.25">
      <c r="A156" t="s">
        <v>3041</v>
      </c>
      <c r="B156" t="s">
        <v>2387</v>
      </c>
      <c r="C156">
        <v>31788.374017759939</v>
      </c>
      <c r="D156">
        <v>27553</v>
      </c>
    </row>
    <row r="157" spans="1:5" x14ac:dyDescent="0.25">
      <c r="A157" t="s">
        <v>3041</v>
      </c>
      <c r="B157" t="s">
        <v>2388</v>
      </c>
      <c r="C157">
        <v>40710.252719110096</v>
      </c>
      <c r="D157">
        <v>14566</v>
      </c>
    </row>
    <row r="158" spans="1:5" x14ac:dyDescent="0.25">
      <c r="A158" t="s">
        <v>3041</v>
      </c>
      <c r="B158" t="s">
        <v>2389</v>
      </c>
      <c r="C158">
        <v>13323.655328220031</v>
      </c>
      <c r="D158">
        <v>1529</v>
      </c>
    </row>
    <row r="159" spans="1:5" x14ac:dyDescent="0.25">
      <c r="A159" t="s">
        <v>3041</v>
      </c>
      <c r="B159" t="s">
        <v>2390</v>
      </c>
      <c r="C159">
        <v>8607.8625567999934</v>
      </c>
      <c r="D159">
        <v>281</v>
      </c>
    </row>
    <row r="160" spans="1:5" x14ac:dyDescent="0.25">
      <c r="A160" t="s">
        <v>3041</v>
      </c>
      <c r="B160" t="s">
        <v>2391</v>
      </c>
      <c r="C160">
        <v>5609.2030961199989</v>
      </c>
      <c r="D160">
        <v>84</v>
      </c>
    </row>
    <row r="161" spans="1:4" x14ac:dyDescent="0.25">
      <c r="A161" t="s">
        <v>3041</v>
      </c>
      <c r="B161" t="s">
        <v>2392</v>
      </c>
      <c r="C161">
        <v>3793.67651303</v>
      </c>
      <c r="D161">
        <v>21</v>
      </c>
    </row>
    <row r="162" spans="1:4" x14ac:dyDescent="0.25">
      <c r="A162" t="s">
        <v>3041</v>
      </c>
      <c r="B162" t="s">
        <v>2432</v>
      </c>
      <c r="C162">
        <v>0.54316805108130428</v>
      </c>
    </row>
    <row r="163" spans="1:4" x14ac:dyDescent="0.25">
      <c r="A163" t="s">
        <v>3041</v>
      </c>
      <c r="B163" t="s">
        <v>2433</v>
      </c>
      <c r="C163">
        <v>74791.485355355646</v>
      </c>
    </row>
    <row r="164" spans="1:4" x14ac:dyDescent="0.25">
      <c r="A164" t="s">
        <v>3041</v>
      </c>
      <c r="B164" t="s">
        <v>2434</v>
      </c>
      <c r="C164">
        <v>11205.489661218237</v>
      </c>
    </row>
    <row r="165" spans="1:4" x14ac:dyDescent="0.25">
      <c r="A165" t="s">
        <v>3041</v>
      </c>
      <c r="B165" t="s">
        <v>2435</v>
      </c>
      <c r="C165">
        <v>8489.9544331127418</v>
      </c>
    </row>
    <row r="166" spans="1:4" x14ac:dyDescent="0.25">
      <c r="A166" t="s">
        <v>3041</v>
      </c>
      <c r="B166" t="s">
        <v>2436</v>
      </c>
      <c r="C166">
        <v>5316.424185776169</v>
      </c>
    </row>
    <row r="167" spans="1:4" x14ac:dyDescent="0.25">
      <c r="A167" t="s">
        <v>3041</v>
      </c>
      <c r="B167" t="s">
        <v>2437</v>
      </c>
      <c r="C167">
        <v>3183.5873279838779</v>
      </c>
    </row>
    <row r="168" spans="1:4" x14ac:dyDescent="0.25">
      <c r="A168" t="s">
        <v>3041</v>
      </c>
      <c r="B168" t="s">
        <v>2438</v>
      </c>
      <c r="C168">
        <v>346.2752065487536</v>
      </c>
    </row>
    <row r="169" spans="1:4" x14ac:dyDescent="0.25">
      <c r="A169" t="s">
        <v>3041</v>
      </c>
      <c r="B169" t="s">
        <v>2439</v>
      </c>
      <c r="C169">
        <v>138.72933559839825</v>
      </c>
    </row>
    <row r="170" spans="1:4" x14ac:dyDescent="0.25">
      <c r="A170" t="s">
        <v>3041</v>
      </c>
      <c r="B170" t="s">
        <v>2440</v>
      </c>
      <c r="C170">
        <v>345.25434997558875</v>
      </c>
    </row>
    <row r="171" spans="1:4" x14ac:dyDescent="0.25">
      <c r="A171" t="s">
        <v>3041</v>
      </c>
      <c r="B171" t="s">
        <v>2451</v>
      </c>
      <c r="C171">
        <v>0.67628311511057948</v>
      </c>
    </row>
    <row r="172" spans="1:4" x14ac:dyDescent="0.25">
      <c r="A172" t="s">
        <v>3041</v>
      </c>
      <c r="B172" t="s">
        <v>2452</v>
      </c>
      <c r="C172">
        <v>2.0576946717317077E-3</v>
      </c>
    </row>
    <row r="173" spans="1:4" x14ac:dyDescent="0.25">
      <c r="A173" t="s">
        <v>3041</v>
      </c>
      <c r="B173" t="s">
        <v>2454</v>
      </c>
      <c r="C173">
        <v>0.21264117269358709</v>
      </c>
    </row>
    <row r="174" spans="1:4" x14ac:dyDescent="0.25">
      <c r="A174" t="s">
        <v>3041</v>
      </c>
      <c r="B174" t="s">
        <v>2475</v>
      </c>
      <c r="C174">
        <v>42564.647155340041</v>
      </c>
      <c r="D174">
        <v>17468</v>
      </c>
    </row>
    <row r="175" spans="1:4" x14ac:dyDescent="0.25">
      <c r="A175" t="s">
        <v>3041</v>
      </c>
      <c r="B175" t="s">
        <v>2484</v>
      </c>
      <c r="C175">
        <v>4254.8314538599998</v>
      </c>
      <c r="D175">
        <v>305</v>
      </c>
    </row>
    <row r="176" spans="1:4" x14ac:dyDescent="0.25">
      <c r="A176" t="s">
        <v>3041</v>
      </c>
      <c r="B176" t="s">
        <v>2485</v>
      </c>
      <c r="C176">
        <v>3695.9060868200022</v>
      </c>
      <c r="D176">
        <v>246</v>
      </c>
    </row>
    <row r="177" spans="1:4" x14ac:dyDescent="0.25">
      <c r="A177" t="s">
        <v>3041</v>
      </c>
      <c r="B177" t="s">
        <v>2486</v>
      </c>
      <c r="C177">
        <v>1041.7206173400002</v>
      </c>
      <c r="D177">
        <v>88</v>
      </c>
    </row>
    <row r="178" spans="1:4" x14ac:dyDescent="0.25">
      <c r="A178" t="s">
        <v>3041</v>
      </c>
      <c r="B178" t="s">
        <v>2487</v>
      </c>
      <c r="C178">
        <v>767.05603907</v>
      </c>
      <c r="D178">
        <v>33</v>
      </c>
    </row>
    <row r="179" spans="1:4" x14ac:dyDescent="0.25">
      <c r="A179" t="s">
        <v>3041</v>
      </c>
      <c r="B179" t="s">
        <v>2488</v>
      </c>
      <c r="C179">
        <v>138.32274879999997</v>
      </c>
      <c r="D179">
        <v>13</v>
      </c>
    </row>
    <row r="180" spans="1:4" x14ac:dyDescent="0.25">
      <c r="A180" t="s">
        <v>3041</v>
      </c>
      <c r="B180" t="s">
        <v>2492</v>
      </c>
      <c r="C180">
        <v>2039.2505580000002</v>
      </c>
      <c r="D180">
        <v>117</v>
      </c>
    </row>
    <row r="181" spans="1:4" x14ac:dyDescent="0.25">
      <c r="A181" t="s">
        <v>3041</v>
      </c>
      <c r="B181" t="s">
        <v>2476</v>
      </c>
      <c r="C181">
        <v>26146.313855220076</v>
      </c>
      <c r="D181">
        <v>13613</v>
      </c>
    </row>
    <row r="182" spans="1:4" x14ac:dyDescent="0.25">
      <c r="A182" t="s">
        <v>3041</v>
      </c>
      <c r="B182" t="s">
        <v>2477</v>
      </c>
      <c r="C182">
        <v>4694.3327744000035</v>
      </c>
      <c r="D182">
        <v>583</v>
      </c>
    </row>
    <row r="183" spans="1:4" x14ac:dyDescent="0.25">
      <c r="A183" t="s">
        <v>3041</v>
      </c>
      <c r="B183" t="s">
        <v>2478</v>
      </c>
      <c r="C183">
        <v>1770.3428113400014</v>
      </c>
      <c r="D183">
        <v>258</v>
      </c>
    </row>
    <row r="184" spans="1:4" x14ac:dyDescent="0.25">
      <c r="A184" t="s">
        <v>3041</v>
      </c>
      <c r="B184" t="s">
        <v>2479</v>
      </c>
      <c r="C184">
        <v>440.8816338900001</v>
      </c>
      <c r="D184">
        <v>52</v>
      </c>
    </row>
    <row r="185" spans="1:4" x14ac:dyDescent="0.25">
      <c r="A185" t="s">
        <v>3041</v>
      </c>
      <c r="B185" t="s">
        <v>2480</v>
      </c>
      <c r="C185">
        <v>166.49569731</v>
      </c>
      <c r="D185">
        <v>13</v>
      </c>
    </row>
    <row r="186" spans="1:4" x14ac:dyDescent="0.25">
      <c r="A186" t="s">
        <v>3041</v>
      </c>
      <c r="B186" t="s">
        <v>2481</v>
      </c>
      <c r="C186">
        <v>4.7614736899999999</v>
      </c>
      <c r="D186">
        <v>2</v>
      </c>
    </row>
    <row r="187" spans="1:4" x14ac:dyDescent="0.25">
      <c r="A187" t="s">
        <v>3041</v>
      </c>
      <c r="B187" t="s">
        <v>2482</v>
      </c>
      <c r="C187">
        <v>9268.4861943399937</v>
      </c>
      <c r="D187">
        <v>3299</v>
      </c>
    </row>
    <row r="188" spans="1:4" x14ac:dyDescent="0.25">
      <c r="A188" t="s">
        <v>3041</v>
      </c>
      <c r="B188" t="s">
        <v>2483</v>
      </c>
      <c r="C188">
        <v>6839.6751316200125</v>
      </c>
      <c r="D188">
        <v>4578</v>
      </c>
    </row>
    <row r="189" spans="1:4" x14ac:dyDescent="0.25">
      <c r="A189" t="s">
        <v>3041</v>
      </c>
      <c r="B189" t="s">
        <v>2498</v>
      </c>
      <c r="C189">
        <v>42564.647155340041</v>
      </c>
      <c r="D189">
        <v>17468</v>
      </c>
    </row>
    <row r="190" spans="1:4" x14ac:dyDescent="0.25">
      <c r="A190" t="s">
        <v>3041</v>
      </c>
      <c r="B190" t="s">
        <v>2507</v>
      </c>
      <c r="C190">
        <v>4254.8314538599998</v>
      </c>
      <c r="D190">
        <v>305</v>
      </c>
    </row>
    <row r="191" spans="1:4" x14ac:dyDescent="0.25">
      <c r="A191" t="s">
        <v>3041</v>
      </c>
      <c r="B191" t="s">
        <v>2508</v>
      </c>
      <c r="C191">
        <v>3695.9060868200022</v>
      </c>
      <c r="D191">
        <v>246</v>
      </c>
    </row>
    <row r="192" spans="1:4" x14ac:dyDescent="0.25">
      <c r="A192" t="s">
        <v>3041</v>
      </c>
      <c r="B192" t="s">
        <v>2509</v>
      </c>
      <c r="C192">
        <v>1041.7206173400002</v>
      </c>
      <c r="D192">
        <v>88</v>
      </c>
    </row>
    <row r="193" spans="1:4" x14ac:dyDescent="0.25">
      <c r="A193" t="s">
        <v>3041</v>
      </c>
      <c r="B193" t="s">
        <v>2510</v>
      </c>
      <c r="C193">
        <v>767.05603907</v>
      </c>
      <c r="D193">
        <v>33</v>
      </c>
    </row>
    <row r="194" spans="1:4" x14ac:dyDescent="0.25">
      <c r="A194" t="s">
        <v>3041</v>
      </c>
      <c r="B194" t="s">
        <v>2511</v>
      </c>
      <c r="C194">
        <v>138.32274879999997</v>
      </c>
      <c r="D194">
        <v>13</v>
      </c>
    </row>
    <row r="195" spans="1:4" x14ac:dyDescent="0.25">
      <c r="A195" t="s">
        <v>3041</v>
      </c>
      <c r="B195" t="s">
        <v>2515</v>
      </c>
      <c r="C195">
        <v>2039.2505580000002</v>
      </c>
      <c r="D195">
        <v>117</v>
      </c>
    </row>
    <row r="196" spans="1:4" x14ac:dyDescent="0.25">
      <c r="A196" t="s">
        <v>3041</v>
      </c>
      <c r="B196" t="s">
        <v>2499</v>
      </c>
      <c r="C196">
        <v>26146.313855220076</v>
      </c>
      <c r="D196">
        <v>13613</v>
      </c>
    </row>
    <row r="197" spans="1:4" x14ac:dyDescent="0.25">
      <c r="A197" t="s">
        <v>3041</v>
      </c>
      <c r="B197" t="s">
        <v>2500</v>
      </c>
      <c r="C197">
        <v>4694.3327744000035</v>
      </c>
      <c r="D197">
        <v>583</v>
      </c>
    </row>
    <row r="198" spans="1:4" x14ac:dyDescent="0.25">
      <c r="A198" t="s">
        <v>3041</v>
      </c>
      <c r="B198" t="s">
        <v>2501</v>
      </c>
      <c r="C198">
        <v>1770.3428113400014</v>
      </c>
      <c r="D198">
        <v>258</v>
      </c>
    </row>
    <row r="199" spans="1:4" x14ac:dyDescent="0.25">
      <c r="A199" t="s">
        <v>3041</v>
      </c>
      <c r="B199" t="s">
        <v>2502</v>
      </c>
      <c r="C199">
        <v>440.8816338900001</v>
      </c>
      <c r="D199">
        <v>52</v>
      </c>
    </row>
    <row r="200" spans="1:4" x14ac:dyDescent="0.25">
      <c r="A200" t="s">
        <v>3041</v>
      </c>
      <c r="B200" t="s">
        <v>2503</v>
      </c>
      <c r="C200">
        <v>166.49569731</v>
      </c>
      <c r="D200">
        <v>13</v>
      </c>
    </row>
    <row r="201" spans="1:4" x14ac:dyDescent="0.25">
      <c r="A201" t="s">
        <v>3041</v>
      </c>
      <c r="B201" t="s">
        <v>2504</v>
      </c>
      <c r="C201">
        <v>4.7614736899999999</v>
      </c>
      <c r="D201">
        <v>2</v>
      </c>
    </row>
    <row r="202" spans="1:4" x14ac:dyDescent="0.25">
      <c r="A202" t="s">
        <v>3041</v>
      </c>
      <c r="B202" t="s">
        <v>2505</v>
      </c>
      <c r="C202">
        <v>9268.4861943399937</v>
      </c>
      <c r="D202">
        <v>3299</v>
      </c>
    </row>
    <row r="203" spans="1:4" x14ac:dyDescent="0.25">
      <c r="A203" t="s">
        <v>3041</v>
      </c>
      <c r="B203" t="s">
        <v>2506</v>
      </c>
      <c r="C203">
        <v>6839.6751316200125</v>
      </c>
      <c r="D203">
        <v>4578</v>
      </c>
    </row>
    <row r="204" spans="1:4" x14ac:dyDescent="0.25">
      <c r="A204" t="s">
        <v>3041</v>
      </c>
      <c r="B204" t="s">
        <v>2521</v>
      </c>
      <c r="C204">
        <v>3636.4361785799988</v>
      </c>
      <c r="D204">
        <v>1921</v>
      </c>
    </row>
    <row r="205" spans="1:4" x14ac:dyDescent="0.25">
      <c r="A205" t="s">
        <v>3041</v>
      </c>
      <c r="B205" t="s">
        <v>2530</v>
      </c>
      <c r="C205">
        <v>9265.6303040400126</v>
      </c>
      <c r="D205">
        <v>4654</v>
      </c>
    </row>
    <row r="206" spans="1:4" x14ac:dyDescent="0.25">
      <c r="A206" t="s">
        <v>3041</v>
      </c>
      <c r="B206" t="s">
        <v>2531</v>
      </c>
      <c r="C206">
        <v>18253.130649579936</v>
      </c>
      <c r="D206">
        <v>7533</v>
      </c>
    </row>
    <row r="207" spans="1:4" x14ac:dyDescent="0.25">
      <c r="A207" t="s">
        <v>3041</v>
      </c>
      <c r="B207" t="s">
        <v>2532</v>
      </c>
      <c r="C207">
        <v>17508.882159380053</v>
      </c>
      <c r="D207">
        <v>5630</v>
      </c>
    </row>
    <row r="208" spans="1:4" x14ac:dyDescent="0.25">
      <c r="A208" t="s">
        <v>3041</v>
      </c>
      <c r="B208" t="s">
        <v>2533</v>
      </c>
      <c r="C208">
        <v>1064.4430884499998</v>
      </c>
      <c r="D208">
        <v>206</v>
      </c>
    </row>
    <row r="209" spans="1:4" x14ac:dyDescent="0.25">
      <c r="A209" t="s">
        <v>3041</v>
      </c>
      <c r="B209" t="s">
        <v>2522</v>
      </c>
      <c r="C209">
        <v>3861.6495089399996</v>
      </c>
      <c r="D209">
        <v>1164</v>
      </c>
    </row>
    <row r="210" spans="1:4" x14ac:dyDescent="0.25">
      <c r="A210" t="s">
        <v>3041</v>
      </c>
      <c r="B210" t="s">
        <v>2523</v>
      </c>
      <c r="C210">
        <v>7313.4420084299936</v>
      </c>
      <c r="D210">
        <v>1078</v>
      </c>
    </row>
    <row r="211" spans="1:4" x14ac:dyDescent="0.25">
      <c r="A211" t="s">
        <v>3041</v>
      </c>
      <c r="B211" t="s">
        <v>2524</v>
      </c>
      <c r="C211">
        <v>7718.7462039599859</v>
      </c>
      <c r="D211">
        <v>1616</v>
      </c>
    </row>
    <row r="212" spans="1:4" x14ac:dyDescent="0.25">
      <c r="A212" t="s">
        <v>3041</v>
      </c>
      <c r="B212" t="s">
        <v>2525</v>
      </c>
      <c r="C212">
        <v>9181.0025101000119</v>
      </c>
      <c r="D212">
        <v>3061</v>
      </c>
    </row>
    <row r="213" spans="1:4" x14ac:dyDescent="0.25">
      <c r="A213" t="s">
        <v>3041</v>
      </c>
      <c r="B213" t="s">
        <v>2526</v>
      </c>
      <c r="C213">
        <v>5816.4980910799932</v>
      </c>
      <c r="D213">
        <v>3331</v>
      </c>
    </row>
    <row r="214" spans="1:4" x14ac:dyDescent="0.25">
      <c r="A214" t="s">
        <v>3041</v>
      </c>
      <c r="B214" t="s">
        <v>2527</v>
      </c>
      <c r="C214">
        <v>2849.7813078599993</v>
      </c>
      <c r="D214">
        <v>1203</v>
      </c>
    </row>
    <row r="215" spans="1:4" x14ac:dyDescent="0.25">
      <c r="A215" t="s">
        <v>3041</v>
      </c>
      <c r="B215" t="s">
        <v>2528</v>
      </c>
      <c r="C215">
        <v>3821.3557852900076</v>
      </c>
      <c r="D215">
        <v>1561</v>
      </c>
    </row>
    <row r="216" spans="1:4" x14ac:dyDescent="0.25">
      <c r="A216" t="s">
        <v>3041</v>
      </c>
      <c r="B216" t="s">
        <v>2529</v>
      </c>
      <c r="C216">
        <v>13542.026435349931</v>
      </c>
      <c r="D216">
        <v>7655</v>
      </c>
    </row>
    <row r="217" spans="1:4" x14ac:dyDescent="0.25">
      <c r="A217" t="s">
        <v>3041</v>
      </c>
      <c r="B217" t="s">
        <v>2546</v>
      </c>
      <c r="C217">
        <v>49589.59640671996</v>
      </c>
      <c r="D217">
        <v>26228</v>
      </c>
    </row>
    <row r="218" spans="1:4" x14ac:dyDescent="0.25">
      <c r="A218" t="s">
        <v>3041</v>
      </c>
      <c r="B218" t="s">
        <v>2547</v>
      </c>
      <c r="C218">
        <v>10801.54790711999</v>
      </c>
      <c r="D218">
        <v>5712</v>
      </c>
    </row>
    <row r="219" spans="1:4" x14ac:dyDescent="0.25">
      <c r="A219" t="s">
        <v>3041</v>
      </c>
      <c r="B219" t="s">
        <v>2549</v>
      </c>
      <c r="C219">
        <v>10031.931694870014</v>
      </c>
      <c r="D219">
        <v>5746</v>
      </c>
    </row>
    <row r="220" spans="1:4" x14ac:dyDescent="0.25">
      <c r="A220" t="s">
        <v>3041</v>
      </c>
      <c r="B220" t="s">
        <v>2550</v>
      </c>
      <c r="C220">
        <v>33398.846492010016</v>
      </c>
      <c r="D220">
        <v>2925</v>
      </c>
    </row>
    <row r="221" spans="1:4" x14ac:dyDescent="0.25">
      <c r="A221" t="s">
        <v>3041</v>
      </c>
      <c r="B221" t="s">
        <v>2551</v>
      </c>
      <c r="C221">
        <v>11.10173032</v>
      </c>
      <c r="D221">
        <v>17</v>
      </c>
    </row>
    <row r="222" spans="1:4" x14ac:dyDescent="0.25">
      <c r="A222" t="s">
        <v>3041</v>
      </c>
      <c r="B222" t="s">
        <v>2556</v>
      </c>
      <c r="C222">
        <v>17508.882159380053</v>
      </c>
      <c r="D222">
        <v>5630</v>
      </c>
    </row>
    <row r="223" spans="1:4" x14ac:dyDescent="0.25">
      <c r="A223" t="s">
        <v>3041</v>
      </c>
      <c r="B223" t="s">
        <v>2557</v>
      </c>
      <c r="C223">
        <v>86324.142071659517</v>
      </c>
      <c r="D223">
        <v>34983</v>
      </c>
    </row>
    <row r="224" spans="1:4" x14ac:dyDescent="0.25">
      <c r="A224" t="s">
        <v>3041</v>
      </c>
      <c r="B224" t="s">
        <v>2562</v>
      </c>
      <c r="D224">
        <v>9054.9251465753096</v>
      </c>
    </row>
    <row r="225" spans="1:4" x14ac:dyDescent="0.25">
      <c r="A225" t="s">
        <v>3041</v>
      </c>
      <c r="B225" t="s">
        <v>2563</v>
      </c>
      <c r="D225">
        <v>900.61408519820054</v>
      </c>
    </row>
    <row r="226" spans="1:4" x14ac:dyDescent="0.25">
      <c r="A226" t="s">
        <v>3041</v>
      </c>
      <c r="B226" t="s">
        <v>2565</v>
      </c>
      <c r="D226">
        <v>1547.4458397071953</v>
      </c>
    </row>
    <row r="227" spans="1:4" x14ac:dyDescent="0.25">
      <c r="A227" t="s">
        <v>3041</v>
      </c>
      <c r="B227" t="s">
        <v>2566</v>
      </c>
      <c r="D227">
        <v>9366.4603348394394</v>
      </c>
    </row>
    <row r="228" spans="1:4" x14ac:dyDescent="0.25">
      <c r="A228" t="s">
        <v>3041</v>
      </c>
      <c r="B228" t="s">
        <v>2567</v>
      </c>
      <c r="D228">
        <v>0.4608807163000001</v>
      </c>
    </row>
    <row r="229" spans="1:4" x14ac:dyDescent="0.25">
      <c r="A229" t="s">
        <v>3041</v>
      </c>
      <c r="B229" t="s">
        <v>2612</v>
      </c>
      <c r="C229">
        <v>209.73748974000006</v>
      </c>
      <c r="D229">
        <v>208</v>
      </c>
    </row>
    <row r="230" spans="1:4" x14ac:dyDescent="0.25">
      <c r="A230" t="s">
        <v>3041</v>
      </c>
      <c r="B230" t="s">
        <v>2613</v>
      </c>
      <c r="C230">
        <v>572.07531985999981</v>
      </c>
      <c r="D230">
        <v>173</v>
      </c>
    </row>
    <row r="231" spans="1:4" x14ac:dyDescent="0.25">
      <c r="A231" t="s">
        <v>3041</v>
      </c>
      <c r="B231" t="s">
        <v>2614</v>
      </c>
      <c r="C231">
        <v>1807.7582185999997</v>
      </c>
      <c r="D231">
        <v>185</v>
      </c>
    </row>
    <row r="232" spans="1:4" x14ac:dyDescent="0.25">
      <c r="A232" t="s">
        <v>3041</v>
      </c>
      <c r="B232" t="s">
        <v>2615</v>
      </c>
      <c r="C232">
        <v>1338.3748475199998</v>
      </c>
      <c r="D232">
        <v>44</v>
      </c>
    </row>
    <row r="233" spans="1:4" x14ac:dyDescent="0.25">
      <c r="A233" t="s">
        <v>3041</v>
      </c>
      <c r="B233" t="s">
        <v>2616</v>
      </c>
      <c r="C233">
        <v>1005.8413343099999</v>
      </c>
      <c r="D233">
        <v>16</v>
      </c>
    </row>
    <row r="234" spans="1:4" x14ac:dyDescent="0.25">
      <c r="A234" t="s">
        <v>3041</v>
      </c>
      <c r="B234" t="s">
        <v>2617</v>
      </c>
      <c r="C234">
        <v>1965.1090777599998</v>
      </c>
      <c r="D234">
        <v>10</v>
      </c>
    </row>
    <row r="235" spans="1:4" x14ac:dyDescent="0.25">
      <c r="A235" t="s">
        <v>3041</v>
      </c>
      <c r="B235" t="s">
        <v>2656</v>
      </c>
      <c r="C235">
        <v>0.39336026389192236</v>
      </c>
    </row>
    <row r="236" spans="1:4" x14ac:dyDescent="0.25">
      <c r="A236" t="s">
        <v>3041</v>
      </c>
      <c r="B236" t="s">
        <v>2657</v>
      </c>
      <c r="C236">
        <v>6222.1336356157062</v>
      </c>
    </row>
    <row r="237" spans="1:4" x14ac:dyDescent="0.25">
      <c r="A237" t="s">
        <v>3041</v>
      </c>
      <c r="B237" t="s">
        <v>2658</v>
      </c>
      <c r="C237">
        <v>519.58851747797439</v>
      </c>
    </row>
    <row r="238" spans="1:4" x14ac:dyDescent="0.25">
      <c r="A238" t="s">
        <v>3041</v>
      </c>
      <c r="B238" t="s">
        <v>2659</v>
      </c>
      <c r="C238">
        <v>134.77194271229646</v>
      </c>
    </row>
    <row r="239" spans="1:4" x14ac:dyDescent="0.25">
      <c r="A239" t="s">
        <v>3041</v>
      </c>
      <c r="B239" t="s">
        <v>2660</v>
      </c>
      <c r="C239">
        <v>18.763857684877891</v>
      </c>
    </row>
    <row r="240" spans="1:4" x14ac:dyDescent="0.25">
      <c r="A240" t="s">
        <v>3041</v>
      </c>
      <c r="B240" t="s">
        <v>2661</v>
      </c>
      <c r="C240">
        <v>2.5950776549164813</v>
      </c>
    </row>
    <row r="241" spans="1:4" x14ac:dyDescent="0.25">
      <c r="A241" t="s">
        <v>3041</v>
      </c>
      <c r="B241" t="s">
        <v>2662</v>
      </c>
      <c r="C241">
        <v>1.0432566442210311</v>
      </c>
    </row>
    <row r="242" spans="1:4" x14ac:dyDescent="0.25">
      <c r="A242" t="s">
        <v>3041</v>
      </c>
      <c r="B242" t="s">
        <v>2663</v>
      </c>
      <c r="C242">
        <v>0</v>
      </c>
    </row>
    <row r="243" spans="1:4" x14ac:dyDescent="0.25">
      <c r="A243" t="s">
        <v>3041</v>
      </c>
      <c r="B243" t="s">
        <v>2664</v>
      </c>
      <c r="C243">
        <v>0</v>
      </c>
    </row>
    <row r="244" spans="1:4" x14ac:dyDescent="0.25">
      <c r="A244" t="s">
        <v>3041</v>
      </c>
      <c r="B244" t="s">
        <v>2675</v>
      </c>
      <c r="C244">
        <v>0.10219956693476571</v>
      </c>
    </row>
    <row r="245" spans="1:4" x14ac:dyDescent="0.25">
      <c r="A245" t="s">
        <v>3041</v>
      </c>
      <c r="B245" t="s">
        <v>2685</v>
      </c>
      <c r="C245">
        <v>5.0641090317349423E-5</v>
      </c>
    </row>
    <row r="246" spans="1:4" x14ac:dyDescent="0.25">
      <c r="A246" t="s">
        <v>3041</v>
      </c>
      <c r="B246" t="s">
        <v>2676</v>
      </c>
      <c r="C246">
        <v>0.49436396529922966</v>
      </c>
    </row>
    <row r="247" spans="1:4" x14ac:dyDescent="0.25">
      <c r="A247" t="s">
        <v>3041</v>
      </c>
      <c r="B247" t="s">
        <v>2677</v>
      </c>
      <c r="C247">
        <v>5.1654528675942259E-2</v>
      </c>
    </row>
    <row r="248" spans="1:4" x14ac:dyDescent="0.25">
      <c r="A248" t="s">
        <v>3041</v>
      </c>
      <c r="B248" t="s">
        <v>2679</v>
      </c>
      <c r="C248">
        <v>9.6827906856966156E-2</v>
      </c>
    </row>
    <row r="249" spans="1:4" x14ac:dyDescent="0.25">
      <c r="A249" t="s">
        <v>3041</v>
      </c>
      <c r="B249" t="s">
        <v>2680</v>
      </c>
      <c r="C249">
        <v>2.3976309590673334E-2</v>
      </c>
    </row>
    <row r="250" spans="1:4" x14ac:dyDescent="0.25">
      <c r="A250" t="s">
        <v>3041</v>
      </c>
      <c r="B250" t="s">
        <v>2681</v>
      </c>
      <c r="C250">
        <v>7.5957028331826826E-2</v>
      </c>
    </row>
    <row r="251" spans="1:4" x14ac:dyDescent="0.25">
      <c r="A251" t="s">
        <v>3041</v>
      </c>
      <c r="B251" t="s">
        <v>2683</v>
      </c>
      <c r="C251">
        <v>0.12328871241554323</v>
      </c>
    </row>
    <row r="252" spans="1:4" x14ac:dyDescent="0.25">
      <c r="A252" t="s">
        <v>3041</v>
      </c>
      <c r="B252" t="s">
        <v>2703</v>
      </c>
      <c r="C252">
        <v>3291.6585741800018</v>
      </c>
      <c r="D252">
        <v>158</v>
      </c>
    </row>
    <row r="253" spans="1:4" x14ac:dyDescent="0.25">
      <c r="A253" t="s">
        <v>3041</v>
      </c>
      <c r="B253" t="s">
        <v>2704</v>
      </c>
      <c r="C253">
        <v>1056.8900460899997</v>
      </c>
      <c r="D253">
        <v>118</v>
      </c>
    </row>
    <row r="254" spans="1:4" x14ac:dyDescent="0.25">
      <c r="A254" t="s">
        <v>3041</v>
      </c>
      <c r="B254" t="s">
        <v>2710</v>
      </c>
      <c r="C254">
        <v>1634.2949596599999</v>
      </c>
      <c r="D254">
        <v>162</v>
      </c>
    </row>
    <row r="255" spans="1:4" x14ac:dyDescent="0.25">
      <c r="A255" t="s">
        <v>3041</v>
      </c>
      <c r="B255" t="s">
        <v>2711</v>
      </c>
      <c r="C255">
        <v>916.05270786000017</v>
      </c>
      <c r="D255">
        <v>139</v>
      </c>
    </row>
    <row r="256" spans="1:4" x14ac:dyDescent="0.25">
      <c r="A256" t="s">
        <v>3041</v>
      </c>
      <c r="B256" t="s">
        <v>2727</v>
      </c>
      <c r="C256">
        <v>3291.6585741800018</v>
      </c>
      <c r="D256">
        <v>158</v>
      </c>
    </row>
    <row r="257" spans="1:4" x14ac:dyDescent="0.25">
      <c r="A257" t="s">
        <v>3041</v>
      </c>
      <c r="B257" t="s">
        <v>2728</v>
      </c>
      <c r="C257">
        <v>1056.8900460899997</v>
      </c>
      <c r="D257">
        <v>118</v>
      </c>
    </row>
    <row r="258" spans="1:4" x14ac:dyDescent="0.25">
      <c r="A258" t="s">
        <v>3041</v>
      </c>
      <c r="B258" t="s">
        <v>2734</v>
      </c>
      <c r="C258">
        <v>1634.2949596599999</v>
      </c>
      <c r="D258">
        <v>162</v>
      </c>
    </row>
    <row r="259" spans="1:4" x14ac:dyDescent="0.25">
      <c r="A259" t="s">
        <v>3041</v>
      </c>
      <c r="B259" t="s">
        <v>2735</v>
      </c>
      <c r="C259">
        <v>916.05270786000017</v>
      </c>
      <c r="D259">
        <v>139</v>
      </c>
    </row>
    <row r="260" spans="1:4" x14ac:dyDescent="0.25">
      <c r="A260" t="s">
        <v>3041</v>
      </c>
      <c r="B260" t="s">
        <v>2747</v>
      </c>
      <c r="C260">
        <v>139.73057998999997</v>
      </c>
      <c r="D260">
        <v>17</v>
      </c>
    </row>
    <row r="261" spans="1:4" x14ac:dyDescent="0.25">
      <c r="A261" t="s">
        <v>3041</v>
      </c>
      <c r="B261" t="s">
        <v>2756</v>
      </c>
      <c r="C261">
        <v>919.08834144000002</v>
      </c>
      <c r="D261">
        <v>81</v>
      </c>
    </row>
    <row r="262" spans="1:4" x14ac:dyDescent="0.25">
      <c r="A262" t="s">
        <v>3041</v>
      </c>
      <c r="B262" t="s">
        <v>2757</v>
      </c>
      <c r="C262">
        <v>1371.3917965000001</v>
      </c>
      <c r="D262">
        <v>93</v>
      </c>
    </row>
    <row r="263" spans="1:4" x14ac:dyDescent="0.25">
      <c r="A263" t="s">
        <v>3041</v>
      </c>
      <c r="B263" t="s">
        <v>2758</v>
      </c>
      <c r="C263">
        <v>923.7520131499997</v>
      </c>
      <c r="D263">
        <v>64</v>
      </c>
    </row>
    <row r="264" spans="1:4" x14ac:dyDescent="0.25">
      <c r="A264" t="s">
        <v>3041</v>
      </c>
      <c r="B264" t="s">
        <v>2759</v>
      </c>
      <c r="C264">
        <v>952.24863185999993</v>
      </c>
      <c r="D264">
        <v>10</v>
      </c>
    </row>
    <row r="265" spans="1:4" x14ac:dyDescent="0.25">
      <c r="A265" t="s">
        <v>3041</v>
      </c>
      <c r="B265" t="s">
        <v>2748</v>
      </c>
      <c r="C265">
        <v>124.86780604</v>
      </c>
      <c r="D265">
        <v>10</v>
      </c>
    </row>
    <row r="266" spans="1:4" x14ac:dyDescent="0.25">
      <c r="A266" t="s">
        <v>3041</v>
      </c>
      <c r="B266" t="s">
        <v>2749</v>
      </c>
      <c r="C266">
        <v>64.21893827000001</v>
      </c>
      <c r="D266">
        <v>10</v>
      </c>
    </row>
    <row r="267" spans="1:4" x14ac:dyDescent="0.25">
      <c r="A267" t="s">
        <v>3041</v>
      </c>
      <c r="B267" t="s">
        <v>2750</v>
      </c>
      <c r="C267">
        <v>316.98921362000004</v>
      </c>
      <c r="D267">
        <v>21</v>
      </c>
    </row>
    <row r="268" spans="1:4" x14ac:dyDescent="0.25">
      <c r="A268" t="s">
        <v>3041</v>
      </c>
      <c r="B268" t="s">
        <v>2751</v>
      </c>
      <c r="C268">
        <v>148.00429036000003</v>
      </c>
      <c r="D268">
        <v>31</v>
      </c>
    </row>
    <row r="269" spans="1:4" x14ac:dyDescent="0.25">
      <c r="A269" t="s">
        <v>3041</v>
      </c>
      <c r="B269" t="s">
        <v>2752</v>
      </c>
      <c r="C269">
        <v>537.9701173599999</v>
      </c>
      <c r="D269">
        <v>50</v>
      </c>
    </row>
    <row r="270" spans="1:4" x14ac:dyDescent="0.25">
      <c r="A270" t="s">
        <v>3041</v>
      </c>
      <c r="B270" t="s">
        <v>2753</v>
      </c>
      <c r="C270">
        <v>335.55222707999997</v>
      </c>
      <c r="D270">
        <v>35</v>
      </c>
    </row>
    <row r="271" spans="1:4" x14ac:dyDescent="0.25">
      <c r="A271" t="s">
        <v>3041</v>
      </c>
      <c r="B271" t="s">
        <v>2754</v>
      </c>
      <c r="C271">
        <v>374.81336294000016</v>
      </c>
      <c r="D271">
        <v>49</v>
      </c>
    </row>
    <row r="272" spans="1:4" x14ac:dyDescent="0.25">
      <c r="A272" t="s">
        <v>3041</v>
      </c>
      <c r="B272" t="s">
        <v>2755</v>
      </c>
      <c r="C272">
        <v>690.26896917999977</v>
      </c>
      <c r="D272">
        <v>104</v>
      </c>
    </row>
    <row r="273" spans="1:5" x14ac:dyDescent="0.25">
      <c r="A273" t="s">
        <v>3041</v>
      </c>
      <c r="B273" t="s">
        <v>2772</v>
      </c>
      <c r="C273">
        <v>923.7520131499997</v>
      </c>
      <c r="D273">
        <v>64</v>
      </c>
    </row>
    <row r="274" spans="1:5" x14ac:dyDescent="0.25">
      <c r="A274" t="s">
        <v>3041</v>
      </c>
      <c r="B274" t="s">
        <v>2773</v>
      </c>
      <c r="C274">
        <v>5975.144274639998</v>
      </c>
      <c r="D274">
        <v>511</v>
      </c>
    </row>
    <row r="275" spans="1:5" x14ac:dyDescent="0.25">
      <c r="A275" t="s">
        <v>3041</v>
      </c>
      <c r="B275" t="s">
        <v>2777</v>
      </c>
      <c r="D275">
        <v>119.54063376990004</v>
      </c>
    </row>
    <row r="276" spans="1:5" x14ac:dyDescent="0.25">
      <c r="A276" t="s">
        <v>3041</v>
      </c>
      <c r="B276" t="s">
        <v>2787</v>
      </c>
      <c r="D276">
        <v>5.3441560800000003E-2</v>
      </c>
    </row>
    <row r="277" spans="1:5" x14ac:dyDescent="0.25">
      <c r="A277" t="s">
        <v>3041</v>
      </c>
      <c r="B277" t="s">
        <v>2789</v>
      </c>
      <c r="D277">
        <v>55.674469444999993</v>
      </c>
    </row>
    <row r="278" spans="1:5" x14ac:dyDescent="0.25">
      <c r="A278" t="s">
        <v>3041</v>
      </c>
      <c r="B278" t="s">
        <v>2778</v>
      </c>
      <c r="D278">
        <v>1129.9828609737003</v>
      </c>
    </row>
    <row r="279" spans="1:5" x14ac:dyDescent="0.25">
      <c r="A279" t="s">
        <v>3041</v>
      </c>
      <c r="B279" t="s">
        <v>2779</v>
      </c>
      <c r="D279">
        <v>47.521441691600003</v>
      </c>
    </row>
    <row r="280" spans="1:5" x14ac:dyDescent="0.25">
      <c r="A280" t="s">
        <v>3041</v>
      </c>
      <c r="B280" t="s">
        <v>2781</v>
      </c>
      <c r="D280">
        <v>2669.2569130089996</v>
      </c>
    </row>
    <row r="281" spans="1:5" x14ac:dyDescent="0.25">
      <c r="A281" t="s">
        <v>3041</v>
      </c>
      <c r="B281" t="s">
        <v>2782</v>
      </c>
      <c r="D281">
        <v>1891.2184964140001</v>
      </c>
    </row>
    <row r="282" spans="1:5" x14ac:dyDescent="0.25">
      <c r="A282" t="s">
        <v>3041</v>
      </c>
      <c r="B282" t="s">
        <v>2783</v>
      </c>
      <c r="D282">
        <v>13.497756968700003</v>
      </c>
    </row>
    <row r="283" spans="1:5" x14ac:dyDescent="0.25">
      <c r="A283" t="s">
        <v>3041</v>
      </c>
      <c r="B283" t="s">
        <v>2785</v>
      </c>
      <c r="D283">
        <v>142.32234202250001</v>
      </c>
    </row>
    <row r="284" spans="1:5" x14ac:dyDescent="0.25">
      <c r="A284" t="s">
        <v>3042</v>
      </c>
      <c r="B284" t="s">
        <v>2353</v>
      </c>
      <c r="C284">
        <v>0.32804293757809633</v>
      </c>
      <c r="D284">
        <v>0.17538409789590415</v>
      </c>
      <c r="E284">
        <v>0.24946120976663272</v>
      </c>
    </row>
    <row r="285" spans="1:5" x14ac:dyDescent="0.25">
      <c r="A285" t="s">
        <v>3042</v>
      </c>
      <c r="B285" t="s">
        <v>2354</v>
      </c>
    </row>
    <row r="286" spans="1:5" x14ac:dyDescent="0.25">
      <c r="A286" t="s">
        <v>3042</v>
      </c>
      <c r="B286" t="s">
        <v>2355</v>
      </c>
      <c r="C286">
        <v>0.67195706242190367</v>
      </c>
      <c r="D286">
        <v>0.82461590210409574</v>
      </c>
      <c r="E286">
        <v>0.75053879023336723</v>
      </c>
    </row>
    <row r="287" spans="1:5" x14ac:dyDescent="0.25">
      <c r="A287" t="s">
        <v>3042</v>
      </c>
      <c r="B287" t="s">
        <v>2458</v>
      </c>
      <c r="C287">
        <v>0.86740239201793212</v>
      </c>
    </row>
    <row r="288" spans="1:5" x14ac:dyDescent="0.25">
      <c r="A288" t="s">
        <v>3042</v>
      </c>
      <c r="B288" t="s">
        <v>2462</v>
      </c>
      <c r="C288">
        <v>0.11230109261459353</v>
      </c>
    </row>
    <row r="289" spans="1:5" x14ac:dyDescent="0.25">
      <c r="A289" t="s">
        <v>3042</v>
      </c>
      <c r="B289" t="s">
        <v>2688</v>
      </c>
      <c r="C289">
        <v>1.0305732704011876E-2</v>
      </c>
    </row>
    <row r="290" spans="1:5" x14ac:dyDescent="0.25">
      <c r="A290" t="s">
        <v>3042</v>
      </c>
      <c r="B290" t="s">
        <v>2181</v>
      </c>
      <c r="C290">
        <v>12077.963412109979</v>
      </c>
      <c r="D290">
        <v>2064</v>
      </c>
    </row>
    <row r="291" spans="1:5" x14ac:dyDescent="0.25">
      <c r="A291" t="s">
        <v>3042</v>
      </c>
      <c r="B291" t="s">
        <v>2183</v>
      </c>
      <c r="C291">
        <v>56.232078289999997</v>
      </c>
      <c r="D291">
        <v>11</v>
      </c>
    </row>
    <row r="292" spans="1:5" x14ac:dyDescent="0.25">
      <c r="A292" t="s">
        <v>3042</v>
      </c>
      <c r="B292" t="s">
        <v>2197</v>
      </c>
      <c r="C292">
        <v>5888.071458389998</v>
      </c>
    </row>
    <row r="293" spans="1:5" x14ac:dyDescent="0.25">
      <c r="A293" t="s">
        <v>3042</v>
      </c>
      <c r="B293" t="s">
        <v>2198</v>
      </c>
      <c r="C293">
        <v>6246.1240320099978</v>
      </c>
    </row>
    <row r="294" spans="1:5" x14ac:dyDescent="0.25">
      <c r="A294" t="s">
        <v>3042</v>
      </c>
      <c r="B294" t="s">
        <v>2229</v>
      </c>
      <c r="C294">
        <v>1139</v>
      </c>
      <c r="D294">
        <v>936</v>
      </c>
    </row>
    <row r="295" spans="1:5" x14ac:dyDescent="0.25">
      <c r="A295" t="s">
        <v>3042</v>
      </c>
      <c r="B295" t="s">
        <v>2238</v>
      </c>
      <c r="C295">
        <v>9.5246635920303052E-2</v>
      </c>
      <c r="D295">
        <v>0.20321728361701036</v>
      </c>
      <c r="E295">
        <v>0.1072230389150514</v>
      </c>
    </row>
    <row r="296" spans="1:5" x14ac:dyDescent="0.25">
      <c r="A296" t="s">
        <v>3042</v>
      </c>
      <c r="B296" t="s">
        <v>2252</v>
      </c>
      <c r="C296">
        <v>1</v>
      </c>
      <c r="D296">
        <v>1</v>
      </c>
      <c r="E296">
        <v>1</v>
      </c>
    </row>
    <row r="297" spans="1:5" x14ac:dyDescent="0.25">
      <c r="A297" t="s">
        <v>3042</v>
      </c>
      <c r="B297" t="s">
        <v>2299</v>
      </c>
      <c r="C297">
        <v>0.28406902798481853</v>
      </c>
      <c r="D297">
        <v>0.32072474016103447</v>
      </c>
      <c r="E297">
        <v>0.30293769751593363</v>
      </c>
    </row>
    <row r="298" spans="1:5" x14ac:dyDescent="0.25">
      <c r="A298" t="s">
        <v>3042</v>
      </c>
      <c r="B298" t="s">
        <v>2300</v>
      </c>
      <c r="C298">
        <v>0.10528310238434266</v>
      </c>
      <c r="D298">
        <v>7.6789520374870454E-2</v>
      </c>
      <c r="E298">
        <v>9.0615920906327321E-2</v>
      </c>
    </row>
    <row r="299" spans="1:5" x14ac:dyDescent="0.25">
      <c r="A299" t="s">
        <v>3042</v>
      </c>
      <c r="B299" t="s">
        <v>2301</v>
      </c>
      <c r="C299">
        <v>0.10199043950023751</v>
      </c>
      <c r="D299">
        <v>0.12178517963486726</v>
      </c>
      <c r="E299">
        <v>0.11217985849881243</v>
      </c>
    </row>
    <row r="300" spans="1:5" x14ac:dyDescent="0.25">
      <c r="A300" t="s">
        <v>3042</v>
      </c>
      <c r="B300" t="s">
        <v>2302</v>
      </c>
      <c r="C300">
        <v>0.309877971535166</v>
      </c>
      <c r="D300">
        <v>0.26177955293561861</v>
      </c>
      <c r="E300">
        <v>0.28511912464218536</v>
      </c>
    </row>
    <row r="301" spans="1:5" x14ac:dyDescent="0.25">
      <c r="A301" t="s">
        <v>3042</v>
      </c>
      <c r="B301" t="s">
        <v>2303</v>
      </c>
      <c r="C301">
        <v>0.19877945859543542</v>
      </c>
      <c r="D301">
        <v>0.21892100689360924</v>
      </c>
      <c r="E301">
        <v>0.20914739843674146</v>
      </c>
    </row>
    <row r="302" spans="1:5" x14ac:dyDescent="0.25">
      <c r="A302" t="s">
        <v>3042</v>
      </c>
      <c r="B302" t="s">
        <v>2349</v>
      </c>
    </row>
    <row r="303" spans="1:5" x14ac:dyDescent="0.25">
      <c r="A303" t="s">
        <v>3042</v>
      </c>
      <c r="B303" t="s">
        <v>2358</v>
      </c>
      <c r="C303">
        <v>0.10570358630127483</v>
      </c>
      <c r="D303">
        <v>3.1170214173180298E-2</v>
      </c>
      <c r="E303">
        <v>6.7337244898224874E-2</v>
      </c>
    </row>
    <row r="304" spans="1:5" x14ac:dyDescent="0.25">
      <c r="A304" t="s">
        <v>3042</v>
      </c>
      <c r="B304" t="s">
        <v>2359</v>
      </c>
      <c r="C304">
        <v>0.89429641369872515</v>
      </c>
      <c r="D304">
        <v>0.96882978582681967</v>
      </c>
      <c r="E304">
        <v>0.9326627551017751</v>
      </c>
    </row>
    <row r="305" spans="1:5" x14ac:dyDescent="0.25">
      <c r="A305" t="s">
        <v>3042</v>
      </c>
      <c r="B305" t="s">
        <v>2367</v>
      </c>
      <c r="C305">
        <v>1</v>
      </c>
      <c r="D305">
        <v>1</v>
      </c>
      <c r="E305">
        <v>1</v>
      </c>
    </row>
    <row r="306" spans="1:5" x14ac:dyDescent="0.25">
      <c r="A306" t="s">
        <v>3042</v>
      </c>
      <c r="B306" t="s">
        <v>2376</v>
      </c>
      <c r="C306">
        <v>8.260733593966911E-4</v>
      </c>
      <c r="D306">
        <v>4.4156613763439035E-3</v>
      </c>
      <c r="E306">
        <v>2.6738276662567999E-3</v>
      </c>
    </row>
    <row r="307" spans="1:5" x14ac:dyDescent="0.25">
      <c r="A307" t="s">
        <v>3042</v>
      </c>
      <c r="B307" t="s">
        <v>2387</v>
      </c>
      <c r="C307">
        <v>373.82394241000026</v>
      </c>
      <c r="D307">
        <v>452</v>
      </c>
    </row>
    <row r="308" spans="1:5" x14ac:dyDescent="0.25">
      <c r="A308" t="s">
        <v>3042</v>
      </c>
      <c r="B308" t="s">
        <v>2388</v>
      </c>
      <c r="C308">
        <v>1110.4757504800004</v>
      </c>
      <c r="D308">
        <v>334</v>
      </c>
    </row>
    <row r="309" spans="1:5" x14ac:dyDescent="0.25">
      <c r="A309" t="s">
        <v>3042</v>
      </c>
      <c r="B309" t="s">
        <v>2389</v>
      </c>
      <c r="C309">
        <v>2795.4556197700008</v>
      </c>
      <c r="D309">
        <v>302</v>
      </c>
    </row>
    <row r="310" spans="1:5" x14ac:dyDescent="0.25">
      <c r="A310" t="s">
        <v>3042</v>
      </c>
      <c r="B310" t="s">
        <v>2390</v>
      </c>
      <c r="C310">
        <v>1263.6683829600004</v>
      </c>
      <c r="D310">
        <v>46</v>
      </c>
    </row>
    <row r="311" spans="1:5" x14ac:dyDescent="0.25">
      <c r="A311" t="s">
        <v>3042</v>
      </c>
      <c r="B311" t="s">
        <v>2391</v>
      </c>
      <c r="C311">
        <v>235.47251800999999</v>
      </c>
      <c r="D311">
        <v>4</v>
      </c>
    </row>
    <row r="312" spans="1:5" x14ac:dyDescent="0.25">
      <c r="A312" t="s">
        <v>3042</v>
      </c>
      <c r="B312" t="s">
        <v>2392</v>
      </c>
      <c r="C312">
        <v>109.17524476000001</v>
      </c>
      <c r="D312">
        <v>1</v>
      </c>
    </row>
    <row r="313" spans="1:5" x14ac:dyDescent="0.25">
      <c r="A313" t="s">
        <v>3042</v>
      </c>
      <c r="B313" t="s">
        <v>2432</v>
      </c>
      <c r="C313">
        <v>0.69234206656543351</v>
      </c>
    </row>
    <row r="314" spans="1:5" x14ac:dyDescent="0.25">
      <c r="A314" t="s">
        <v>3042</v>
      </c>
      <c r="B314" t="s">
        <v>2433</v>
      </c>
      <c r="C314">
        <v>454.23790968167424</v>
      </c>
    </row>
    <row r="315" spans="1:5" x14ac:dyDescent="0.25">
      <c r="A315" t="s">
        <v>3042</v>
      </c>
      <c r="B315" t="s">
        <v>2434</v>
      </c>
      <c r="C315">
        <v>467.83987660301062</v>
      </c>
    </row>
    <row r="316" spans="1:5" x14ac:dyDescent="0.25">
      <c r="A316" t="s">
        <v>3042</v>
      </c>
      <c r="B316" t="s">
        <v>2435</v>
      </c>
      <c r="C316">
        <v>1010.2648758953154</v>
      </c>
    </row>
    <row r="317" spans="1:5" x14ac:dyDescent="0.25">
      <c r="A317" t="s">
        <v>3042</v>
      </c>
      <c r="B317" t="s">
        <v>2436</v>
      </c>
      <c r="C317">
        <v>2743.915728754323</v>
      </c>
    </row>
    <row r="318" spans="1:5" x14ac:dyDescent="0.25">
      <c r="A318" t="s">
        <v>3042</v>
      </c>
      <c r="B318" t="s">
        <v>2437</v>
      </c>
      <c r="C318">
        <v>865.94807066830981</v>
      </c>
    </row>
    <row r="319" spans="1:5" x14ac:dyDescent="0.25">
      <c r="A319" t="s">
        <v>3042</v>
      </c>
      <c r="B319" t="s">
        <v>2438</v>
      </c>
      <c r="C319">
        <v>120.98905219664823</v>
      </c>
    </row>
    <row r="320" spans="1:5" x14ac:dyDescent="0.25">
      <c r="A320" t="s">
        <v>3042</v>
      </c>
      <c r="B320" t="s">
        <v>2439</v>
      </c>
      <c r="C320">
        <v>109.56607419267259</v>
      </c>
    </row>
    <row r="321" spans="1:4" x14ac:dyDescent="0.25">
      <c r="A321" t="s">
        <v>3042</v>
      </c>
      <c r="B321" t="s">
        <v>2440</v>
      </c>
      <c r="C321">
        <v>112.48119228804012</v>
      </c>
    </row>
    <row r="322" spans="1:4" x14ac:dyDescent="0.25">
      <c r="A322" t="s">
        <v>3042</v>
      </c>
      <c r="B322" t="s">
        <v>2451</v>
      </c>
      <c r="C322">
        <v>9.0318440674191976E-3</v>
      </c>
    </row>
    <row r="323" spans="1:4" x14ac:dyDescent="0.25">
      <c r="A323" t="s">
        <v>3042</v>
      </c>
      <c r="B323" t="s">
        <v>2454</v>
      </c>
      <c r="C323">
        <v>1.1264671300055205E-2</v>
      </c>
    </row>
    <row r="324" spans="1:4" x14ac:dyDescent="0.25">
      <c r="A324" t="s">
        <v>3042</v>
      </c>
      <c r="B324" t="s">
        <v>2475</v>
      </c>
      <c r="C324">
        <v>2745.3452174099998</v>
      </c>
      <c r="D324">
        <v>450</v>
      </c>
    </row>
    <row r="325" spans="1:4" x14ac:dyDescent="0.25">
      <c r="A325" t="s">
        <v>3042</v>
      </c>
      <c r="B325" t="s">
        <v>2484</v>
      </c>
      <c r="C325">
        <v>7.9129383999999998</v>
      </c>
      <c r="D325">
        <v>2</v>
      </c>
    </row>
    <row r="326" spans="1:4" x14ac:dyDescent="0.25">
      <c r="A326" t="s">
        <v>3042</v>
      </c>
      <c r="B326" t="s">
        <v>2485</v>
      </c>
      <c r="C326">
        <v>19.919749850000002</v>
      </c>
      <c r="D326">
        <v>4</v>
      </c>
    </row>
    <row r="327" spans="1:4" x14ac:dyDescent="0.25">
      <c r="A327" t="s">
        <v>3042</v>
      </c>
      <c r="B327" t="s">
        <v>2486</v>
      </c>
      <c r="C327">
        <v>15.060258450000001</v>
      </c>
      <c r="D327">
        <v>2</v>
      </c>
    </row>
    <row r="328" spans="1:4" x14ac:dyDescent="0.25">
      <c r="A328" t="s">
        <v>3042</v>
      </c>
      <c r="B328" t="s">
        <v>2492</v>
      </c>
      <c r="C328">
        <v>8.3296447300000001</v>
      </c>
      <c r="D328">
        <v>1</v>
      </c>
    </row>
    <row r="329" spans="1:4" x14ac:dyDescent="0.25">
      <c r="A329" t="s">
        <v>3042</v>
      </c>
      <c r="B329" t="s">
        <v>2476</v>
      </c>
      <c r="C329">
        <v>1182.0192819600011</v>
      </c>
      <c r="D329">
        <v>259</v>
      </c>
    </row>
    <row r="330" spans="1:4" x14ac:dyDescent="0.25">
      <c r="A330" t="s">
        <v>3042</v>
      </c>
      <c r="B330" t="s">
        <v>2477</v>
      </c>
      <c r="C330">
        <v>5.0094868600000009</v>
      </c>
      <c r="D330">
        <v>2</v>
      </c>
    </row>
    <row r="331" spans="1:4" x14ac:dyDescent="0.25">
      <c r="A331" t="s">
        <v>3042</v>
      </c>
      <c r="B331" t="s">
        <v>2482</v>
      </c>
      <c r="C331">
        <v>1431.6574901699996</v>
      </c>
      <c r="D331">
        <v>217</v>
      </c>
    </row>
    <row r="332" spans="1:4" x14ac:dyDescent="0.25">
      <c r="A332" t="s">
        <v>3042</v>
      </c>
      <c r="B332" t="s">
        <v>2483</v>
      </c>
      <c r="C332">
        <v>472.81739056000004</v>
      </c>
      <c r="D332">
        <v>107</v>
      </c>
    </row>
    <row r="333" spans="1:4" x14ac:dyDescent="0.25">
      <c r="A333" t="s">
        <v>3042</v>
      </c>
      <c r="B333" t="s">
        <v>2498</v>
      </c>
      <c r="C333">
        <v>2745.3452174099998</v>
      </c>
      <c r="D333">
        <v>450</v>
      </c>
    </row>
    <row r="334" spans="1:4" x14ac:dyDescent="0.25">
      <c r="A334" t="s">
        <v>3042</v>
      </c>
      <c r="B334" t="s">
        <v>2507</v>
      </c>
      <c r="C334">
        <v>7.9129383999999998</v>
      </c>
      <c r="D334">
        <v>2</v>
      </c>
    </row>
    <row r="335" spans="1:4" x14ac:dyDescent="0.25">
      <c r="A335" t="s">
        <v>3042</v>
      </c>
      <c r="B335" t="s">
        <v>2508</v>
      </c>
      <c r="C335">
        <v>19.919749850000002</v>
      </c>
      <c r="D335">
        <v>4</v>
      </c>
    </row>
    <row r="336" spans="1:4" x14ac:dyDescent="0.25">
      <c r="A336" t="s">
        <v>3042</v>
      </c>
      <c r="B336" t="s">
        <v>2509</v>
      </c>
      <c r="C336">
        <v>15.060258450000001</v>
      </c>
      <c r="D336">
        <v>2</v>
      </c>
    </row>
    <row r="337" spans="1:4" x14ac:dyDescent="0.25">
      <c r="A337" t="s">
        <v>3042</v>
      </c>
      <c r="B337" t="s">
        <v>2515</v>
      </c>
      <c r="C337">
        <v>8.3296447300000001</v>
      </c>
      <c r="D337">
        <v>1</v>
      </c>
    </row>
    <row r="338" spans="1:4" x14ac:dyDescent="0.25">
      <c r="A338" t="s">
        <v>3042</v>
      </c>
      <c r="B338" t="s">
        <v>2499</v>
      </c>
      <c r="C338">
        <v>1182.0192819600011</v>
      </c>
      <c r="D338">
        <v>259</v>
      </c>
    </row>
    <row r="339" spans="1:4" x14ac:dyDescent="0.25">
      <c r="A339" t="s">
        <v>3042</v>
      </c>
      <c r="B339" t="s">
        <v>2500</v>
      </c>
      <c r="C339">
        <v>5.0094868600000009</v>
      </c>
      <c r="D339">
        <v>2</v>
      </c>
    </row>
    <row r="340" spans="1:4" x14ac:dyDescent="0.25">
      <c r="A340" t="s">
        <v>3042</v>
      </c>
      <c r="B340" t="s">
        <v>2505</v>
      </c>
      <c r="C340">
        <v>1431.6574901699996</v>
      </c>
      <c r="D340">
        <v>217</v>
      </c>
    </row>
    <row r="341" spans="1:4" x14ac:dyDescent="0.25">
      <c r="A341" t="s">
        <v>3042</v>
      </c>
      <c r="B341" t="s">
        <v>2506</v>
      </c>
      <c r="C341">
        <v>472.81739056000004</v>
      </c>
      <c r="D341">
        <v>107</v>
      </c>
    </row>
    <row r="342" spans="1:4" x14ac:dyDescent="0.25">
      <c r="A342" t="s">
        <v>3042</v>
      </c>
      <c r="B342" t="s">
        <v>2521</v>
      </c>
      <c r="C342">
        <v>197.37644096000002</v>
      </c>
      <c r="D342">
        <v>55</v>
      </c>
    </row>
    <row r="343" spans="1:4" x14ac:dyDescent="0.25">
      <c r="A343" t="s">
        <v>3042</v>
      </c>
      <c r="B343" t="s">
        <v>2530</v>
      </c>
      <c r="C343">
        <v>378.27608013999981</v>
      </c>
      <c r="D343">
        <v>132</v>
      </c>
    </row>
    <row r="344" spans="1:4" x14ac:dyDescent="0.25">
      <c r="A344" t="s">
        <v>3042</v>
      </c>
      <c r="B344" t="s">
        <v>2531</v>
      </c>
      <c r="C344">
        <v>1300.17357827</v>
      </c>
      <c r="D344">
        <v>212</v>
      </c>
    </row>
    <row r="345" spans="1:4" x14ac:dyDescent="0.25">
      <c r="A345" t="s">
        <v>3042</v>
      </c>
      <c r="B345" t="s">
        <v>2532</v>
      </c>
      <c r="C345">
        <v>1864.0995298099986</v>
      </c>
      <c r="D345">
        <v>235</v>
      </c>
    </row>
    <row r="346" spans="1:4" x14ac:dyDescent="0.25">
      <c r="A346" t="s">
        <v>3042</v>
      </c>
      <c r="B346" t="s">
        <v>2533</v>
      </c>
      <c r="C346">
        <v>480.21614271000004</v>
      </c>
      <c r="D346">
        <v>53</v>
      </c>
    </row>
    <row r="347" spans="1:4" x14ac:dyDescent="0.25">
      <c r="A347" t="s">
        <v>3042</v>
      </c>
      <c r="B347" t="s">
        <v>2522</v>
      </c>
      <c r="C347">
        <v>99.697141889999983</v>
      </c>
      <c r="D347">
        <v>24</v>
      </c>
    </row>
    <row r="348" spans="1:4" x14ac:dyDescent="0.25">
      <c r="A348" t="s">
        <v>3042</v>
      </c>
      <c r="B348" t="s">
        <v>2523</v>
      </c>
      <c r="C348">
        <v>77.072147189999995</v>
      </c>
      <c r="D348">
        <v>11</v>
      </c>
    </row>
    <row r="349" spans="1:4" x14ac:dyDescent="0.25">
      <c r="A349" t="s">
        <v>3042</v>
      </c>
      <c r="B349" t="s">
        <v>2524</v>
      </c>
      <c r="C349">
        <v>107.35631862000001</v>
      </c>
      <c r="D349">
        <v>21</v>
      </c>
    </row>
    <row r="350" spans="1:4" x14ac:dyDescent="0.25">
      <c r="A350" t="s">
        <v>3042</v>
      </c>
      <c r="B350" t="s">
        <v>2525</v>
      </c>
      <c r="C350">
        <v>92.452142359999982</v>
      </c>
      <c r="D350">
        <v>16</v>
      </c>
    </row>
    <row r="351" spans="1:4" x14ac:dyDescent="0.25">
      <c r="A351" t="s">
        <v>3042</v>
      </c>
      <c r="B351" t="s">
        <v>2526</v>
      </c>
      <c r="C351">
        <v>70.306457779999988</v>
      </c>
      <c r="D351">
        <v>18</v>
      </c>
    </row>
    <row r="352" spans="1:4" x14ac:dyDescent="0.25">
      <c r="A352" t="s">
        <v>3042</v>
      </c>
      <c r="B352" t="s">
        <v>2527</v>
      </c>
      <c r="C352">
        <v>48.950186759999987</v>
      </c>
      <c r="D352">
        <v>14</v>
      </c>
    </row>
    <row r="353" spans="1:4" x14ac:dyDescent="0.25">
      <c r="A353" t="s">
        <v>3042</v>
      </c>
      <c r="B353" t="s">
        <v>2528</v>
      </c>
      <c r="C353">
        <v>241.73021703999996</v>
      </c>
      <c r="D353">
        <v>55</v>
      </c>
    </row>
    <row r="354" spans="1:4" x14ac:dyDescent="0.25">
      <c r="A354" t="s">
        <v>3042</v>
      </c>
      <c r="B354" t="s">
        <v>2529</v>
      </c>
      <c r="C354">
        <v>930.36507486000016</v>
      </c>
      <c r="D354">
        <v>196</v>
      </c>
    </row>
    <row r="355" spans="1:4" x14ac:dyDescent="0.25">
      <c r="A355" t="s">
        <v>3042</v>
      </c>
      <c r="B355" t="s">
        <v>2546</v>
      </c>
      <c r="C355">
        <v>46.771992870000005</v>
      </c>
      <c r="D355">
        <v>41</v>
      </c>
    </row>
    <row r="356" spans="1:4" x14ac:dyDescent="0.25">
      <c r="A356" t="s">
        <v>3042</v>
      </c>
      <c r="B356" t="s">
        <v>2547</v>
      </c>
      <c r="C356">
        <v>4.1130448400000006</v>
      </c>
      <c r="D356">
        <v>2</v>
      </c>
    </row>
    <row r="357" spans="1:4" x14ac:dyDescent="0.25">
      <c r="A357" t="s">
        <v>3042</v>
      </c>
      <c r="B357" t="s">
        <v>2549</v>
      </c>
      <c r="C357">
        <v>2.2951055600000001</v>
      </c>
      <c r="D357">
        <v>1</v>
      </c>
    </row>
    <row r="358" spans="1:4" x14ac:dyDescent="0.25">
      <c r="A358" t="s">
        <v>3042</v>
      </c>
      <c r="B358" t="s">
        <v>2550</v>
      </c>
      <c r="C358">
        <v>5834.8913151200004</v>
      </c>
      <c r="D358">
        <v>998</v>
      </c>
    </row>
    <row r="359" spans="1:4" x14ac:dyDescent="0.25">
      <c r="A359" t="s">
        <v>3042</v>
      </c>
      <c r="B359" t="s">
        <v>2556</v>
      </c>
      <c r="C359">
        <v>1864.0995298099986</v>
      </c>
      <c r="D359">
        <v>235</v>
      </c>
    </row>
    <row r="360" spans="1:4" x14ac:dyDescent="0.25">
      <c r="A360" t="s">
        <v>3042</v>
      </c>
      <c r="B360" t="s">
        <v>2557</v>
      </c>
      <c r="C360">
        <v>4023.9719285799961</v>
      </c>
      <c r="D360">
        <v>807</v>
      </c>
    </row>
    <row r="361" spans="1:4" x14ac:dyDescent="0.25">
      <c r="A361" t="s">
        <v>3042</v>
      </c>
      <c r="B361" t="s">
        <v>2562</v>
      </c>
      <c r="D361">
        <v>575.19537796579993</v>
      </c>
    </row>
    <row r="362" spans="1:4" x14ac:dyDescent="0.25">
      <c r="A362" t="s">
        <v>3042</v>
      </c>
      <c r="B362" t="s">
        <v>2563</v>
      </c>
      <c r="D362">
        <v>0.15271971539999998</v>
      </c>
    </row>
    <row r="363" spans="1:4" x14ac:dyDescent="0.25">
      <c r="A363" t="s">
        <v>3042</v>
      </c>
      <c r="B363" t="s">
        <v>2565</v>
      </c>
      <c r="D363">
        <v>8.5106779800000004E-2</v>
      </c>
    </row>
    <row r="364" spans="1:4" x14ac:dyDescent="0.25">
      <c r="A364" t="s">
        <v>3042</v>
      </c>
      <c r="B364" t="s">
        <v>2566</v>
      </c>
      <c r="D364">
        <v>911.67008788010082</v>
      </c>
    </row>
    <row r="365" spans="1:4" x14ac:dyDescent="0.25">
      <c r="A365" t="s">
        <v>3042</v>
      </c>
      <c r="B365" t="s">
        <v>2612</v>
      </c>
      <c r="C365">
        <v>331.13736283000009</v>
      </c>
      <c r="D365">
        <v>338</v>
      </c>
    </row>
    <row r="366" spans="1:4" x14ac:dyDescent="0.25">
      <c r="A366" t="s">
        <v>3042</v>
      </c>
      <c r="B366" t="s">
        <v>2613</v>
      </c>
      <c r="C366">
        <v>1044.0204078800002</v>
      </c>
      <c r="D366">
        <v>331</v>
      </c>
    </row>
    <row r="367" spans="1:4" x14ac:dyDescent="0.25">
      <c r="A367" t="s">
        <v>3042</v>
      </c>
      <c r="B367" t="s">
        <v>2614</v>
      </c>
      <c r="C367">
        <v>1912.1219745200005</v>
      </c>
      <c r="D367">
        <v>214</v>
      </c>
    </row>
    <row r="368" spans="1:4" x14ac:dyDescent="0.25">
      <c r="A368" t="s">
        <v>3042</v>
      </c>
      <c r="B368" t="s">
        <v>2615</v>
      </c>
      <c r="C368">
        <v>870.92541375999997</v>
      </c>
      <c r="D368">
        <v>30</v>
      </c>
    </row>
    <row r="369" spans="1:4" x14ac:dyDescent="0.25">
      <c r="A369" t="s">
        <v>3042</v>
      </c>
      <c r="B369" t="s">
        <v>2616</v>
      </c>
      <c r="C369">
        <v>1139.6189897300001</v>
      </c>
      <c r="D369">
        <v>17</v>
      </c>
    </row>
    <row r="370" spans="1:4" x14ac:dyDescent="0.25">
      <c r="A370" t="s">
        <v>3042</v>
      </c>
      <c r="B370" t="s">
        <v>2617</v>
      </c>
      <c r="C370">
        <v>948.29988328999991</v>
      </c>
      <c r="D370">
        <v>6</v>
      </c>
    </row>
    <row r="371" spans="1:4" x14ac:dyDescent="0.25">
      <c r="A371" t="s">
        <v>3042</v>
      </c>
      <c r="B371" t="s">
        <v>2656</v>
      </c>
      <c r="C371">
        <v>0.54848651054786912</v>
      </c>
    </row>
    <row r="372" spans="1:4" x14ac:dyDescent="0.25">
      <c r="A372" t="s">
        <v>3042</v>
      </c>
      <c r="B372" t="s">
        <v>2657</v>
      </c>
      <c r="C372">
        <v>1034.2741937590715</v>
      </c>
    </row>
    <row r="373" spans="1:4" x14ac:dyDescent="0.25">
      <c r="A373" t="s">
        <v>3042</v>
      </c>
      <c r="B373" t="s">
        <v>2658</v>
      </c>
      <c r="C373">
        <v>2296.3936122054643</v>
      </c>
    </row>
    <row r="374" spans="1:4" x14ac:dyDescent="0.25">
      <c r="A374" t="s">
        <v>3042</v>
      </c>
      <c r="B374" t="s">
        <v>2659</v>
      </c>
      <c r="C374">
        <v>2049.8217644784872</v>
      </c>
    </row>
    <row r="375" spans="1:4" x14ac:dyDescent="0.25">
      <c r="A375" t="s">
        <v>3042</v>
      </c>
      <c r="B375" t="s">
        <v>2660</v>
      </c>
      <c r="C375">
        <v>398.10483656026167</v>
      </c>
    </row>
    <row r="376" spans="1:4" x14ac:dyDescent="0.25">
      <c r="A376" t="s">
        <v>3042</v>
      </c>
      <c r="B376" t="s">
        <v>2661</v>
      </c>
      <c r="C376">
        <v>228.02841955585933</v>
      </c>
    </row>
    <row r="377" spans="1:4" x14ac:dyDescent="0.25">
      <c r="A377" t="s">
        <v>3042</v>
      </c>
      <c r="B377" t="s">
        <v>2662</v>
      </c>
      <c r="C377">
        <v>166.98902855935933</v>
      </c>
    </row>
    <row r="378" spans="1:4" x14ac:dyDescent="0.25">
      <c r="A378" t="s">
        <v>3042</v>
      </c>
      <c r="B378" t="s">
        <v>2663</v>
      </c>
      <c r="C378">
        <v>41.701711661060955</v>
      </c>
    </row>
    <row r="379" spans="1:4" x14ac:dyDescent="0.25">
      <c r="A379" t="s">
        <v>3042</v>
      </c>
      <c r="B379" t="s">
        <v>2664</v>
      </c>
      <c r="C379">
        <v>25.201661240436461</v>
      </c>
    </row>
    <row r="380" spans="1:4" x14ac:dyDescent="0.25">
      <c r="A380" t="s">
        <v>3042</v>
      </c>
      <c r="B380" t="s">
        <v>2675</v>
      </c>
      <c r="C380">
        <v>0.13907040647261501</v>
      </c>
    </row>
    <row r="381" spans="1:4" x14ac:dyDescent="0.25">
      <c r="A381" t="s">
        <v>3042</v>
      </c>
      <c r="B381" t="s">
        <v>2685</v>
      </c>
      <c r="C381">
        <v>2.7516843328628409E-3</v>
      </c>
    </row>
    <row r="382" spans="1:4" x14ac:dyDescent="0.25">
      <c r="A382" t="s">
        <v>3042</v>
      </c>
      <c r="B382" t="s">
        <v>2676</v>
      </c>
      <c r="C382">
        <v>0.55327848912534516</v>
      </c>
    </row>
    <row r="383" spans="1:4" x14ac:dyDescent="0.25">
      <c r="A383" t="s">
        <v>3042</v>
      </c>
      <c r="B383" t="s">
        <v>2677</v>
      </c>
      <c r="C383">
        <v>1.3777416405595677E-2</v>
      </c>
    </row>
    <row r="384" spans="1:4" x14ac:dyDescent="0.25">
      <c r="A384" t="s">
        <v>3042</v>
      </c>
      <c r="B384" t="s">
        <v>2679</v>
      </c>
      <c r="C384">
        <v>0.14111837486140211</v>
      </c>
    </row>
    <row r="385" spans="1:4" x14ac:dyDescent="0.25">
      <c r="A385" t="s">
        <v>3042</v>
      </c>
      <c r="B385" t="s">
        <v>2680</v>
      </c>
      <c r="C385">
        <v>9.5104072963604055E-2</v>
      </c>
    </row>
    <row r="386" spans="1:4" x14ac:dyDescent="0.25">
      <c r="A386" t="s">
        <v>3042</v>
      </c>
      <c r="B386" t="s">
        <v>2681</v>
      </c>
      <c r="C386">
        <v>1.5169538823504472E-3</v>
      </c>
    </row>
    <row r="387" spans="1:4" x14ac:dyDescent="0.25">
      <c r="A387" t="s">
        <v>3042</v>
      </c>
      <c r="B387" t="s">
        <v>2683</v>
      </c>
      <c r="C387">
        <v>4.3076869252212949E-2</v>
      </c>
    </row>
    <row r="388" spans="1:4" x14ac:dyDescent="0.25">
      <c r="A388" t="s">
        <v>3042</v>
      </c>
      <c r="B388" t="s">
        <v>2703</v>
      </c>
      <c r="C388">
        <v>2453.6897744799999</v>
      </c>
      <c r="D388">
        <v>252</v>
      </c>
    </row>
    <row r="389" spans="1:4" x14ac:dyDescent="0.25">
      <c r="A389" t="s">
        <v>3042</v>
      </c>
      <c r="B389" t="s">
        <v>2704</v>
      </c>
      <c r="C389">
        <v>1508.9983931800009</v>
      </c>
      <c r="D389">
        <v>168</v>
      </c>
    </row>
    <row r="390" spans="1:4" x14ac:dyDescent="0.25">
      <c r="A390" t="s">
        <v>3042</v>
      </c>
      <c r="B390" t="s">
        <v>2710</v>
      </c>
      <c r="C390">
        <v>1262.9547614899998</v>
      </c>
      <c r="D390">
        <v>153</v>
      </c>
    </row>
    <row r="391" spans="1:4" x14ac:dyDescent="0.25">
      <c r="A391" t="s">
        <v>3042</v>
      </c>
      <c r="B391" t="s">
        <v>2711</v>
      </c>
      <c r="C391">
        <v>1020.4811028599997</v>
      </c>
      <c r="D391">
        <v>163</v>
      </c>
    </row>
    <row r="392" spans="1:4" x14ac:dyDescent="0.25">
      <c r="A392" t="s">
        <v>3042</v>
      </c>
      <c r="B392" t="s">
        <v>2727</v>
      </c>
      <c r="C392">
        <v>2453.6897744799999</v>
      </c>
      <c r="D392">
        <v>252</v>
      </c>
    </row>
    <row r="393" spans="1:4" x14ac:dyDescent="0.25">
      <c r="A393" t="s">
        <v>3042</v>
      </c>
      <c r="B393" t="s">
        <v>2728</v>
      </c>
      <c r="C393">
        <v>1508.9983931800009</v>
      </c>
      <c r="D393">
        <v>168</v>
      </c>
    </row>
    <row r="394" spans="1:4" x14ac:dyDescent="0.25">
      <c r="A394" t="s">
        <v>3042</v>
      </c>
      <c r="B394" t="s">
        <v>2734</v>
      </c>
      <c r="C394">
        <v>1262.9547614899998</v>
      </c>
      <c r="D394">
        <v>153</v>
      </c>
    </row>
    <row r="395" spans="1:4" x14ac:dyDescent="0.25">
      <c r="A395" t="s">
        <v>3042</v>
      </c>
      <c r="B395" t="s">
        <v>2735</v>
      </c>
      <c r="C395">
        <v>1020.4811028599997</v>
      </c>
      <c r="D395">
        <v>163</v>
      </c>
    </row>
    <row r="396" spans="1:4" x14ac:dyDescent="0.25">
      <c r="A396" t="s">
        <v>3042</v>
      </c>
      <c r="B396" t="s">
        <v>2747</v>
      </c>
      <c r="C396">
        <v>642.08043009000016</v>
      </c>
      <c r="D396">
        <v>24</v>
      </c>
    </row>
    <row r="397" spans="1:4" x14ac:dyDescent="0.25">
      <c r="A397" t="s">
        <v>3042</v>
      </c>
      <c r="B397" t="s">
        <v>2756</v>
      </c>
      <c r="C397">
        <v>781.47583806000011</v>
      </c>
      <c r="D397">
        <v>123</v>
      </c>
    </row>
    <row r="398" spans="1:4" x14ac:dyDescent="0.25">
      <c r="A398" t="s">
        <v>3042</v>
      </c>
      <c r="B398" t="s">
        <v>2757</v>
      </c>
      <c r="C398">
        <v>657.83385519000001</v>
      </c>
      <c r="D398">
        <v>96</v>
      </c>
    </row>
    <row r="399" spans="1:4" x14ac:dyDescent="0.25">
      <c r="A399" t="s">
        <v>3042</v>
      </c>
      <c r="B399" t="s">
        <v>2758</v>
      </c>
      <c r="C399">
        <v>1143.8239396599997</v>
      </c>
      <c r="D399">
        <v>101</v>
      </c>
    </row>
    <row r="400" spans="1:4" x14ac:dyDescent="0.25">
      <c r="A400" t="s">
        <v>3042</v>
      </c>
      <c r="B400" t="s">
        <v>2759</v>
      </c>
      <c r="C400">
        <v>261.82134783999999</v>
      </c>
      <c r="D400">
        <v>18</v>
      </c>
    </row>
    <row r="401" spans="1:4" x14ac:dyDescent="0.25">
      <c r="A401" t="s">
        <v>3042</v>
      </c>
      <c r="B401" t="s">
        <v>2748</v>
      </c>
      <c r="C401">
        <v>78.015646489999995</v>
      </c>
      <c r="D401">
        <v>16</v>
      </c>
    </row>
    <row r="402" spans="1:4" x14ac:dyDescent="0.25">
      <c r="A402" t="s">
        <v>3042</v>
      </c>
      <c r="B402" t="s">
        <v>2749</v>
      </c>
      <c r="C402">
        <v>72.896629419999996</v>
      </c>
      <c r="D402">
        <v>8</v>
      </c>
    </row>
    <row r="403" spans="1:4" x14ac:dyDescent="0.25">
      <c r="A403" t="s">
        <v>3042</v>
      </c>
      <c r="B403" t="s">
        <v>2750</v>
      </c>
      <c r="C403">
        <v>310.45485001000009</v>
      </c>
      <c r="D403">
        <v>24</v>
      </c>
    </row>
    <row r="404" spans="1:4" x14ac:dyDescent="0.25">
      <c r="A404" t="s">
        <v>3042</v>
      </c>
      <c r="B404" t="s">
        <v>2751</v>
      </c>
      <c r="C404">
        <v>175.66776736</v>
      </c>
      <c r="D404">
        <v>38</v>
      </c>
    </row>
    <row r="405" spans="1:4" x14ac:dyDescent="0.25">
      <c r="A405" t="s">
        <v>3042</v>
      </c>
      <c r="B405" t="s">
        <v>2752</v>
      </c>
      <c r="C405">
        <v>147.18793186000005</v>
      </c>
      <c r="D405">
        <v>32</v>
      </c>
    </row>
    <row r="406" spans="1:4" x14ac:dyDescent="0.25">
      <c r="A406" t="s">
        <v>3042</v>
      </c>
      <c r="B406" t="s">
        <v>2753</v>
      </c>
      <c r="C406">
        <v>158.61852384000002</v>
      </c>
      <c r="D406">
        <v>33</v>
      </c>
    </row>
    <row r="407" spans="1:4" x14ac:dyDescent="0.25">
      <c r="A407" t="s">
        <v>3042</v>
      </c>
      <c r="B407" t="s">
        <v>2754</v>
      </c>
      <c r="C407">
        <v>408.46636740000002</v>
      </c>
      <c r="D407">
        <v>52</v>
      </c>
    </row>
    <row r="408" spans="1:4" x14ac:dyDescent="0.25">
      <c r="A408" t="s">
        <v>3042</v>
      </c>
      <c r="B408" t="s">
        <v>2755</v>
      </c>
      <c r="C408">
        <v>1407.7809047899998</v>
      </c>
      <c r="D408">
        <v>170</v>
      </c>
    </row>
    <row r="409" spans="1:4" x14ac:dyDescent="0.25">
      <c r="A409" t="s">
        <v>3042</v>
      </c>
      <c r="B409" t="s">
        <v>2772</v>
      </c>
      <c r="C409">
        <v>1143.8239396599997</v>
      </c>
      <c r="D409">
        <v>101</v>
      </c>
    </row>
    <row r="410" spans="1:4" x14ac:dyDescent="0.25">
      <c r="A410" t="s">
        <v>3042</v>
      </c>
      <c r="B410" t="s">
        <v>2773</v>
      </c>
      <c r="C410">
        <v>5102.3000923499976</v>
      </c>
      <c r="D410">
        <v>634</v>
      </c>
    </row>
    <row r="411" spans="1:4" x14ac:dyDescent="0.25">
      <c r="A411" t="s">
        <v>3042</v>
      </c>
      <c r="B411" t="s">
        <v>2777</v>
      </c>
      <c r="D411">
        <v>258.34088020710004</v>
      </c>
    </row>
    <row r="412" spans="1:4" x14ac:dyDescent="0.25">
      <c r="A412" t="s">
        <v>3042</v>
      </c>
      <c r="B412" t="s">
        <v>2787</v>
      </c>
      <c r="D412">
        <v>1.5829542727000001</v>
      </c>
    </row>
    <row r="413" spans="1:4" x14ac:dyDescent="0.25">
      <c r="A413" t="s">
        <v>3042</v>
      </c>
      <c r="B413" t="s">
        <v>2789</v>
      </c>
      <c r="D413">
        <v>54.36404154720001</v>
      </c>
    </row>
    <row r="414" spans="1:4" x14ac:dyDescent="0.25">
      <c r="A414" t="s">
        <v>3042</v>
      </c>
      <c r="B414" t="s">
        <v>2778</v>
      </c>
      <c r="D414">
        <v>915.67826232750031</v>
      </c>
    </row>
    <row r="415" spans="1:4" x14ac:dyDescent="0.25">
      <c r="A415" t="s">
        <v>3042</v>
      </c>
      <c r="B415" t="s">
        <v>2779</v>
      </c>
      <c r="D415">
        <v>11.440987600600002</v>
      </c>
    </row>
    <row r="416" spans="1:4" x14ac:dyDescent="0.25">
      <c r="A416" t="s">
        <v>3042</v>
      </c>
      <c r="B416" t="s">
        <v>2781</v>
      </c>
      <c r="D416">
        <v>749.14193510219991</v>
      </c>
    </row>
    <row r="417" spans="1:5" x14ac:dyDescent="0.25">
      <c r="A417" t="s">
        <v>3042</v>
      </c>
      <c r="B417" t="s">
        <v>2782</v>
      </c>
      <c r="D417">
        <v>12420.139597867703</v>
      </c>
    </row>
    <row r="418" spans="1:5" x14ac:dyDescent="0.25">
      <c r="A418" t="s">
        <v>3042</v>
      </c>
      <c r="B418" t="s">
        <v>2783</v>
      </c>
      <c r="D418">
        <v>3.1433728768</v>
      </c>
    </row>
    <row r="419" spans="1:5" x14ac:dyDescent="0.25">
      <c r="A419" t="s">
        <v>3042</v>
      </c>
      <c r="B419" t="s">
        <v>2785</v>
      </c>
      <c r="D419">
        <v>79.001196064400006</v>
      </c>
    </row>
    <row r="420" spans="1:5" x14ac:dyDescent="0.25">
      <c r="A420" t="s">
        <v>3043</v>
      </c>
      <c r="B420" t="s">
        <v>2353</v>
      </c>
      <c r="C420">
        <v>0.51790647556292002</v>
      </c>
      <c r="D420">
        <v>0.27913960775696622</v>
      </c>
      <c r="E420">
        <v>0.48457254241122089</v>
      </c>
    </row>
    <row r="421" spans="1:5" x14ac:dyDescent="0.25">
      <c r="A421" t="s">
        <v>3043</v>
      </c>
      <c r="B421" t="s">
        <v>2354</v>
      </c>
      <c r="C421">
        <v>2.3905395216956071E-2</v>
      </c>
      <c r="D421">
        <v>3.9048719194571959E-4</v>
      </c>
      <c r="E421">
        <v>2.0622509365259594E-2</v>
      </c>
    </row>
    <row r="422" spans="1:5" x14ac:dyDescent="0.25">
      <c r="A422" t="s">
        <v>3043</v>
      </c>
      <c r="B422" t="s">
        <v>2355</v>
      </c>
      <c r="C422">
        <v>0.45818812922012403</v>
      </c>
      <c r="D422">
        <v>0.7204699050510881</v>
      </c>
      <c r="E422">
        <v>0.49480494822351961</v>
      </c>
    </row>
    <row r="423" spans="1:5" x14ac:dyDescent="0.25">
      <c r="A423" t="s">
        <v>3043</v>
      </c>
      <c r="B423" t="s">
        <v>2458</v>
      </c>
      <c r="C423">
        <v>0.28035672881465473</v>
      </c>
    </row>
    <row r="424" spans="1:5" x14ac:dyDescent="0.25">
      <c r="A424" t="s">
        <v>3043</v>
      </c>
      <c r="B424" t="s">
        <v>2462</v>
      </c>
      <c r="C424">
        <v>9.7038755810203436E-3</v>
      </c>
    </row>
    <row r="425" spans="1:5" x14ac:dyDescent="0.25">
      <c r="A425" t="s">
        <v>3043</v>
      </c>
      <c r="B425" t="s">
        <v>2688</v>
      </c>
      <c r="C425">
        <v>1.1453309023080741E-2</v>
      </c>
    </row>
    <row r="426" spans="1:5" x14ac:dyDescent="0.25">
      <c r="A426" t="s">
        <v>3043</v>
      </c>
      <c r="B426" t="s">
        <v>2181</v>
      </c>
      <c r="C426">
        <v>195528.86213385279</v>
      </c>
      <c r="D426">
        <v>56896</v>
      </c>
    </row>
    <row r="427" spans="1:5" x14ac:dyDescent="0.25">
      <c r="A427" t="s">
        <v>3043</v>
      </c>
      <c r="B427" t="s">
        <v>2183</v>
      </c>
      <c r="C427">
        <v>1543.8139288600016</v>
      </c>
      <c r="D427">
        <v>240</v>
      </c>
    </row>
    <row r="428" spans="1:5" x14ac:dyDescent="0.25">
      <c r="A428" t="s">
        <v>3043</v>
      </c>
      <c r="B428" t="s">
        <v>2197</v>
      </c>
      <c r="C428">
        <v>169559.61501590142</v>
      </c>
    </row>
    <row r="429" spans="1:5" x14ac:dyDescent="0.25">
      <c r="A429" t="s">
        <v>3043</v>
      </c>
      <c r="B429" t="s">
        <v>2198</v>
      </c>
      <c r="C429">
        <v>27513.061046809969</v>
      </c>
    </row>
    <row r="430" spans="1:5" x14ac:dyDescent="0.25">
      <c r="A430" t="s">
        <v>3043</v>
      </c>
      <c r="B430" t="s">
        <v>2229</v>
      </c>
      <c r="C430">
        <v>55298</v>
      </c>
      <c r="D430">
        <v>1838</v>
      </c>
    </row>
    <row r="431" spans="1:5" x14ac:dyDescent="0.25">
      <c r="A431" t="s">
        <v>3043</v>
      </c>
      <c r="B431" t="s">
        <v>2238</v>
      </c>
      <c r="C431">
        <v>2.9952334154531524E-2</v>
      </c>
      <c r="D431">
        <v>0.1479837153340694</v>
      </c>
      <c r="E431">
        <v>2.7354209066986938E-2</v>
      </c>
    </row>
    <row r="432" spans="1:5" x14ac:dyDescent="0.25">
      <c r="A432" t="s">
        <v>3043</v>
      </c>
      <c r="B432" t="s">
        <v>2252</v>
      </c>
      <c r="C432">
        <v>1</v>
      </c>
      <c r="D432">
        <v>1</v>
      </c>
      <c r="E432">
        <v>1</v>
      </c>
    </row>
    <row r="433" spans="1:5" x14ac:dyDescent="0.25">
      <c r="A433" t="s">
        <v>3043</v>
      </c>
      <c r="B433" t="s">
        <v>2299</v>
      </c>
      <c r="C433">
        <v>0.32634026612970995</v>
      </c>
      <c r="D433">
        <v>0.43032332125264272</v>
      </c>
      <c r="E433">
        <v>0.34085720577141204</v>
      </c>
    </row>
    <row r="434" spans="1:5" x14ac:dyDescent="0.25">
      <c r="A434" t="s">
        <v>3043</v>
      </c>
      <c r="B434" t="s">
        <v>2300</v>
      </c>
      <c r="C434">
        <v>0.10288290602991829</v>
      </c>
      <c r="D434">
        <v>7.8149815218372401E-2</v>
      </c>
      <c r="E434">
        <v>9.9429951257244353E-2</v>
      </c>
    </row>
    <row r="435" spans="1:5" x14ac:dyDescent="0.25">
      <c r="A435" t="s">
        <v>3043</v>
      </c>
      <c r="B435" t="s">
        <v>2301</v>
      </c>
      <c r="C435">
        <v>0.10982662066685993</v>
      </c>
      <c r="D435">
        <v>9.2017281853250379E-2</v>
      </c>
      <c r="E435">
        <v>0.10734028194263089</v>
      </c>
    </row>
    <row r="436" spans="1:5" x14ac:dyDescent="0.25">
      <c r="A436" t="s">
        <v>3043</v>
      </c>
      <c r="B436" t="s">
        <v>2302</v>
      </c>
      <c r="C436">
        <v>0.2954955446244758</v>
      </c>
      <c r="D436">
        <v>0.23355819716705239</v>
      </c>
      <c r="E436">
        <v>0.28684855177026941</v>
      </c>
    </row>
    <row r="437" spans="1:5" x14ac:dyDescent="0.25">
      <c r="A437" t="s">
        <v>3043</v>
      </c>
      <c r="B437" t="s">
        <v>2303</v>
      </c>
      <c r="C437">
        <v>0.16545466254903587</v>
      </c>
      <c r="D437">
        <v>0.16595138450868213</v>
      </c>
      <c r="E437">
        <v>0.16552400925844318</v>
      </c>
    </row>
    <row r="438" spans="1:5" x14ac:dyDescent="0.25">
      <c r="A438" t="s">
        <v>3043</v>
      </c>
      <c r="B438" t="s">
        <v>2349</v>
      </c>
    </row>
    <row r="439" spans="1:5" x14ac:dyDescent="0.25">
      <c r="A439" t="s">
        <v>3043</v>
      </c>
      <c r="B439" t="s">
        <v>2358</v>
      </c>
      <c r="C439">
        <v>0.61788412571847207</v>
      </c>
      <c r="D439">
        <v>0.58752972677913706</v>
      </c>
      <c r="E439">
        <v>0.61364638739907462</v>
      </c>
    </row>
    <row r="440" spans="1:5" x14ac:dyDescent="0.25">
      <c r="A440" t="s">
        <v>3043</v>
      </c>
      <c r="B440" t="s">
        <v>2359</v>
      </c>
      <c r="C440">
        <v>0.38211587428152793</v>
      </c>
      <c r="D440">
        <v>0.41247027322086299</v>
      </c>
      <c r="E440">
        <v>0.38635361260092543</v>
      </c>
    </row>
    <row r="441" spans="1:5" x14ac:dyDescent="0.25">
      <c r="A441" t="s">
        <v>3043</v>
      </c>
      <c r="B441" t="s">
        <v>2367</v>
      </c>
      <c r="C441">
        <v>1</v>
      </c>
      <c r="D441">
        <v>1</v>
      </c>
      <c r="E441">
        <v>1</v>
      </c>
    </row>
    <row r="442" spans="1:5" x14ac:dyDescent="0.25">
      <c r="A442" t="s">
        <v>3043</v>
      </c>
      <c r="B442" t="s">
        <v>2376</v>
      </c>
      <c r="C442">
        <v>2.1991293508482585E-4</v>
      </c>
      <c r="D442">
        <v>3.0851846781273298E-3</v>
      </c>
      <c r="E442">
        <v>6.1992981188890579E-4</v>
      </c>
    </row>
    <row r="443" spans="1:5" x14ac:dyDescent="0.25">
      <c r="A443" t="s">
        <v>3043</v>
      </c>
      <c r="B443" t="s">
        <v>2387</v>
      </c>
      <c r="C443">
        <v>31578.53664308013</v>
      </c>
      <c r="D443">
        <v>25921</v>
      </c>
    </row>
    <row r="444" spans="1:5" x14ac:dyDescent="0.25">
      <c r="A444" t="s">
        <v>3043</v>
      </c>
      <c r="B444" t="s">
        <v>2388</v>
      </c>
      <c r="C444">
        <v>76261.899831859817</v>
      </c>
      <c r="D444">
        <v>26014</v>
      </c>
    </row>
    <row r="445" spans="1:5" x14ac:dyDescent="0.25">
      <c r="A445" t="s">
        <v>3043</v>
      </c>
      <c r="B445" t="s">
        <v>2389</v>
      </c>
      <c r="C445">
        <v>21511.387195279913</v>
      </c>
      <c r="D445">
        <v>2776</v>
      </c>
    </row>
    <row r="446" spans="1:5" x14ac:dyDescent="0.25">
      <c r="A446" t="s">
        <v>3043</v>
      </c>
      <c r="B446" t="s">
        <v>2390</v>
      </c>
      <c r="C446">
        <v>11346.759241989997</v>
      </c>
      <c r="D446">
        <v>364</v>
      </c>
    </row>
    <row r="447" spans="1:5" x14ac:dyDescent="0.25">
      <c r="A447" t="s">
        <v>3043</v>
      </c>
      <c r="B447" t="s">
        <v>2391</v>
      </c>
      <c r="C447">
        <v>9588.7846992199993</v>
      </c>
      <c r="D447">
        <v>134</v>
      </c>
    </row>
    <row r="448" spans="1:5" x14ac:dyDescent="0.25">
      <c r="A448" t="s">
        <v>3043</v>
      </c>
      <c r="B448" t="s">
        <v>2392</v>
      </c>
      <c r="C448">
        <v>19272.247404470007</v>
      </c>
      <c r="D448">
        <v>89</v>
      </c>
    </row>
    <row r="449" spans="1:4" x14ac:dyDescent="0.25">
      <c r="A449" t="s">
        <v>3043</v>
      </c>
      <c r="B449" t="s">
        <v>2432</v>
      </c>
      <c r="C449">
        <v>0.59279323341214352</v>
      </c>
    </row>
    <row r="450" spans="1:4" x14ac:dyDescent="0.25">
      <c r="A450" t="s">
        <v>3043</v>
      </c>
      <c r="B450" t="s">
        <v>2433</v>
      </c>
      <c r="C450">
        <v>110699.71275274143</v>
      </c>
    </row>
    <row r="451" spans="1:4" x14ac:dyDescent="0.25">
      <c r="A451" t="s">
        <v>3043</v>
      </c>
      <c r="B451" t="s">
        <v>2434</v>
      </c>
      <c r="C451">
        <v>23979.856136611241</v>
      </c>
    </row>
    <row r="452" spans="1:4" x14ac:dyDescent="0.25">
      <c r="A452" t="s">
        <v>3043</v>
      </c>
      <c r="B452" t="s">
        <v>2435</v>
      </c>
      <c r="C452">
        <v>19160.487432895268</v>
      </c>
    </row>
    <row r="453" spans="1:4" x14ac:dyDescent="0.25">
      <c r="A453" t="s">
        <v>3043</v>
      </c>
      <c r="B453" t="s">
        <v>2436</v>
      </c>
      <c r="C453">
        <v>9930.6949088803776</v>
      </c>
    </row>
    <row r="454" spans="1:4" x14ac:dyDescent="0.25">
      <c r="A454" t="s">
        <v>3043</v>
      </c>
      <c r="B454" t="s">
        <v>2437</v>
      </c>
      <c r="C454">
        <v>4953.4164367954991</v>
      </c>
    </row>
    <row r="455" spans="1:4" x14ac:dyDescent="0.25">
      <c r="A455" t="s">
        <v>3043</v>
      </c>
      <c r="B455" t="s">
        <v>2438</v>
      </c>
      <c r="C455">
        <v>427.0030717937384</v>
      </c>
    </row>
    <row r="456" spans="1:4" x14ac:dyDescent="0.25">
      <c r="A456" t="s">
        <v>3043</v>
      </c>
      <c r="B456" t="s">
        <v>2439</v>
      </c>
      <c r="C456">
        <v>157.75928670911048</v>
      </c>
    </row>
    <row r="457" spans="1:4" x14ac:dyDescent="0.25">
      <c r="A457" t="s">
        <v>3043</v>
      </c>
      <c r="B457" t="s">
        <v>2440</v>
      </c>
      <c r="C457">
        <v>228.0784042632132</v>
      </c>
    </row>
    <row r="458" spans="1:4" x14ac:dyDescent="0.25">
      <c r="A458" t="s">
        <v>3043</v>
      </c>
      <c r="B458" t="s">
        <v>2451</v>
      </c>
      <c r="C458">
        <v>0.69329140325322591</v>
      </c>
    </row>
    <row r="459" spans="1:4" x14ac:dyDescent="0.25">
      <c r="A459" t="s">
        <v>3043</v>
      </c>
      <c r="B459" t="s">
        <v>2452</v>
      </c>
      <c r="C459">
        <v>3.2224125219838719E-3</v>
      </c>
    </row>
    <row r="460" spans="1:4" x14ac:dyDescent="0.25">
      <c r="A460" t="s">
        <v>3043</v>
      </c>
      <c r="B460" t="s">
        <v>2454</v>
      </c>
      <c r="C460">
        <v>1.3425579829115181E-2</v>
      </c>
    </row>
    <row r="461" spans="1:4" x14ac:dyDescent="0.25">
      <c r="A461" t="s">
        <v>3043</v>
      </c>
      <c r="B461" t="s">
        <v>2475</v>
      </c>
      <c r="C461">
        <v>96622.587540140434</v>
      </c>
      <c r="D461">
        <v>26298</v>
      </c>
    </row>
    <row r="462" spans="1:4" x14ac:dyDescent="0.25">
      <c r="A462" t="s">
        <v>3043</v>
      </c>
      <c r="B462" t="s">
        <v>2484</v>
      </c>
      <c r="C462">
        <v>194.30602122999997</v>
      </c>
      <c r="D462">
        <v>37</v>
      </c>
    </row>
    <row r="463" spans="1:4" x14ac:dyDescent="0.25">
      <c r="A463" t="s">
        <v>3043</v>
      </c>
      <c r="B463" t="s">
        <v>2485</v>
      </c>
      <c r="C463">
        <v>305.20683732000003</v>
      </c>
      <c r="D463">
        <v>21</v>
      </c>
    </row>
    <row r="464" spans="1:4" x14ac:dyDescent="0.25">
      <c r="A464" t="s">
        <v>3043</v>
      </c>
      <c r="B464" t="s">
        <v>2486</v>
      </c>
      <c r="C464">
        <v>107.23061449000001</v>
      </c>
      <c r="D464">
        <v>11</v>
      </c>
    </row>
    <row r="465" spans="1:4" x14ac:dyDescent="0.25">
      <c r="A465" t="s">
        <v>3043</v>
      </c>
      <c r="B465" t="s">
        <v>2487</v>
      </c>
      <c r="C465">
        <v>2.4490233400000001</v>
      </c>
      <c r="D465">
        <v>1</v>
      </c>
    </row>
    <row r="466" spans="1:4" x14ac:dyDescent="0.25">
      <c r="A466" t="s">
        <v>3043</v>
      </c>
      <c r="B466" t="s">
        <v>2492</v>
      </c>
      <c r="C466">
        <v>413.46930063999997</v>
      </c>
      <c r="D466">
        <v>22</v>
      </c>
    </row>
    <row r="467" spans="1:4" x14ac:dyDescent="0.25">
      <c r="A467" t="s">
        <v>3043</v>
      </c>
      <c r="B467" t="s">
        <v>2476</v>
      </c>
      <c r="C467">
        <v>34468.199586680013</v>
      </c>
      <c r="D467">
        <v>13257</v>
      </c>
    </row>
    <row r="468" spans="1:4" x14ac:dyDescent="0.25">
      <c r="A468" t="s">
        <v>3043</v>
      </c>
      <c r="B468" t="s">
        <v>2477</v>
      </c>
      <c r="C468">
        <v>405.90333195999995</v>
      </c>
      <c r="D468">
        <v>63</v>
      </c>
    </row>
    <row r="469" spans="1:4" x14ac:dyDescent="0.25">
      <c r="A469" t="s">
        <v>3043</v>
      </c>
      <c r="B469" t="s">
        <v>2478</v>
      </c>
      <c r="C469">
        <v>93.629985919999982</v>
      </c>
      <c r="D469">
        <v>23</v>
      </c>
    </row>
    <row r="470" spans="1:4" x14ac:dyDescent="0.25">
      <c r="A470" t="s">
        <v>3043</v>
      </c>
      <c r="B470" t="s">
        <v>2479</v>
      </c>
      <c r="C470">
        <v>21.559397270000002</v>
      </c>
      <c r="D470">
        <v>7</v>
      </c>
    </row>
    <row r="471" spans="1:4" x14ac:dyDescent="0.25">
      <c r="A471" t="s">
        <v>3043</v>
      </c>
      <c r="B471" t="s">
        <v>2480</v>
      </c>
      <c r="C471">
        <v>5.9416690000000001E-2</v>
      </c>
      <c r="D471">
        <v>1</v>
      </c>
    </row>
    <row r="472" spans="1:4" x14ac:dyDescent="0.25">
      <c r="A472" t="s">
        <v>3043</v>
      </c>
      <c r="B472" t="s">
        <v>2482</v>
      </c>
      <c r="C472">
        <v>25591.733588469957</v>
      </c>
      <c r="D472">
        <v>5080</v>
      </c>
    </row>
    <row r="473" spans="1:4" x14ac:dyDescent="0.25">
      <c r="A473" t="s">
        <v>3043</v>
      </c>
      <c r="B473" t="s">
        <v>2483</v>
      </c>
      <c r="C473">
        <v>11333.280371749972</v>
      </c>
      <c r="D473">
        <v>5933</v>
      </c>
    </row>
    <row r="474" spans="1:4" x14ac:dyDescent="0.25">
      <c r="A474" t="s">
        <v>3043</v>
      </c>
      <c r="B474" t="s">
        <v>2498</v>
      </c>
      <c r="C474">
        <v>96622.587540140434</v>
      </c>
      <c r="D474">
        <v>26298</v>
      </c>
    </row>
    <row r="475" spans="1:4" x14ac:dyDescent="0.25">
      <c r="A475" t="s">
        <v>3043</v>
      </c>
      <c r="B475" t="s">
        <v>2507</v>
      </c>
      <c r="C475">
        <v>194.30602122999997</v>
      </c>
      <c r="D475">
        <v>37</v>
      </c>
    </row>
    <row r="476" spans="1:4" x14ac:dyDescent="0.25">
      <c r="A476" t="s">
        <v>3043</v>
      </c>
      <c r="B476" t="s">
        <v>2508</v>
      </c>
      <c r="C476">
        <v>305.20683732000003</v>
      </c>
      <c r="D476">
        <v>21</v>
      </c>
    </row>
    <row r="477" spans="1:4" x14ac:dyDescent="0.25">
      <c r="A477" t="s">
        <v>3043</v>
      </c>
      <c r="B477" t="s">
        <v>2509</v>
      </c>
      <c r="C477">
        <v>107.23061449000001</v>
      </c>
      <c r="D477">
        <v>11</v>
      </c>
    </row>
    <row r="478" spans="1:4" x14ac:dyDescent="0.25">
      <c r="A478" t="s">
        <v>3043</v>
      </c>
      <c r="B478" t="s">
        <v>2510</v>
      </c>
      <c r="C478">
        <v>2.4490233400000001</v>
      </c>
      <c r="D478">
        <v>1</v>
      </c>
    </row>
    <row r="479" spans="1:4" x14ac:dyDescent="0.25">
      <c r="A479" t="s">
        <v>3043</v>
      </c>
      <c r="B479" t="s">
        <v>2515</v>
      </c>
      <c r="C479">
        <v>413.46930063999997</v>
      </c>
      <c r="D479">
        <v>22</v>
      </c>
    </row>
    <row r="480" spans="1:4" x14ac:dyDescent="0.25">
      <c r="A480" t="s">
        <v>3043</v>
      </c>
      <c r="B480" t="s">
        <v>2499</v>
      </c>
      <c r="C480">
        <v>34468.199586680013</v>
      </c>
      <c r="D480">
        <v>13257</v>
      </c>
    </row>
    <row r="481" spans="1:4" x14ac:dyDescent="0.25">
      <c r="A481" t="s">
        <v>3043</v>
      </c>
      <c r="B481" t="s">
        <v>2500</v>
      </c>
      <c r="C481">
        <v>405.90333195999995</v>
      </c>
      <c r="D481">
        <v>63</v>
      </c>
    </row>
    <row r="482" spans="1:4" x14ac:dyDescent="0.25">
      <c r="A482" t="s">
        <v>3043</v>
      </c>
      <c r="B482" t="s">
        <v>2501</v>
      </c>
      <c r="C482">
        <v>93.629985919999982</v>
      </c>
      <c r="D482">
        <v>23</v>
      </c>
    </row>
    <row r="483" spans="1:4" x14ac:dyDescent="0.25">
      <c r="A483" t="s">
        <v>3043</v>
      </c>
      <c r="B483" t="s">
        <v>2502</v>
      </c>
      <c r="C483">
        <v>21.559397270000002</v>
      </c>
      <c r="D483">
        <v>7</v>
      </c>
    </row>
    <row r="484" spans="1:4" x14ac:dyDescent="0.25">
      <c r="A484" t="s">
        <v>3043</v>
      </c>
      <c r="B484" t="s">
        <v>2503</v>
      </c>
      <c r="C484">
        <v>5.9416690000000001E-2</v>
      </c>
      <c r="D484">
        <v>1</v>
      </c>
    </row>
    <row r="485" spans="1:4" x14ac:dyDescent="0.25">
      <c r="A485" t="s">
        <v>3043</v>
      </c>
      <c r="B485" t="s">
        <v>2505</v>
      </c>
      <c r="C485">
        <v>25591.733588469957</v>
      </c>
      <c r="D485">
        <v>5080</v>
      </c>
    </row>
    <row r="486" spans="1:4" x14ac:dyDescent="0.25">
      <c r="A486" t="s">
        <v>3043</v>
      </c>
      <c r="B486" t="s">
        <v>2506</v>
      </c>
      <c r="C486">
        <v>11333.280371749972</v>
      </c>
      <c r="D486">
        <v>5933</v>
      </c>
    </row>
    <row r="487" spans="1:4" x14ac:dyDescent="0.25">
      <c r="A487" t="s">
        <v>3043</v>
      </c>
      <c r="B487" t="s">
        <v>2521</v>
      </c>
      <c r="C487">
        <v>4802.0244225400011</v>
      </c>
      <c r="D487">
        <v>1625</v>
      </c>
    </row>
    <row r="488" spans="1:4" x14ac:dyDescent="0.25">
      <c r="A488" t="s">
        <v>3043</v>
      </c>
      <c r="B488" t="s">
        <v>2530</v>
      </c>
      <c r="C488">
        <v>18698.496930059981</v>
      </c>
      <c r="D488">
        <v>7219</v>
      </c>
    </row>
    <row r="489" spans="1:4" x14ac:dyDescent="0.25">
      <c r="A489" t="s">
        <v>3043</v>
      </c>
      <c r="B489" t="s">
        <v>2531</v>
      </c>
      <c r="C489">
        <v>42570.808584230101</v>
      </c>
      <c r="D489">
        <v>11981</v>
      </c>
    </row>
    <row r="490" spans="1:4" x14ac:dyDescent="0.25">
      <c r="A490" t="s">
        <v>3043</v>
      </c>
      <c r="B490" t="s">
        <v>2532</v>
      </c>
      <c r="C490">
        <v>46640.753305149898</v>
      </c>
      <c r="D490">
        <v>9409</v>
      </c>
    </row>
    <row r="491" spans="1:4" x14ac:dyDescent="0.25">
      <c r="A491" t="s">
        <v>3043</v>
      </c>
      <c r="B491" t="s">
        <v>2533</v>
      </c>
      <c r="C491">
        <v>6821.2323984699997</v>
      </c>
      <c r="D491">
        <v>333</v>
      </c>
    </row>
    <row r="492" spans="1:4" x14ac:dyDescent="0.25">
      <c r="A492" t="s">
        <v>3043</v>
      </c>
      <c r="B492" t="s">
        <v>2522</v>
      </c>
      <c r="C492">
        <v>3029.5274180099987</v>
      </c>
      <c r="D492">
        <v>989</v>
      </c>
    </row>
    <row r="493" spans="1:4" x14ac:dyDescent="0.25">
      <c r="A493" t="s">
        <v>3043</v>
      </c>
      <c r="B493" t="s">
        <v>2523</v>
      </c>
      <c r="C493">
        <v>2138.4990556999965</v>
      </c>
      <c r="D493">
        <v>645</v>
      </c>
    </row>
    <row r="494" spans="1:4" x14ac:dyDescent="0.25">
      <c r="A494" t="s">
        <v>3043</v>
      </c>
      <c r="B494" t="s">
        <v>2524</v>
      </c>
      <c r="C494">
        <v>3721.1887498799997</v>
      </c>
      <c r="D494">
        <v>1201</v>
      </c>
    </row>
    <row r="495" spans="1:4" x14ac:dyDescent="0.25">
      <c r="A495" t="s">
        <v>3043</v>
      </c>
      <c r="B495" t="s">
        <v>2525</v>
      </c>
      <c r="C495">
        <v>5163.2387585899978</v>
      </c>
      <c r="D495">
        <v>2085</v>
      </c>
    </row>
    <row r="496" spans="1:4" x14ac:dyDescent="0.25">
      <c r="A496" t="s">
        <v>3043</v>
      </c>
      <c r="B496" t="s">
        <v>2526</v>
      </c>
      <c r="C496">
        <v>4306.960662680006</v>
      </c>
      <c r="D496">
        <v>2363</v>
      </c>
    </row>
    <row r="497" spans="1:4" x14ac:dyDescent="0.25">
      <c r="A497" t="s">
        <v>3043</v>
      </c>
      <c r="B497" t="s">
        <v>2527</v>
      </c>
      <c r="C497">
        <v>3674.5380314800045</v>
      </c>
      <c r="D497">
        <v>1038</v>
      </c>
    </row>
    <row r="498" spans="1:4" x14ac:dyDescent="0.25">
      <c r="A498" t="s">
        <v>3043</v>
      </c>
      <c r="B498" t="s">
        <v>2528</v>
      </c>
      <c r="C498">
        <v>4349.3102513900012</v>
      </c>
      <c r="D498">
        <v>1623</v>
      </c>
    </row>
    <row r="499" spans="1:4" x14ac:dyDescent="0.25">
      <c r="A499" t="s">
        <v>3043</v>
      </c>
      <c r="B499" t="s">
        <v>2529</v>
      </c>
      <c r="C499">
        <v>23643.036447719936</v>
      </c>
      <c r="D499">
        <v>10235</v>
      </c>
    </row>
    <row r="500" spans="1:4" x14ac:dyDescent="0.25">
      <c r="A500" t="s">
        <v>3043</v>
      </c>
      <c r="B500" t="s">
        <v>2546</v>
      </c>
      <c r="C500">
        <v>85928.567064229777</v>
      </c>
      <c r="D500">
        <v>34333</v>
      </c>
    </row>
    <row r="501" spans="1:4" x14ac:dyDescent="0.25">
      <c r="A501" t="s">
        <v>3043</v>
      </c>
      <c r="B501" t="s">
        <v>2547</v>
      </c>
      <c r="C501">
        <v>20562.870111939959</v>
      </c>
      <c r="D501">
        <v>8139</v>
      </c>
    </row>
    <row r="502" spans="1:4" x14ac:dyDescent="0.25">
      <c r="A502" t="s">
        <v>3043</v>
      </c>
      <c r="B502" t="s">
        <v>2549</v>
      </c>
      <c r="C502">
        <v>11567.676573059996</v>
      </c>
      <c r="D502">
        <v>5472</v>
      </c>
    </row>
    <row r="503" spans="1:4" x14ac:dyDescent="0.25">
      <c r="A503" t="s">
        <v>3043</v>
      </c>
      <c r="B503" t="s">
        <v>2550</v>
      </c>
      <c r="C503">
        <v>51459.000559800057</v>
      </c>
      <c r="D503">
        <v>2803</v>
      </c>
    </row>
    <row r="504" spans="1:4" x14ac:dyDescent="0.25">
      <c r="A504" t="s">
        <v>3043</v>
      </c>
      <c r="B504" t="s">
        <v>2551</v>
      </c>
      <c r="C504">
        <v>41.500706869999995</v>
      </c>
      <c r="D504">
        <v>45</v>
      </c>
    </row>
    <row r="505" spans="1:4" x14ac:dyDescent="0.25">
      <c r="A505" t="s">
        <v>3043</v>
      </c>
      <c r="B505" t="s">
        <v>2556</v>
      </c>
      <c r="C505">
        <v>46640.753305149898</v>
      </c>
      <c r="D505">
        <v>9409</v>
      </c>
    </row>
    <row r="506" spans="1:4" x14ac:dyDescent="0.25">
      <c r="A506" t="s">
        <v>3043</v>
      </c>
      <c r="B506" t="s">
        <v>2557</v>
      </c>
      <c r="C506">
        <v>122918.86171074976</v>
      </c>
      <c r="D506">
        <v>41337</v>
      </c>
    </row>
    <row r="507" spans="1:4" x14ac:dyDescent="0.25">
      <c r="A507" t="s">
        <v>3043</v>
      </c>
      <c r="B507" t="s">
        <v>2562</v>
      </c>
      <c r="D507">
        <v>16669.863285031061</v>
      </c>
    </row>
    <row r="508" spans="1:4" x14ac:dyDescent="0.25">
      <c r="A508" t="s">
        <v>3043</v>
      </c>
      <c r="B508" t="s">
        <v>2563</v>
      </c>
      <c r="D508">
        <v>1513.2030191537954</v>
      </c>
    </row>
    <row r="509" spans="1:4" x14ac:dyDescent="0.25">
      <c r="A509" t="s">
        <v>3043</v>
      </c>
      <c r="B509" t="s">
        <v>2565</v>
      </c>
      <c r="D509">
        <v>1541.131207311802</v>
      </c>
    </row>
    <row r="510" spans="1:4" x14ac:dyDescent="0.25">
      <c r="A510" t="s">
        <v>3043</v>
      </c>
      <c r="B510" t="s">
        <v>2566</v>
      </c>
      <c r="D510">
        <v>5749.9644402579852</v>
      </c>
    </row>
    <row r="511" spans="1:4" x14ac:dyDescent="0.25">
      <c r="A511" t="s">
        <v>3043</v>
      </c>
      <c r="B511" t="s">
        <v>2567</v>
      </c>
      <c r="D511">
        <v>2.0954884188</v>
      </c>
    </row>
    <row r="512" spans="1:4" x14ac:dyDescent="0.25">
      <c r="A512" t="s">
        <v>3043</v>
      </c>
      <c r="B512" t="s">
        <v>2612</v>
      </c>
      <c r="C512">
        <v>578.60675706999973</v>
      </c>
      <c r="D512">
        <v>537</v>
      </c>
    </row>
    <row r="513" spans="1:4" x14ac:dyDescent="0.25">
      <c r="A513" t="s">
        <v>3043</v>
      </c>
      <c r="B513" t="s">
        <v>2613</v>
      </c>
      <c r="C513">
        <v>1581.8422812099986</v>
      </c>
      <c r="D513">
        <v>469</v>
      </c>
    </row>
    <row r="514" spans="1:4" x14ac:dyDescent="0.25">
      <c r="A514" t="s">
        <v>3043</v>
      </c>
      <c r="B514" t="s">
        <v>2614</v>
      </c>
      <c r="C514">
        <v>5601.6553539100132</v>
      </c>
      <c r="D514">
        <v>590</v>
      </c>
    </row>
    <row r="515" spans="1:4" x14ac:dyDescent="0.25">
      <c r="A515" t="s">
        <v>3043</v>
      </c>
      <c r="B515" t="s">
        <v>2615</v>
      </c>
      <c r="C515">
        <v>4294.7589535999996</v>
      </c>
      <c r="D515">
        <v>141</v>
      </c>
    </row>
    <row r="516" spans="1:4" x14ac:dyDescent="0.25">
      <c r="A516" t="s">
        <v>3043</v>
      </c>
      <c r="B516" t="s">
        <v>2616</v>
      </c>
      <c r="C516">
        <v>2822.1894431600008</v>
      </c>
      <c r="D516">
        <v>43</v>
      </c>
    </row>
    <row r="517" spans="1:4" x14ac:dyDescent="0.25">
      <c r="A517" t="s">
        <v>3043</v>
      </c>
      <c r="B517" t="s">
        <v>2617</v>
      </c>
      <c r="C517">
        <v>12634.008257859998</v>
      </c>
      <c r="D517">
        <v>58</v>
      </c>
    </row>
    <row r="518" spans="1:4" x14ac:dyDescent="0.25">
      <c r="A518" t="s">
        <v>3043</v>
      </c>
      <c r="B518" t="s">
        <v>2656</v>
      </c>
      <c r="C518">
        <v>0.44489307619735913</v>
      </c>
    </row>
    <row r="519" spans="1:4" x14ac:dyDescent="0.25">
      <c r="A519" t="s">
        <v>3043</v>
      </c>
      <c r="B519" t="s">
        <v>2657</v>
      </c>
      <c r="C519">
        <v>23399.558690217738</v>
      </c>
    </row>
    <row r="520" spans="1:4" x14ac:dyDescent="0.25">
      <c r="A520" t="s">
        <v>3043</v>
      </c>
      <c r="B520" t="s">
        <v>2658</v>
      </c>
      <c r="C520">
        <v>2710.4027751910107</v>
      </c>
    </row>
    <row r="521" spans="1:4" x14ac:dyDescent="0.25">
      <c r="A521" t="s">
        <v>3043</v>
      </c>
      <c r="B521" t="s">
        <v>2659</v>
      </c>
      <c r="C521">
        <v>978.10247116423022</v>
      </c>
    </row>
    <row r="522" spans="1:4" x14ac:dyDescent="0.25">
      <c r="A522" t="s">
        <v>3043</v>
      </c>
      <c r="B522" t="s">
        <v>2660</v>
      </c>
      <c r="C522">
        <v>307.26207634272731</v>
      </c>
    </row>
    <row r="523" spans="1:4" x14ac:dyDescent="0.25">
      <c r="A523" t="s">
        <v>3043</v>
      </c>
      <c r="B523" t="s">
        <v>2661</v>
      </c>
      <c r="C523">
        <v>97.494006530990632</v>
      </c>
    </row>
    <row r="524" spans="1:4" x14ac:dyDescent="0.25">
      <c r="A524" t="s">
        <v>3043</v>
      </c>
      <c r="B524" t="s">
        <v>2662</v>
      </c>
      <c r="C524">
        <v>7.784359984085099</v>
      </c>
    </row>
    <row r="525" spans="1:4" x14ac:dyDescent="0.25">
      <c r="A525" t="s">
        <v>3043</v>
      </c>
      <c r="B525" t="s">
        <v>2663</v>
      </c>
      <c r="C525">
        <v>4.8650535448657983</v>
      </c>
    </row>
    <row r="526" spans="1:4" x14ac:dyDescent="0.25">
      <c r="A526" t="s">
        <v>3043</v>
      </c>
      <c r="B526" t="s">
        <v>2664</v>
      </c>
      <c r="C526">
        <v>7.5916138344029065</v>
      </c>
    </row>
    <row r="527" spans="1:4" x14ac:dyDescent="0.25">
      <c r="A527" t="s">
        <v>3043</v>
      </c>
      <c r="B527" t="s">
        <v>2675</v>
      </c>
      <c r="C527">
        <v>0.14625027132509999</v>
      </c>
    </row>
    <row r="528" spans="1:4" x14ac:dyDescent="0.25">
      <c r="A528" t="s">
        <v>3043</v>
      </c>
      <c r="B528" t="s">
        <v>2685</v>
      </c>
      <c r="C528">
        <v>5.1579278542855525E-3</v>
      </c>
    </row>
    <row r="529" spans="1:4" x14ac:dyDescent="0.25">
      <c r="A529" t="s">
        <v>3043</v>
      </c>
      <c r="B529" t="s">
        <v>2676</v>
      </c>
      <c r="C529">
        <v>0.61446235671149085</v>
      </c>
    </row>
    <row r="530" spans="1:4" x14ac:dyDescent="0.25">
      <c r="A530" t="s">
        <v>3043</v>
      </c>
      <c r="B530" t="s">
        <v>2677</v>
      </c>
      <c r="C530">
        <v>2.8479359419036714E-2</v>
      </c>
    </row>
    <row r="531" spans="1:4" x14ac:dyDescent="0.25">
      <c r="A531" t="s">
        <v>3043</v>
      </c>
      <c r="B531" t="s">
        <v>2679</v>
      </c>
      <c r="C531">
        <v>0.10484791726780503</v>
      </c>
    </row>
    <row r="532" spans="1:4" x14ac:dyDescent="0.25">
      <c r="A532" t="s">
        <v>3043</v>
      </c>
      <c r="B532" t="s">
        <v>2680</v>
      </c>
      <c r="C532">
        <v>7.2658095603716222E-2</v>
      </c>
    </row>
    <row r="533" spans="1:4" x14ac:dyDescent="0.25">
      <c r="A533" t="s">
        <v>3043</v>
      </c>
      <c r="B533" t="s">
        <v>2681</v>
      </c>
      <c r="C533">
        <v>6.613711487442719E-4</v>
      </c>
    </row>
    <row r="534" spans="1:4" x14ac:dyDescent="0.25">
      <c r="A534" t="s">
        <v>3043</v>
      </c>
      <c r="B534" t="s">
        <v>2683</v>
      </c>
      <c r="C534">
        <v>1.6029391646740599E-2</v>
      </c>
    </row>
    <row r="535" spans="1:4" x14ac:dyDescent="0.25">
      <c r="A535" t="s">
        <v>3043</v>
      </c>
      <c r="B535" t="s">
        <v>2703</v>
      </c>
      <c r="C535">
        <v>13195.355044110003</v>
      </c>
      <c r="D535">
        <v>418</v>
      </c>
    </row>
    <row r="536" spans="1:4" x14ac:dyDescent="0.25">
      <c r="A536" t="s">
        <v>3043</v>
      </c>
      <c r="B536" t="s">
        <v>2704</v>
      </c>
      <c r="C536">
        <v>7511.3263052899947</v>
      </c>
      <c r="D536">
        <v>321</v>
      </c>
    </row>
    <row r="537" spans="1:4" x14ac:dyDescent="0.25">
      <c r="A537" t="s">
        <v>3043</v>
      </c>
      <c r="B537" t="s">
        <v>2710</v>
      </c>
      <c r="C537">
        <v>3551.82523416</v>
      </c>
      <c r="D537">
        <v>281</v>
      </c>
    </row>
    <row r="538" spans="1:4" x14ac:dyDescent="0.25">
      <c r="A538" t="s">
        <v>3043</v>
      </c>
      <c r="B538" t="s">
        <v>2711</v>
      </c>
      <c r="C538">
        <v>3254.5544632499987</v>
      </c>
      <c r="D538">
        <v>310</v>
      </c>
    </row>
    <row r="539" spans="1:4" x14ac:dyDescent="0.25">
      <c r="A539" t="s">
        <v>3043</v>
      </c>
      <c r="B539" t="s">
        <v>2727</v>
      </c>
      <c r="C539">
        <v>13195.355044110003</v>
      </c>
      <c r="D539">
        <v>418</v>
      </c>
    </row>
    <row r="540" spans="1:4" x14ac:dyDescent="0.25">
      <c r="A540" t="s">
        <v>3043</v>
      </c>
      <c r="B540" t="s">
        <v>2728</v>
      </c>
      <c r="C540">
        <v>7511.3263052899947</v>
      </c>
      <c r="D540">
        <v>321</v>
      </c>
    </row>
    <row r="541" spans="1:4" x14ac:dyDescent="0.25">
      <c r="A541" t="s">
        <v>3043</v>
      </c>
      <c r="B541" t="s">
        <v>2734</v>
      </c>
      <c r="C541">
        <v>3551.82523416</v>
      </c>
      <c r="D541">
        <v>281</v>
      </c>
    </row>
    <row r="542" spans="1:4" x14ac:dyDescent="0.25">
      <c r="A542" t="s">
        <v>3043</v>
      </c>
      <c r="B542" t="s">
        <v>2735</v>
      </c>
      <c r="C542">
        <v>3254.5544632499987</v>
      </c>
      <c r="D542">
        <v>310</v>
      </c>
    </row>
    <row r="543" spans="1:4" x14ac:dyDescent="0.25">
      <c r="A543" t="s">
        <v>3043</v>
      </c>
      <c r="B543" t="s">
        <v>2747</v>
      </c>
      <c r="C543">
        <v>2706.3551274200004</v>
      </c>
      <c r="D543">
        <v>65</v>
      </c>
    </row>
    <row r="544" spans="1:4" x14ac:dyDescent="0.25">
      <c r="A544" t="s">
        <v>3043</v>
      </c>
      <c r="B544" t="s">
        <v>2756</v>
      </c>
      <c r="C544">
        <v>3405.5219948400004</v>
      </c>
      <c r="D544">
        <v>212</v>
      </c>
    </row>
    <row r="545" spans="1:4" x14ac:dyDescent="0.25">
      <c r="A545" t="s">
        <v>3043</v>
      </c>
      <c r="B545" t="s">
        <v>2757</v>
      </c>
      <c r="C545">
        <v>3128.7591223300001</v>
      </c>
      <c r="D545">
        <v>164</v>
      </c>
    </row>
    <row r="546" spans="1:4" x14ac:dyDescent="0.25">
      <c r="A546" t="s">
        <v>3043</v>
      </c>
      <c r="B546" t="s">
        <v>2758</v>
      </c>
      <c r="C546">
        <v>4880.9444936300015</v>
      </c>
      <c r="D546">
        <v>154</v>
      </c>
    </row>
    <row r="547" spans="1:4" x14ac:dyDescent="0.25">
      <c r="A547" t="s">
        <v>3043</v>
      </c>
      <c r="B547" t="s">
        <v>2759</v>
      </c>
      <c r="C547">
        <v>918.08872952999991</v>
      </c>
      <c r="D547">
        <v>19</v>
      </c>
    </row>
    <row r="548" spans="1:4" x14ac:dyDescent="0.25">
      <c r="A548" t="s">
        <v>3043</v>
      </c>
      <c r="B548" t="s">
        <v>2748</v>
      </c>
      <c r="C548">
        <v>375.61191362</v>
      </c>
      <c r="D548">
        <v>32</v>
      </c>
    </row>
    <row r="549" spans="1:4" x14ac:dyDescent="0.25">
      <c r="A549" t="s">
        <v>3043</v>
      </c>
      <c r="B549" t="s">
        <v>2749</v>
      </c>
      <c r="C549">
        <v>415.59615446000004</v>
      </c>
      <c r="D549">
        <v>20</v>
      </c>
    </row>
    <row r="550" spans="1:4" x14ac:dyDescent="0.25">
      <c r="A550" t="s">
        <v>3043</v>
      </c>
      <c r="B550" t="s">
        <v>2750</v>
      </c>
      <c r="C550">
        <v>1012.2153850600002</v>
      </c>
      <c r="D550">
        <v>49</v>
      </c>
    </row>
    <row r="551" spans="1:4" x14ac:dyDescent="0.25">
      <c r="A551" t="s">
        <v>3043</v>
      </c>
      <c r="B551" t="s">
        <v>2751</v>
      </c>
      <c r="C551">
        <v>668.01307981000002</v>
      </c>
      <c r="D551">
        <v>74</v>
      </c>
    </row>
    <row r="552" spans="1:4" x14ac:dyDescent="0.25">
      <c r="A552" t="s">
        <v>3043</v>
      </c>
      <c r="B552" t="s">
        <v>2752</v>
      </c>
      <c r="C552">
        <v>420.1085223799999</v>
      </c>
      <c r="D552">
        <v>68</v>
      </c>
    </row>
    <row r="553" spans="1:4" x14ac:dyDescent="0.25">
      <c r="A553" t="s">
        <v>3043</v>
      </c>
      <c r="B553" t="s">
        <v>2753</v>
      </c>
      <c r="C553">
        <v>1019.47945082</v>
      </c>
      <c r="D553">
        <v>67</v>
      </c>
    </row>
    <row r="554" spans="1:4" x14ac:dyDescent="0.25">
      <c r="A554" t="s">
        <v>3043</v>
      </c>
      <c r="B554" t="s">
        <v>2754</v>
      </c>
      <c r="C554">
        <v>2263.8777889599987</v>
      </c>
      <c r="D554">
        <v>102</v>
      </c>
    </row>
    <row r="555" spans="1:4" x14ac:dyDescent="0.25">
      <c r="A555" t="s">
        <v>3043</v>
      </c>
      <c r="B555" t="s">
        <v>2755</v>
      </c>
      <c r="C555">
        <v>6298.4892839500008</v>
      </c>
      <c r="D555">
        <v>299</v>
      </c>
    </row>
    <row r="556" spans="1:4" x14ac:dyDescent="0.25">
      <c r="A556" t="s">
        <v>3043</v>
      </c>
      <c r="B556" t="s">
        <v>2772</v>
      </c>
      <c r="C556">
        <v>4880.9444936300015</v>
      </c>
      <c r="D556">
        <v>154</v>
      </c>
    </row>
    <row r="557" spans="1:4" x14ac:dyDescent="0.25">
      <c r="A557" t="s">
        <v>3043</v>
      </c>
      <c r="B557" t="s">
        <v>2773</v>
      </c>
      <c r="C557">
        <v>22632.116553180003</v>
      </c>
      <c r="D557">
        <v>1171</v>
      </c>
    </row>
    <row r="558" spans="1:4" x14ac:dyDescent="0.25">
      <c r="A558" t="s">
        <v>3043</v>
      </c>
      <c r="B558" t="s">
        <v>2777</v>
      </c>
      <c r="D558">
        <v>1023.8022816384994</v>
      </c>
    </row>
    <row r="559" spans="1:4" x14ac:dyDescent="0.25">
      <c r="A559" t="s">
        <v>3043</v>
      </c>
      <c r="B559" t="s">
        <v>2787</v>
      </c>
      <c r="D559">
        <v>26.006421435700005</v>
      </c>
    </row>
    <row r="560" spans="1:4" x14ac:dyDescent="0.25">
      <c r="A560" t="s">
        <v>3043</v>
      </c>
      <c r="B560" t="s">
        <v>2789</v>
      </c>
      <c r="D560">
        <v>38.307865557000007</v>
      </c>
    </row>
    <row r="561" spans="1:4" x14ac:dyDescent="0.25">
      <c r="A561" t="s">
        <v>3043</v>
      </c>
      <c r="B561" t="s">
        <v>2778</v>
      </c>
      <c r="D561">
        <v>3656.0223823966985</v>
      </c>
    </row>
    <row r="562" spans="1:4" x14ac:dyDescent="0.25">
      <c r="A562" t="s">
        <v>3043</v>
      </c>
      <c r="B562" t="s">
        <v>2779</v>
      </c>
      <c r="D562">
        <v>49.005752714299994</v>
      </c>
    </row>
    <row r="563" spans="1:4" x14ac:dyDescent="0.25">
      <c r="A563" t="s">
        <v>3043</v>
      </c>
      <c r="B563" t="s">
        <v>2781</v>
      </c>
      <c r="D563">
        <v>3079.0378921588003</v>
      </c>
    </row>
    <row r="564" spans="1:4" x14ac:dyDescent="0.25">
      <c r="A564" t="s">
        <v>3043</v>
      </c>
      <c r="B564" t="s">
        <v>2782</v>
      </c>
      <c r="D564">
        <v>37134.192799500437</v>
      </c>
    </row>
    <row r="565" spans="1:4" x14ac:dyDescent="0.25">
      <c r="A565" t="s">
        <v>3043</v>
      </c>
      <c r="B565" t="s">
        <v>2783</v>
      </c>
      <c r="D565">
        <v>17.4398520377</v>
      </c>
    </row>
    <row r="566" spans="1:4" x14ac:dyDescent="0.25">
      <c r="A566" t="s">
        <v>3043</v>
      </c>
      <c r="B566" t="s">
        <v>2785</v>
      </c>
      <c r="D566">
        <v>94.358495475000012</v>
      </c>
    </row>
    <row r="567" spans="1:4" x14ac:dyDescent="0.25">
      <c r="A567" t="s">
        <v>3044</v>
      </c>
      <c r="B567" t="s">
        <v>2353</v>
      </c>
    </row>
    <row r="568" spans="1:4" x14ac:dyDescent="0.25">
      <c r="A568" t="s">
        <v>3044</v>
      </c>
      <c r="B568" t="s">
        <v>2354</v>
      </c>
    </row>
    <row r="569" spans="1:4" x14ac:dyDescent="0.25">
      <c r="A569" t="s">
        <v>3044</v>
      </c>
      <c r="B569" t="s">
        <v>2355</v>
      </c>
    </row>
    <row r="570" spans="1:4" x14ac:dyDescent="0.25">
      <c r="A570" t="s">
        <v>3044</v>
      </c>
      <c r="B570" t="s">
        <v>2458</v>
      </c>
      <c r="C570">
        <v>0.43317854874190259</v>
      </c>
    </row>
    <row r="571" spans="1:4" x14ac:dyDescent="0.25">
      <c r="A571" t="s">
        <v>3044</v>
      </c>
      <c r="B571" t="s">
        <v>2462</v>
      </c>
      <c r="C571">
        <v>0.50157692053448888</v>
      </c>
    </row>
    <row r="572" spans="1:4" x14ac:dyDescent="0.25">
      <c r="A572" t="s">
        <v>3044</v>
      </c>
      <c r="B572" t="s">
        <v>2688</v>
      </c>
      <c r="C572">
        <v>0.43542313131779636</v>
      </c>
    </row>
    <row r="573" spans="1:4" x14ac:dyDescent="0.25">
      <c r="A573" t="s">
        <v>3044</v>
      </c>
      <c r="B573" t="s">
        <v>2181</v>
      </c>
      <c r="C573">
        <v>999.22784402000013</v>
      </c>
      <c r="D573">
        <v>138</v>
      </c>
    </row>
    <row r="574" spans="1:4" x14ac:dyDescent="0.25">
      <c r="A574" t="s">
        <v>3044</v>
      </c>
      <c r="B574" t="s">
        <v>2183</v>
      </c>
      <c r="C574">
        <v>18.598188469999997</v>
      </c>
      <c r="D574">
        <v>14</v>
      </c>
    </row>
    <row r="575" spans="1:4" x14ac:dyDescent="0.25">
      <c r="A575" t="s">
        <v>3044</v>
      </c>
      <c r="B575" t="s">
        <v>2197</v>
      </c>
      <c r="C575">
        <v>531.69006405999971</v>
      </c>
    </row>
    <row r="576" spans="1:4" x14ac:dyDescent="0.25">
      <c r="A576" t="s">
        <v>3044</v>
      </c>
      <c r="B576" t="s">
        <v>2198</v>
      </c>
      <c r="C576">
        <v>486.1359684300001</v>
      </c>
    </row>
    <row r="577" spans="1:5" x14ac:dyDescent="0.25">
      <c r="A577" t="s">
        <v>3044</v>
      </c>
      <c r="B577" t="s">
        <v>2229</v>
      </c>
      <c r="C577">
        <v>130</v>
      </c>
      <c r="D577">
        <v>22</v>
      </c>
    </row>
    <row r="578" spans="1:5" x14ac:dyDescent="0.25">
      <c r="A578" t="s">
        <v>3044</v>
      </c>
      <c r="B578" t="s">
        <v>2238</v>
      </c>
      <c r="C578">
        <v>0.36119944855378772</v>
      </c>
      <c r="D578">
        <v>0.95582553780302681</v>
      </c>
      <c r="E578">
        <v>0.57043517079202299</v>
      </c>
    </row>
    <row r="579" spans="1:5" x14ac:dyDescent="0.25">
      <c r="A579" t="s">
        <v>3044</v>
      </c>
      <c r="B579" t="s">
        <v>2252</v>
      </c>
      <c r="C579">
        <v>1</v>
      </c>
      <c r="D579">
        <v>1</v>
      </c>
      <c r="E579">
        <v>1</v>
      </c>
    </row>
    <row r="580" spans="1:5" x14ac:dyDescent="0.25">
      <c r="A580" t="s">
        <v>3044</v>
      </c>
      <c r="B580" t="s">
        <v>2299</v>
      </c>
      <c r="C580">
        <v>0.23896644129438163</v>
      </c>
      <c r="D580">
        <v>2.7819229800411988E-2</v>
      </c>
      <c r="E580">
        <v>0.1381179162376957</v>
      </c>
    </row>
    <row r="581" spans="1:5" x14ac:dyDescent="0.25">
      <c r="A581" t="s">
        <v>3044</v>
      </c>
      <c r="B581" t="s">
        <v>2300</v>
      </c>
      <c r="C581">
        <v>0.14247187623098351</v>
      </c>
      <c r="D581">
        <v>1.1024727664790618E-2</v>
      </c>
      <c r="E581">
        <v>7.9689843913278866E-2</v>
      </c>
    </row>
    <row r="582" spans="1:5" x14ac:dyDescent="0.25">
      <c r="A582" t="s">
        <v>3044</v>
      </c>
      <c r="B582" t="s">
        <v>2301</v>
      </c>
      <c r="C582">
        <v>0.15766219165333187</v>
      </c>
      <c r="D582">
        <v>0.44682042859636173</v>
      </c>
      <c r="E582">
        <v>0.29577048821745255</v>
      </c>
    </row>
    <row r="583" spans="1:5" x14ac:dyDescent="0.25">
      <c r="A583" t="s">
        <v>3044</v>
      </c>
      <c r="B583" t="s">
        <v>2302</v>
      </c>
      <c r="C583">
        <v>0.30007132757326771</v>
      </c>
      <c r="D583">
        <v>0.51315064261886756</v>
      </c>
      <c r="E583">
        <v>0.40184266753269393</v>
      </c>
    </row>
    <row r="584" spans="1:5" x14ac:dyDescent="0.25">
      <c r="A584" t="s">
        <v>3044</v>
      </c>
      <c r="B584" t="s">
        <v>2303</v>
      </c>
      <c r="C584">
        <v>0.16082816324803528</v>
      </c>
      <c r="D584">
        <v>1.1849713195680725E-3</v>
      </c>
      <c r="E584">
        <v>8.4579084098878946E-2</v>
      </c>
    </row>
    <row r="585" spans="1:5" x14ac:dyDescent="0.25">
      <c r="A585" t="s">
        <v>3044</v>
      </c>
      <c r="B585" t="s">
        <v>2349</v>
      </c>
      <c r="C585">
        <v>1</v>
      </c>
      <c r="D585">
        <v>1</v>
      </c>
      <c r="E585">
        <v>1</v>
      </c>
    </row>
    <row r="586" spans="1:5" x14ac:dyDescent="0.25">
      <c r="A586" t="s">
        <v>3044</v>
      </c>
      <c r="B586" t="s">
        <v>2358</v>
      </c>
    </row>
    <row r="587" spans="1:5" x14ac:dyDescent="0.25">
      <c r="A587" t="s">
        <v>3044</v>
      </c>
      <c r="B587" t="s">
        <v>2359</v>
      </c>
      <c r="C587">
        <v>1</v>
      </c>
      <c r="D587">
        <v>1</v>
      </c>
      <c r="E587">
        <v>1</v>
      </c>
    </row>
    <row r="588" spans="1:5" x14ac:dyDescent="0.25">
      <c r="A588" t="s">
        <v>3044</v>
      </c>
      <c r="B588" t="s">
        <v>2367</v>
      </c>
      <c r="C588">
        <v>1</v>
      </c>
      <c r="D588">
        <v>1</v>
      </c>
      <c r="E588">
        <v>1</v>
      </c>
    </row>
    <row r="589" spans="1:5" x14ac:dyDescent="0.25">
      <c r="A589" t="s">
        <v>3044</v>
      </c>
      <c r="B589" t="s">
        <v>2376</v>
      </c>
    </row>
    <row r="590" spans="1:5" x14ac:dyDescent="0.25">
      <c r="A590" t="s">
        <v>3044</v>
      </c>
      <c r="B590" t="s">
        <v>2387</v>
      </c>
      <c r="C590">
        <v>33.541517599999992</v>
      </c>
      <c r="D590">
        <v>41</v>
      </c>
    </row>
    <row r="591" spans="1:5" x14ac:dyDescent="0.25">
      <c r="A591" t="s">
        <v>3044</v>
      </c>
      <c r="B591" t="s">
        <v>2388</v>
      </c>
      <c r="C591">
        <v>215.54512938000002</v>
      </c>
      <c r="D591">
        <v>65</v>
      </c>
    </row>
    <row r="592" spans="1:5" x14ac:dyDescent="0.25">
      <c r="A592" t="s">
        <v>3044</v>
      </c>
      <c r="B592" t="s">
        <v>2389</v>
      </c>
      <c r="C592">
        <v>187.11675223999998</v>
      </c>
      <c r="D592">
        <v>23</v>
      </c>
    </row>
    <row r="593" spans="1:4" x14ac:dyDescent="0.25">
      <c r="A593" t="s">
        <v>3044</v>
      </c>
      <c r="B593" t="s">
        <v>2390</v>
      </c>
      <c r="D593">
        <v>0</v>
      </c>
    </row>
    <row r="594" spans="1:4" x14ac:dyDescent="0.25">
      <c r="A594" t="s">
        <v>3044</v>
      </c>
      <c r="B594" t="s">
        <v>2391</v>
      </c>
      <c r="C594">
        <v>95.486664840000003</v>
      </c>
      <c r="D594">
        <v>1</v>
      </c>
    </row>
    <row r="595" spans="1:4" x14ac:dyDescent="0.25">
      <c r="A595" t="s">
        <v>3044</v>
      </c>
      <c r="B595" t="s">
        <v>2392</v>
      </c>
      <c r="D595">
        <v>0</v>
      </c>
    </row>
    <row r="596" spans="1:4" x14ac:dyDescent="0.25">
      <c r="A596" t="s">
        <v>3044</v>
      </c>
      <c r="B596" t="s">
        <v>2432</v>
      </c>
      <c r="C596">
        <v>0.7413483296224942</v>
      </c>
    </row>
    <row r="597" spans="1:4" x14ac:dyDescent="0.25">
      <c r="A597" t="s">
        <v>3044</v>
      </c>
      <c r="B597" t="s">
        <v>2433</v>
      </c>
      <c r="C597">
        <v>18.59056706532439</v>
      </c>
    </row>
    <row r="598" spans="1:4" x14ac:dyDescent="0.25">
      <c r="A598" t="s">
        <v>3044</v>
      </c>
      <c r="B598" t="s">
        <v>2434</v>
      </c>
      <c r="C598">
        <v>27.483863934808411</v>
      </c>
    </row>
    <row r="599" spans="1:4" x14ac:dyDescent="0.25">
      <c r="A599" t="s">
        <v>3044</v>
      </c>
      <c r="B599" t="s">
        <v>2435</v>
      </c>
      <c r="C599">
        <v>94.619345728550698</v>
      </c>
    </row>
    <row r="600" spans="1:4" x14ac:dyDescent="0.25">
      <c r="A600" t="s">
        <v>3044</v>
      </c>
      <c r="B600" t="s">
        <v>2436</v>
      </c>
      <c r="C600">
        <v>240.31176425703978</v>
      </c>
    </row>
    <row r="601" spans="1:4" x14ac:dyDescent="0.25">
      <c r="A601" t="s">
        <v>3044</v>
      </c>
      <c r="B601" t="s">
        <v>2437</v>
      </c>
      <c r="C601">
        <v>102.25421253227483</v>
      </c>
    </row>
    <row r="602" spans="1:4" x14ac:dyDescent="0.25">
      <c r="A602" t="s">
        <v>3044</v>
      </c>
      <c r="B602" t="s">
        <v>2438</v>
      </c>
      <c r="C602">
        <v>35.577125806338209</v>
      </c>
    </row>
    <row r="603" spans="1:4" x14ac:dyDescent="0.25">
      <c r="A603" t="s">
        <v>3044</v>
      </c>
      <c r="B603" t="s">
        <v>2439</v>
      </c>
      <c r="C603">
        <v>10.996303636645059</v>
      </c>
    </row>
    <row r="604" spans="1:4" x14ac:dyDescent="0.25">
      <c r="A604" t="s">
        <v>3044</v>
      </c>
      <c r="B604" t="s">
        <v>2440</v>
      </c>
      <c r="C604">
        <v>1.8568810990186266</v>
      </c>
    </row>
    <row r="605" spans="1:4" x14ac:dyDescent="0.25">
      <c r="A605" t="s">
        <v>3044</v>
      </c>
      <c r="B605" t="s">
        <v>2451</v>
      </c>
      <c r="C605">
        <v>8.7222064572503796E-3</v>
      </c>
    </row>
    <row r="606" spans="1:4" x14ac:dyDescent="0.25">
      <c r="A606" t="s">
        <v>3044</v>
      </c>
      <c r="B606" t="s">
        <v>2454</v>
      </c>
      <c r="C606">
        <v>5.6522324266358032E-2</v>
      </c>
    </row>
    <row r="607" spans="1:4" x14ac:dyDescent="0.25">
      <c r="A607" t="s">
        <v>3044</v>
      </c>
      <c r="B607" t="s">
        <v>2475</v>
      </c>
      <c r="C607">
        <v>193.55967957999994</v>
      </c>
      <c r="D607">
        <v>29</v>
      </c>
    </row>
    <row r="608" spans="1:4" x14ac:dyDescent="0.25">
      <c r="A608" t="s">
        <v>3044</v>
      </c>
      <c r="B608" t="s">
        <v>2484</v>
      </c>
      <c r="C608">
        <v>0.19283143</v>
      </c>
      <c r="D608">
        <v>1</v>
      </c>
    </row>
    <row r="609" spans="1:4" x14ac:dyDescent="0.25">
      <c r="A609" t="s">
        <v>3044</v>
      </c>
      <c r="B609" t="s">
        <v>2485</v>
      </c>
      <c r="C609">
        <v>5.1328007399999995</v>
      </c>
      <c r="D609">
        <v>2</v>
      </c>
    </row>
    <row r="610" spans="1:4" x14ac:dyDescent="0.25">
      <c r="A610" t="s">
        <v>3044</v>
      </c>
      <c r="B610" t="s">
        <v>2492</v>
      </c>
      <c r="C610">
        <v>4.36895217</v>
      </c>
      <c r="D610">
        <v>1</v>
      </c>
    </row>
    <row r="611" spans="1:4" x14ac:dyDescent="0.25">
      <c r="A611" t="s">
        <v>3044</v>
      </c>
      <c r="B611" t="s">
        <v>2476</v>
      </c>
      <c r="C611">
        <v>142.17784588999996</v>
      </c>
      <c r="D611">
        <v>38</v>
      </c>
    </row>
    <row r="612" spans="1:4" x14ac:dyDescent="0.25">
      <c r="A612" t="s">
        <v>3044</v>
      </c>
      <c r="B612" t="s">
        <v>2477</v>
      </c>
      <c r="C612">
        <v>8.4796941699999984</v>
      </c>
      <c r="D612">
        <v>7</v>
      </c>
    </row>
    <row r="613" spans="1:4" x14ac:dyDescent="0.25">
      <c r="A613" t="s">
        <v>3044</v>
      </c>
      <c r="B613" t="s">
        <v>2478</v>
      </c>
      <c r="C613">
        <v>0.33912160999999996</v>
      </c>
      <c r="D613">
        <v>1</v>
      </c>
    </row>
    <row r="614" spans="1:4" x14ac:dyDescent="0.25">
      <c r="A614" t="s">
        <v>3044</v>
      </c>
      <c r="B614" t="s">
        <v>2479</v>
      </c>
      <c r="C614">
        <v>8.4788350000000012E-2</v>
      </c>
      <c r="D614">
        <v>1</v>
      </c>
    </row>
    <row r="615" spans="1:4" x14ac:dyDescent="0.25">
      <c r="A615" t="s">
        <v>3044</v>
      </c>
      <c r="B615" t="s">
        <v>2482</v>
      </c>
      <c r="C615">
        <v>48.351912079999991</v>
      </c>
      <c r="D615">
        <v>14</v>
      </c>
    </row>
    <row r="616" spans="1:4" x14ac:dyDescent="0.25">
      <c r="A616" t="s">
        <v>3044</v>
      </c>
      <c r="B616" t="s">
        <v>2483</v>
      </c>
      <c r="C616">
        <v>129.00243803999999</v>
      </c>
      <c r="D616">
        <v>34</v>
      </c>
    </row>
    <row r="617" spans="1:4" x14ac:dyDescent="0.25">
      <c r="A617" t="s">
        <v>3044</v>
      </c>
      <c r="B617" t="s">
        <v>2498</v>
      </c>
      <c r="C617">
        <v>193.55967957999994</v>
      </c>
      <c r="D617">
        <v>29</v>
      </c>
    </row>
    <row r="618" spans="1:4" x14ac:dyDescent="0.25">
      <c r="A618" t="s">
        <v>3044</v>
      </c>
      <c r="B618" t="s">
        <v>2507</v>
      </c>
      <c r="C618">
        <v>0.19283143</v>
      </c>
      <c r="D618">
        <v>1</v>
      </c>
    </row>
    <row r="619" spans="1:4" x14ac:dyDescent="0.25">
      <c r="A619" t="s">
        <v>3044</v>
      </c>
      <c r="B619" t="s">
        <v>2508</v>
      </c>
      <c r="C619">
        <v>5.1328007399999995</v>
      </c>
      <c r="D619">
        <v>2</v>
      </c>
    </row>
    <row r="620" spans="1:4" x14ac:dyDescent="0.25">
      <c r="A620" t="s">
        <v>3044</v>
      </c>
      <c r="B620" t="s">
        <v>2515</v>
      </c>
      <c r="C620">
        <v>4.36895217</v>
      </c>
      <c r="D620">
        <v>1</v>
      </c>
    </row>
    <row r="621" spans="1:4" x14ac:dyDescent="0.25">
      <c r="A621" t="s">
        <v>3044</v>
      </c>
      <c r="B621" t="s">
        <v>2499</v>
      </c>
      <c r="C621">
        <v>142.17784588999996</v>
      </c>
      <c r="D621">
        <v>38</v>
      </c>
    </row>
    <row r="622" spans="1:4" x14ac:dyDescent="0.25">
      <c r="A622" t="s">
        <v>3044</v>
      </c>
      <c r="B622" t="s">
        <v>2500</v>
      </c>
      <c r="C622">
        <v>8.4796941699999984</v>
      </c>
      <c r="D622">
        <v>7</v>
      </c>
    </row>
    <row r="623" spans="1:4" x14ac:dyDescent="0.25">
      <c r="A623" t="s">
        <v>3044</v>
      </c>
      <c r="B623" t="s">
        <v>2501</v>
      </c>
      <c r="C623">
        <v>0.33912160999999996</v>
      </c>
      <c r="D623">
        <v>1</v>
      </c>
    </row>
    <row r="624" spans="1:4" x14ac:dyDescent="0.25">
      <c r="A624" t="s">
        <v>3044</v>
      </c>
      <c r="B624" t="s">
        <v>2502</v>
      </c>
      <c r="C624">
        <v>8.4788350000000012E-2</v>
      </c>
      <c r="D624">
        <v>1</v>
      </c>
    </row>
    <row r="625" spans="1:4" x14ac:dyDescent="0.25">
      <c r="A625" t="s">
        <v>3044</v>
      </c>
      <c r="B625" t="s">
        <v>2505</v>
      </c>
      <c r="C625">
        <v>48.351912079999991</v>
      </c>
      <c r="D625">
        <v>14</v>
      </c>
    </row>
    <row r="626" spans="1:4" x14ac:dyDescent="0.25">
      <c r="A626" t="s">
        <v>3044</v>
      </c>
      <c r="B626" t="s">
        <v>2506</v>
      </c>
      <c r="C626">
        <v>129.00243803999999</v>
      </c>
      <c r="D626">
        <v>34</v>
      </c>
    </row>
    <row r="627" spans="1:4" x14ac:dyDescent="0.25">
      <c r="A627" t="s">
        <v>3044</v>
      </c>
      <c r="B627" t="s">
        <v>2521</v>
      </c>
      <c r="C627">
        <v>15.84929344</v>
      </c>
      <c r="D627">
        <v>5</v>
      </c>
    </row>
    <row r="628" spans="1:4" x14ac:dyDescent="0.25">
      <c r="A628" t="s">
        <v>3044</v>
      </c>
      <c r="B628" t="s">
        <v>2530</v>
      </c>
      <c r="C628">
        <v>33.215343320000009</v>
      </c>
      <c r="D628">
        <v>14</v>
      </c>
    </row>
    <row r="629" spans="1:4" x14ac:dyDescent="0.25">
      <c r="A629" t="s">
        <v>3044</v>
      </c>
      <c r="B629" t="s">
        <v>2531</v>
      </c>
      <c r="C629">
        <v>138.47343598999996</v>
      </c>
      <c r="D629">
        <v>15</v>
      </c>
    </row>
    <row r="630" spans="1:4" x14ac:dyDescent="0.25">
      <c r="A630" t="s">
        <v>3044</v>
      </c>
      <c r="B630" t="s">
        <v>2532</v>
      </c>
      <c r="C630">
        <v>25.685356820000003</v>
      </c>
      <c r="D630">
        <v>8</v>
      </c>
    </row>
    <row r="631" spans="1:4" x14ac:dyDescent="0.25">
      <c r="A631" t="s">
        <v>3044</v>
      </c>
      <c r="B631" t="s">
        <v>2522</v>
      </c>
      <c r="C631">
        <v>8.0866872700000005</v>
      </c>
      <c r="D631">
        <v>4</v>
      </c>
    </row>
    <row r="632" spans="1:4" x14ac:dyDescent="0.25">
      <c r="A632" t="s">
        <v>3044</v>
      </c>
      <c r="B632" t="s">
        <v>2523</v>
      </c>
      <c r="C632">
        <v>14.66345647</v>
      </c>
      <c r="D632">
        <v>4</v>
      </c>
    </row>
    <row r="633" spans="1:4" x14ac:dyDescent="0.25">
      <c r="A633" t="s">
        <v>3044</v>
      </c>
      <c r="B633" t="s">
        <v>2524</v>
      </c>
      <c r="C633">
        <v>3.9264617900000003</v>
      </c>
      <c r="D633">
        <v>5</v>
      </c>
    </row>
    <row r="634" spans="1:4" x14ac:dyDescent="0.25">
      <c r="A634" t="s">
        <v>3044</v>
      </c>
      <c r="B634" t="s">
        <v>2525</v>
      </c>
      <c r="C634">
        <v>4.4713697200000002</v>
      </c>
      <c r="D634">
        <v>2</v>
      </c>
    </row>
    <row r="635" spans="1:4" x14ac:dyDescent="0.25">
      <c r="A635" t="s">
        <v>3044</v>
      </c>
      <c r="B635" t="s">
        <v>2526</v>
      </c>
      <c r="C635">
        <v>6.3111637900000002</v>
      </c>
      <c r="D635">
        <v>5</v>
      </c>
    </row>
    <row r="636" spans="1:4" x14ac:dyDescent="0.25">
      <c r="A636" t="s">
        <v>3044</v>
      </c>
      <c r="B636" t="s">
        <v>2527</v>
      </c>
      <c r="C636">
        <v>5.2565816400000003</v>
      </c>
      <c r="D636">
        <v>3</v>
      </c>
    </row>
    <row r="637" spans="1:4" x14ac:dyDescent="0.25">
      <c r="A637" t="s">
        <v>3044</v>
      </c>
      <c r="B637" t="s">
        <v>2528</v>
      </c>
      <c r="C637">
        <v>92.207757400000006</v>
      </c>
      <c r="D637">
        <v>24</v>
      </c>
    </row>
    <row r="638" spans="1:4" x14ac:dyDescent="0.25">
      <c r="A638" t="s">
        <v>3044</v>
      </c>
      <c r="B638" t="s">
        <v>2529</v>
      </c>
      <c r="C638">
        <v>183.54315640999994</v>
      </c>
      <c r="D638">
        <v>39</v>
      </c>
    </row>
    <row r="639" spans="1:4" x14ac:dyDescent="0.25">
      <c r="A639" t="s">
        <v>3044</v>
      </c>
      <c r="B639" t="s">
        <v>2546</v>
      </c>
      <c r="C639">
        <v>4.4090599000000008</v>
      </c>
      <c r="D639">
        <v>8</v>
      </c>
    </row>
    <row r="640" spans="1:4" x14ac:dyDescent="0.25">
      <c r="A640" t="s">
        <v>3044</v>
      </c>
      <c r="B640" t="s">
        <v>2547</v>
      </c>
      <c r="C640">
        <v>0.22845061</v>
      </c>
      <c r="D640">
        <v>2</v>
      </c>
    </row>
    <row r="641" spans="1:4" x14ac:dyDescent="0.25">
      <c r="A641" t="s">
        <v>3044</v>
      </c>
      <c r="B641" t="s">
        <v>2550</v>
      </c>
      <c r="C641">
        <v>527.05255354999986</v>
      </c>
      <c r="D641">
        <v>118</v>
      </c>
    </row>
    <row r="642" spans="1:4" x14ac:dyDescent="0.25">
      <c r="A642" t="s">
        <v>3044</v>
      </c>
      <c r="B642" t="s">
        <v>2556</v>
      </c>
      <c r="C642">
        <v>25.685356820000003</v>
      </c>
      <c r="D642">
        <v>8</v>
      </c>
    </row>
    <row r="643" spans="1:4" x14ac:dyDescent="0.25">
      <c r="A643" t="s">
        <v>3044</v>
      </c>
      <c r="B643" t="s">
        <v>2557</v>
      </c>
      <c r="C643">
        <v>506.00470723999985</v>
      </c>
      <c r="D643">
        <v>120</v>
      </c>
    </row>
    <row r="644" spans="1:4" x14ac:dyDescent="0.25">
      <c r="A644" t="s">
        <v>3044</v>
      </c>
      <c r="B644" t="s">
        <v>2562</v>
      </c>
      <c r="D644">
        <v>0.4290991643</v>
      </c>
    </row>
    <row r="645" spans="1:4" x14ac:dyDescent="0.25">
      <c r="A645" t="s">
        <v>3044</v>
      </c>
      <c r="B645" t="s">
        <v>2563</v>
      </c>
      <c r="D645">
        <v>8.9377261100000008E-2</v>
      </c>
    </row>
    <row r="646" spans="1:4" x14ac:dyDescent="0.25">
      <c r="A646" t="s">
        <v>3044</v>
      </c>
      <c r="B646" t="s">
        <v>2566</v>
      </c>
      <c r="D646">
        <v>106.79798693819998</v>
      </c>
    </row>
    <row r="647" spans="1:4" x14ac:dyDescent="0.25">
      <c r="A647" t="s">
        <v>3044</v>
      </c>
      <c r="B647" t="s">
        <v>2612</v>
      </c>
      <c r="C647">
        <v>7.4305778899999995</v>
      </c>
      <c r="D647">
        <v>7</v>
      </c>
    </row>
    <row r="648" spans="1:4" x14ac:dyDescent="0.25">
      <c r="A648" t="s">
        <v>3044</v>
      </c>
      <c r="B648" t="s">
        <v>2613</v>
      </c>
      <c r="C648">
        <v>26.924614079999998</v>
      </c>
      <c r="D648">
        <v>8</v>
      </c>
    </row>
    <row r="649" spans="1:4" x14ac:dyDescent="0.25">
      <c r="A649" t="s">
        <v>3044</v>
      </c>
      <c r="B649" t="s">
        <v>2614</v>
      </c>
      <c r="C649">
        <v>48.413836759999995</v>
      </c>
      <c r="D649">
        <v>4</v>
      </c>
    </row>
    <row r="650" spans="1:4" x14ac:dyDescent="0.25">
      <c r="A650" t="s">
        <v>3044</v>
      </c>
      <c r="B650" t="s">
        <v>2615</v>
      </c>
      <c r="C650">
        <v>36.353372100000001</v>
      </c>
      <c r="D650">
        <v>1</v>
      </c>
    </row>
    <row r="651" spans="1:4" x14ac:dyDescent="0.25">
      <c r="A651" t="s">
        <v>3044</v>
      </c>
      <c r="B651" t="s">
        <v>2616</v>
      </c>
      <c r="D651">
        <v>0</v>
      </c>
    </row>
    <row r="652" spans="1:4" x14ac:dyDescent="0.25">
      <c r="A652" t="s">
        <v>3044</v>
      </c>
      <c r="B652" t="s">
        <v>2617</v>
      </c>
      <c r="C652">
        <v>367.01356760000004</v>
      </c>
      <c r="D652">
        <v>2</v>
      </c>
    </row>
    <row r="653" spans="1:4" x14ac:dyDescent="0.25">
      <c r="A653" t="s">
        <v>3044</v>
      </c>
      <c r="B653" t="s">
        <v>2656</v>
      </c>
      <c r="C653">
        <v>0.7764597108451311</v>
      </c>
    </row>
    <row r="654" spans="1:4" x14ac:dyDescent="0.25">
      <c r="A654" t="s">
        <v>3044</v>
      </c>
      <c r="B654" t="s">
        <v>2657</v>
      </c>
      <c r="C654">
        <v>17.991029626171574</v>
      </c>
    </row>
    <row r="655" spans="1:4" x14ac:dyDescent="0.25">
      <c r="A655" t="s">
        <v>3044</v>
      </c>
      <c r="B655" t="s">
        <v>2658</v>
      </c>
      <c r="C655">
        <v>130.20457364059544</v>
      </c>
    </row>
    <row r="656" spans="1:4" x14ac:dyDescent="0.25">
      <c r="A656" t="s">
        <v>3044</v>
      </c>
      <c r="B656" t="s">
        <v>2659</v>
      </c>
      <c r="C656">
        <v>174.41787608013232</v>
      </c>
    </row>
    <row r="657" spans="1:4" x14ac:dyDescent="0.25">
      <c r="A657" t="s">
        <v>3044</v>
      </c>
      <c r="B657" t="s">
        <v>2660</v>
      </c>
      <c r="C657">
        <v>58.507804513625643</v>
      </c>
    </row>
    <row r="658" spans="1:4" x14ac:dyDescent="0.25">
      <c r="A658" t="s">
        <v>3044</v>
      </c>
      <c r="B658" t="s">
        <v>2661</v>
      </c>
      <c r="C658">
        <v>45.228808788090205</v>
      </c>
    </row>
    <row r="659" spans="1:4" x14ac:dyDescent="0.25">
      <c r="A659" t="s">
        <v>3044</v>
      </c>
      <c r="B659" t="s">
        <v>2662</v>
      </c>
      <c r="C659">
        <v>36.259896162256489</v>
      </c>
    </row>
    <row r="660" spans="1:4" x14ac:dyDescent="0.25">
      <c r="A660" t="s">
        <v>3044</v>
      </c>
      <c r="B660" t="s">
        <v>2663</v>
      </c>
      <c r="C660">
        <v>23.506441814228737</v>
      </c>
    </row>
    <row r="661" spans="1:4" x14ac:dyDescent="0.25">
      <c r="A661" t="s">
        <v>3044</v>
      </c>
      <c r="B661" t="s">
        <v>2664</v>
      </c>
      <c r="C661">
        <v>1.9537804899593607E-2</v>
      </c>
    </row>
    <row r="662" spans="1:4" x14ac:dyDescent="0.25">
      <c r="A662" t="s">
        <v>3044</v>
      </c>
      <c r="B662" t="s">
        <v>2676</v>
      </c>
      <c r="C662">
        <v>0.13687802117357928</v>
      </c>
    </row>
    <row r="663" spans="1:4" x14ac:dyDescent="0.25">
      <c r="A663" t="s">
        <v>3044</v>
      </c>
      <c r="B663" t="s">
        <v>2679</v>
      </c>
      <c r="C663">
        <v>3.5693606782561185E-3</v>
      </c>
    </row>
    <row r="664" spans="1:4" x14ac:dyDescent="0.25">
      <c r="A664" t="s">
        <v>3044</v>
      </c>
      <c r="B664" t="s">
        <v>2680</v>
      </c>
      <c r="C664">
        <v>1.2035265933716788E-2</v>
      </c>
    </row>
    <row r="665" spans="1:4" x14ac:dyDescent="0.25">
      <c r="A665" t="s">
        <v>3044</v>
      </c>
      <c r="B665" t="s">
        <v>2683</v>
      </c>
      <c r="C665">
        <v>0.41209422089665143</v>
      </c>
    </row>
    <row r="666" spans="1:4" x14ac:dyDescent="0.25">
      <c r="A666" t="s">
        <v>3044</v>
      </c>
      <c r="B666" t="s">
        <v>2703</v>
      </c>
      <c r="C666">
        <v>420.23674387000005</v>
      </c>
      <c r="D666">
        <v>10</v>
      </c>
    </row>
    <row r="667" spans="1:4" x14ac:dyDescent="0.25">
      <c r="A667" t="s">
        <v>3044</v>
      </c>
      <c r="B667" t="s">
        <v>2704</v>
      </c>
      <c r="C667">
        <v>24.368963180000002</v>
      </c>
      <c r="D667">
        <v>2</v>
      </c>
    </row>
    <row r="668" spans="1:4" x14ac:dyDescent="0.25">
      <c r="A668" t="s">
        <v>3044</v>
      </c>
      <c r="B668" t="s">
        <v>2710</v>
      </c>
      <c r="C668">
        <v>30.974982089999997</v>
      </c>
      <c r="D668">
        <v>4</v>
      </c>
    </row>
    <row r="669" spans="1:4" x14ac:dyDescent="0.25">
      <c r="A669" t="s">
        <v>3044</v>
      </c>
      <c r="B669" t="s">
        <v>2711</v>
      </c>
      <c r="C669">
        <v>10.55527929</v>
      </c>
      <c r="D669">
        <v>6</v>
      </c>
    </row>
    <row r="670" spans="1:4" x14ac:dyDescent="0.25">
      <c r="A670" t="s">
        <v>3044</v>
      </c>
      <c r="B670" t="s">
        <v>2727</v>
      </c>
      <c r="C670">
        <v>420.23674387000005</v>
      </c>
      <c r="D670">
        <v>10</v>
      </c>
    </row>
    <row r="671" spans="1:4" x14ac:dyDescent="0.25">
      <c r="A671" t="s">
        <v>3044</v>
      </c>
      <c r="B671" t="s">
        <v>2728</v>
      </c>
      <c r="C671">
        <v>24.368963180000002</v>
      </c>
      <c r="D671">
        <v>2</v>
      </c>
    </row>
    <row r="672" spans="1:4" x14ac:dyDescent="0.25">
      <c r="A672" t="s">
        <v>3044</v>
      </c>
      <c r="B672" t="s">
        <v>2734</v>
      </c>
      <c r="C672">
        <v>30.974982089999997</v>
      </c>
      <c r="D672">
        <v>4</v>
      </c>
    </row>
    <row r="673" spans="1:4" x14ac:dyDescent="0.25">
      <c r="A673" t="s">
        <v>3044</v>
      </c>
      <c r="B673" t="s">
        <v>2735</v>
      </c>
      <c r="C673">
        <v>10.55527929</v>
      </c>
      <c r="D673">
        <v>6</v>
      </c>
    </row>
    <row r="674" spans="1:4" x14ac:dyDescent="0.25">
      <c r="A674" t="s">
        <v>3044</v>
      </c>
      <c r="B674" t="s">
        <v>2756</v>
      </c>
      <c r="C674">
        <v>241.98295225000004</v>
      </c>
      <c r="D674">
        <v>6</v>
      </c>
    </row>
    <row r="675" spans="1:4" x14ac:dyDescent="0.25">
      <c r="A675" t="s">
        <v>3044</v>
      </c>
      <c r="B675" t="s">
        <v>2757</v>
      </c>
      <c r="C675">
        <v>5.3904742700000003</v>
      </c>
      <c r="D675">
        <v>2</v>
      </c>
    </row>
    <row r="676" spans="1:4" x14ac:dyDescent="0.25">
      <c r="A676" t="s">
        <v>3044</v>
      </c>
      <c r="B676" t="s">
        <v>2758</v>
      </c>
      <c r="C676">
        <v>1.9619774099999998</v>
      </c>
      <c r="D676">
        <v>2</v>
      </c>
    </row>
    <row r="677" spans="1:4" x14ac:dyDescent="0.25">
      <c r="A677" t="s">
        <v>3044</v>
      </c>
      <c r="B677" t="s">
        <v>2748</v>
      </c>
      <c r="C677">
        <v>24.368963180000002</v>
      </c>
      <c r="D677">
        <v>2</v>
      </c>
    </row>
    <row r="678" spans="1:4" x14ac:dyDescent="0.25">
      <c r="A678" t="s">
        <v>3044</v>
      </c>
      <c r="B678" t="s">
        <v>2750</v>
      </c>
      <c r="C678">
        <v>161.47603547000003</v>
      </c>
      <c r="D678">
        <v>3</v>
      </c>
    </row>
    <row r="679" spans="1:4" x14ac:dyDescent="0.25">
      <c r="A679" t="s">
        <v>3044</v>
      </c>
      <c r="B679" t="s">
        <v>2753</v>
      </c>
      <c r="C679">
        <v>6.06371503</v>
      </c>
      <c r="D679">
        <v>2</v>
      </c>
    </row>
    <row r="680" spans="1:4" x14ac:dyDescent="0.25">
      <c r="A680" t="s">
        <v>3044</v>
      </c>
      <c r="B680" t="s">
        <v>2754</v>
      </c>
      <c r="C680">
        <v>0.72195686000000003</v>
      </c>
      <c r="D680">
        <v>1</v>
      </c>
    </row>
    <row r="681" spans="1:4" x14ac:dyDescent="0.25">
      <c r="A681" t="s">
        <v>3044</v>
      </c>
      <c r="B681" t="s">
        <v>2755</v>
      </c>
      <c r="C681">
        <v>44.169893959999996</v>
      </c>
      <c r="D681">
        <v>4</v>
      </c>
    </row>
    <row r="682" spans="1:4" x14ac:dyDescent="0.25">
      <c r="A682" t="s">
        <v>3044</v>
      </c>
      <c r="B682" t="s">
        <v>2772</v>
      </c>
      <c r="C682">
        <v>1.9619774099999998</v>
      </c>
      <c r="D682">
        <v>2</v>
      </c>
    </row>
    <row r="683" spans="1:4" x14ac:dyDescent="0.25">
      <c r="A683" t="s">
        <v>3044</v>
      </c>
      <c r="B683" t="s">
        <v>2773</v>
      </c>
      <c r="C683">
        <v>484.17399102000007</v>
      </c>
      <c r="D683">
        <v>20</v>
      </c>
    </row>
    <row r="684" spans="1:4" x14ac:dyDescent="0.25">
      <c r="A684" t="s">
        <v>3044</v>
      </c>
      <c r="B684" t="s">
        <v>2789</v>
      </c>
      <c r="D684">
        <v>54.206666252900007</v>
      </c>
    </row>
    <row r="685" spans="1:4" x14ac:dyDescent="0.25">
      <c r="A685" t="s">
        <v>3044</v>
      </c>
      <c r="B685" t="s">
        <v>2778</v>
      </c>
      <c r="D685">
        <v>19.962344502399997</v>
      </c>
    </row>
    <row r="686" spans="1:4" x14ac:dyDescent="0.25">
      <c r="A686" t="s">
        <v>3044</v>
      </c>
      <c r="B686" t="s">
        <v>2781</v>
      </c>
      <c r="D686">
        <v>9.0480547800000005E-2</v>
      </c>
    </row>
    <row r="687" spans="1:4" x14ac:dyDescent="0.25">
      <c r="A687" t="s">
        <v>3044</v>
      </c>
      <c r="B687" t="s">
        <v>2782</v>
      </c>
      <c r="D687">
        <v>43.930196777600003</v>
      </c>
    </row>
    <row r="688" spans="1:4" x14ac:dyDescent="0.25">
      <c r="A688" t="s">
        <v>3044</v>
      </c>
      <c r="B688" t="s">
        <v>2785</v>
      </c>
      <c r="D688">
        <v>22.262235085699995</v>
      </c>
    </row>
    <row r="689" spans="1:5" x14ac:dyDescent="0.25">
      <c r="A689" t="s">
        <v>3045</v>
      </c>
      <c r="B689" t="s">
        <v>2353</v>
      </c>
      <c r="C689">
        <v>0.7842661880506</v>
      </c>
      <c r="D689">
        <v>2.9145150115667803E-2</v>
      </c>
      <c r="E689">
        <v>0.77849286054011835</v>
      </c>
    </row>
    <row r="690" spans="1:5" x14ac:dyDescent="0.25">
      <c r="A690" t="s">
        <v>3045</v>
      </c>
      <c r="B690" t="s">
        <v>2354</v>
      </c>
      <c r="C690">
        <v>5.8071218596210394E-4</v>
      </c>
      <c r="D690">
        <v>9.5598051668137828E-4</v>
      </c>
      <c r="E690">
        <v>5.835813246414859E-4</v>
      </c>
    </row>
    <row r="691" spans="1:5" x14ac:dyDescent="0.25">
      <c r="A691" t="s">
        <v>3045</v>
      </c>
      <c r="B691" t="s">
        <v>2355</v>
      </c>
    </row>
    <row r="692" spans="1:5" x14ac:dyDescent="0.25">
      <c r="A692" t="s">
        <v>3045</v>
      </c>
      <c r="B692" t="s">
        <v>2458</v>
      </c>
      <c r="C692">
        <v>8.2954658152763197E-6</v>
      </c>
    </row>
    <row r="693" spans="1:5" x14ac:dyDescent="0.25">
      <c r="A693" t="s">
        <v>3045</v>
      </c>
      <c r="B693" t="s">
        <v>2462</v>
      </c>
      <c r="C693">
        <v>3.048899042958212E-3</v>
      </c>
    </row>
    <row r="694" spans="1:5" x14ac:dyDescent="0.25">
      <c r="A694" t="s">
        <v>3045</v>
      </c>
      <c r="B694" t="s">
        <v>2688</v>
      </c>
      <c r="C694">
        <v>0.54466226421719754</v>
      </c>
    </row>
    <row r="695" spans="1:5" x14ac:dyDescent="0.25">
      <c r="A695" t="s">
        <v>3045</v>
      </c>
      <c r="B695" t="s">
        <v>2181</v>
      </c>
      <c r="C695">
        <v>26232.750398030068</v>
      </c>
      <c r="D695">
        <v>2222</v>
      </c>
    </row>
    <row r="696" spans="1:5" x14ac:dyDescent="0.25">
      <c r="A696" t="s">
        <v>3045</v>
      </c>
      <c r="B696" t="s">
        <v>2183</v>
      </c>
      <c r="C696">
        <v>37554.127965270185</v>
      </c>
      <c r="D696">
        <v>7663</v>
      </c>
    </row>
    <row r="697" spans="1:5" x14ac:dyDescent="0.25">
      <c r="A697" t="s">
        <v>3045</v>
      </c>
      <c r="B697" t="s">
        <v>2197</v>
      </c>
      <c r="C697">
        <v>63299.191593680131</v>
      </c>
    </row>
    <row r="698" spans="1:5" x14ac:dyDescent="0.25">
      <c r="A698" t="s">
        <v>3045</v>
      </c>
      <c r="B698" t="s">
        <v>2198</v>
      </c>
      <c r="C698">
        <v>487.68676962000006</v>
      </c>
    </row>
    <row r="699" spans="1:5" x14ac:dyDescent="0.25">
      <c r="A699" t="s">
        <v>3045</v>
      </c>
      <c r="B699" t="s">
        <v>2229</v>
      </c>
      <c r="C699">
        <v>9831</v>
      </c>
      <c r="D699">
        <v>54</v>
      </c>
    </row>
    <row r="700" spans="1:5" x14ac:dyDescent="0.25">
      <c r="A700" t="s">
        <v>3045</v>
      </c>
      <c r="B700" t="s">
        <v>2238</v>
      </c>
      <c r="C700">
        <v>4.1233268598182042E-2</v>
      </c>
      <c r="D700">
        <v>0.74410259555074443</v>
      </c>
      <c r="E700">
        <v>4.0918016933897891E-2</v>
      </c>
    </row>
    <row r="701" spans="1:5" x14ac:dyDescent="0.25">
      <c r="A701" t="s">
        <v>3045</v>
      </c>
      <c r="B701" t="s">
        <v>2252</v>
      </c>
      <c r="C701">
        <v>1</v>
      </c>
      <c r="D701">
        <v>1</v>
      </c>
      <c r="E701">
        <v>1</v>
      </c>
    </row>
    <row r="702" spans="1:5" x14ac:dyDescent="0.25">
      <c r="A702" t="s">
        <v>3045</v>
      </c>
      <c r="B702" t="s">
        <v>2299</v>
      </c>
      <c r="C702">
        <v>0.31419267738429846</v>
      </c>
      <c r="D702">
        <v>0.12875313299748975</v>
      </c>
      <c r="E702">
        <v>0.31277488716345203</v>
      </c>
    </row>
    <row r="703" spans="1:5" x14ac:dyDescent="0.25">
      <c r="A703" t="s">
        <v>3045</v>
      </c>
      <c r="B703" t="s">
        <v>2300</v>
      </c>
      <c r="C703">
        <v>9.2733904308282891E-2</v>
      </c>
      <c r="D703">
        <v>0.11545110980531913</v>
      </c>
      <c r="E703">
        <v>9.2907590195536113E-2</v>
      </c>
    </row>
    <row r="704" spans="1:5" x14ac:dyDescent="0.25">
      <c r="A704" t="s">
        <v>3045</v>
      </c>
      <c r="B704" t="s">
        <v>2301</v>
      </c>
      <c r="C704">
        <v>0.13649260649582509</v>
      </c>
      <c r="D704">
        <v>0.14467914808305765</v>
      </c>
      <c r="E704">
        <v>0.13655519723742399</v>
      </c>
    </row>
    <row r="705" spans="1:5" x14ac:dyDescent="0.25">
      <c r="A705" t="s">
        <v>3045</v>
      </c>
      <c r="B705" t="s">
        <v>2302</v>
      </c>
      <c r="C705">
        <v>0.25546338349500441</v>
      </c>
      <c r="D705">
        <v>0.37767523870601749</v>
      </c>
      <c r="E705">
        <v>0.2563977622639052</v>
      </c>
    </row>
    <row r="706" spans="1:5" x14ac:dyDescent="0.25">
      <c r="A706" t="s">
        <v>3045</v>
      </c>
      <c r="B706" t="s">
        <v>2303</v>
      </c>
      <c r="C706">
        <v>0.2011174283165891</v>
      </c>
      <c r="D706">
        <v>0.23344137040811611</v>
      </c>
      <c r="E706">
        <v>0.2013645631396826</v>
      </c>
    </row>
    <row r="707" spans="1:5" x14ac:dyDescent="0.25">
      <c r="A707" t="s">
        <v>3045</v>
      </c>
      <c r="B707" t="s">
        <v>2349</v>
      </c>
      <c r="C707">
        <v>0.21515309976343783</v>
      </c>
      <c r="D707">
        <v>0.9698988693676508</v>
      </c>
      <c r="E707">
        <v>0.22092355813524012</v>
      </c>
    </row>
    <row r="708" spans="1:5" x14ac:dyDescent="0.25">
      <c r="A708" t="s">
        <v>3045</v>
      </c>
      <c r="B708" t="s">
        <v>2358</v>
      </c>
      <c r="C708">
        <v>7.0397423534314179E-4</v>
      </c>
      <c r="D708">
        <v>6.6846184950642693E-2</v>
      </c>
      <c r="E708">
        <v>1.2096688532165997E-3</v>
      </c>
    </row>
    <row r="709" spans="1:5" x14ac:dyDescent="0.25">
      <c r="A709" t="s">
        <v>3045</v>
      </c>
      <c r="B709" t="s">
        <v>2359</v>
      </c>
      <c r="C709">
        <v>0.99929602576465681</v>
      </c>
      <c r="D709">
        <v>0.93315381504935724</v>
      </c>
      <c r="E709">
        <v>0.99879033114678339</v>
      </c>
    </row>
    <row r="710" spans="1:5" x14ac:dyDescent="0.25">
      <c r="A710" t="s">
        <v>3045</v>
      </c>
      <c r="B710" t="s">
        <v>2367</v>
      </c>
      <c r="C710">
        <v>1</v>
      </c>
      <c r="D710">
        <v>1</v>
      </c>
      <c r="E710">
        <v>1</v>
      </c>
    </row>
    <row r="711" spans="1:5" x14ac:dyDescent="0.25">
      <c r="A711" t="s">
        <v>3045</v>
      </c>
      <c r="B711" t="s">
        <v>2376</v>
      </c>
      <c r="C711">
        <v>4.8054439644750499E-4</v>
      </c>
      <c r="D711">
        <v>1.0932687909812319E-2</v>
      </c>
      <c r="E711">
        <v>5.6045694643318213E-4</v>
      </c>
    </row>
    <row r="712" spans="1:5" x14ac:dyDescent="0.25">
      <c r="A712" t="s">
        <v>3045</v>
      </c>
      <c r="B712" t="s">
        <v>2387</v>
      </c>
      <c r="C712">
        <v>2784.0472901999851</v>
      </c>
      <c r="D712">
        <v>5915</v>
      </c>
    </row>
    <row r="713" spans="1:5" x14ac:dyDescent="0.25">
      <c r="A713" t="s">
        <v>3045</v>
      </c>
      <c r="B713" t="s">
        <v>2388</v>
      </c>
      <c r="C713">
        <v>5147.9664923699911</v>
      </c>
      <c r="D713">
        <v>1565</v>
      </c>
    </row>
    <row r="714" spans="1:5" x14ac:dyDescent="0.25">
      <c r="A714" t="s">
        <v>3045</v>
      </c>
      <c r="B714" t="s">
        <v>2389</v>
      </c>
      <c r="C714">
        <v>15771.736971370006</v>
      </c>
      <c r="D714">
        <v>1581</v>
      </c>
    </row>
    <row r="715" spans="1:5" x14ac:dyDescent="0.25">
      <c r="A715" t="s">
        <v>3045</v>
      </c>
      <c r="B715" t="s">
        <v>2390</v>
      </c>
      <c r="C715">
        <v>15600.905469540019</v>
      </c>
      <c r="D715">
        <v>495</v>
      </c>
    </row>
    <row r="716" spans="1:5" x14ac:dyDescent="0.25">
      <c r="A716" t="s">
        <v>3045</v>
      </c>
      <c r="B716" t="s">
        <v>2391</v>
      </c>
      <c r="C716">
        <v>14766.079687640016</v>
      </c>
      <c r="D716">
        <v>215</v>
      </c>
    </row>
    <row r="717" spans="1:5" x14ac:dyDescent="0.25">
      <c r="A717" t="s">
        <v>3045</v>
      </c>
      <c r="B717" t="s">
        <v>2392</v>
      </c>
      <c r="C717">
        <v>9228.4556825600012</v>
      </c>
      <c r="D717">
        <v>60</v>
      </c>
    </row>
    <row r="718" spans="1:5" x14ac:dyDescent="0.25">
      <c r="A718" t="s">
        <v>3045</v>
      </c>
      <c r="B718" t="s">
        <v>2432</v>
      </c>
      <c r="C718">
        <v>0.38750647665789217</v>
      </c>
    </row>
    <row r="719" spans="1:5" x14ac:dyDescent="0.25">
      <c r="A719" t="s">
        <v>3045</v>
      </c>
      <c r="B719" t="s">
        <v>2433</v>
      </c>
      <c r="C719">
        <v>59096.699215140128</v>
      </c>
    </row>
    <row r="720" spans="1:5" x14ac:dyDescent="0.25">
      <c r="A720" t="s">
        <v>3045</v>
      </c>
      <c r="B720" t="s">
        <v>2434</v>
      </c>
      <c r="C720">
        <v>1329.1543570624219</v>
      </c>
    </row>
    <row r="721" spans="1:4" x14ac:dyDescent="0.25">
      <c r="A721" t="s">
        <v>3045</v>
      </c>
      <c r="B721" t="s">
        <v>2435</v>
      </c>
      <c r="C721">
        <v>1522.622433742303</v>
      </c>
    </row>
    <row r="722" spans="1:4" x14ac:dyDescent="0.25">
      <c r="A722" t="s">
        <v>3045</v>
      </c>
      <c r="B722" t="s">
        <v>2436</v>
      </c>
      <c r="C722">
        <v>471.10576222873607</v>
      </c>
    </row>
    <row r="723" spans="1:4" x14ac:dyDescent="0.25">
      <c r="A723" t="s">
        <v>3045</v>
      </c>
      <c r="B723" t="s">
        <v>2437</v>
      </c>
      <c r="C723">
        <v>406.56862842713406</v>
      </c>
    </row>
    <row r="724" spans="1:4" x14ac:dyDescent="0.25">
      <c r="A724" t="s">
        <v>3045</v>
      </c>
      <c r="B724" t="s">
        <v>2438</v>
      </c>
      <c r="C724">
        <v>176.72073390165215</v>
      </c>
    </row>
    <row r="725" spans="1:4" x14ac:dyDescent="0.25">
      <c r="A725" t="s">
        <v>3045</v>
      </c>
      <c r="B725" t="s">
        <v>2439</v>
      </c>
      <c r="C725">
        <v>196.61199303968934</v>
      </c>
    </row>
    <row r="726" spans="1:4" x14ac:dyDescent="0.25">
      <c r="A726" t="s">
        <v>3045</v>
      </c>
      <c r="B726" t="s">
        <v>2440</v>
      </c>
      <c r="C726">
        <v>93.208637808237569</v>
      </c>
    </row>
    <row r="727" spans="1:4" x14ac:dyDescent="0.25">
      <c r="A727" t="s">
        <v>3045</v>
      </c>
      <c r="B727" t="s">
        <v>2451</v>
      </c>
      <c r="C727">
        <v>5.894023705624214E-4</v>
      </c>
    </row>
    <row r="728" spans="1:4" x14ac:dyDescent="0.25">
      <c r="A728" t="s">
        <v>3045</v>
      </c>
      <c r="B728" t="s">
        <v>2452</v>
      </c>
      <c r="C728">
        <v>3.9507104862452587E-6</v>
      </c>
    </row>
    <row r="729" spans="1:4" x14ac:dyDescent="0.25">
      <c r="A729" t="s">
        <v>3045</v>
      </c>
      <c r="B729" t="s">
        <v>2454</v>
      </c>
      <c r="C729">
        <v>0.9963494524101778</v>
      </c>
    </row>
    <row r="730" spans="1:4" x14ac:dyDescent="0.25">
      <c r="A730" t="s">
        <v>3045</v>
      </c>
      <c r="B730" t="s">
        <v>2475</v>
      </c>
      <c r="C730">
        <v>14501.964614469998</v>
      </c>
      <c r="D730">
        <v>417</v>
      </c>
    </row>
    <row r="731" spans="1:4" x14ac:dyDescent="0.25">
      <c r="A731" t="s">
        <v>3045</v>
      </c>
      <c r="B731" t="s">
        <v>2484</v>
      </c>
      <c r="C731">
        <v>8933.7988196499973</v>
      </c>
      <c r="D731">
        <v>668</v>
      </c>
    </row>
    <row r="732" spans="1:4" x14ac:dyDescent="0.25">
      <c r="A732" t="s">
        <v>3045</v>
      </c>
      <c r="B732" t="s">
        <v>2485</v>
      </c>
      <c r="C732">
        <v>4913.3088317600004</v>
      </c>
      <c r="D732">
        <v>442</v>
      </c>
    </row>
    <row r="733" spans="1:4" x14ac:dyDescent="0.25">
      <c r="A733" t="s">
        <v>3045</v>
      </c>
      <c r="B733" t="s">
        <v>2486</v>
      </c>
      <c r="C733">
        <v>1242.5589204400003</v>
      </c>
      <c r="D733">
        <v>98</v>
      </c>
    </row>
    <row r="734" spans="1:4" x14ac:dyDescent="0.25">
      <c r="A734" t="s">
        <v>3045</v>
      </c>
      <c r="B734" t="s">
        <v>2487</v>
      </c>
      <c r="C734">
        <v>1401.7055633400003</v>
      </c>
      <c r="D734">
        <v>41</v>
      </c>
    </row>
    <row r="735" spans="1:4" x14ac:dyDescent="0.25">
      <c r="A735" t="s">
        <v>3045</v>
      </c>
      <c r="B735" t="s">
        <v>2488</v>
      </c>
      <c r="C735">
        <v>94.482086229999993</v>
      </c>
      <c r="D735">
        <v>10</v>
      </c>
    </row>
    <row r="736" spans="1:4" x14ac:dyDescent="0.25">
      <c r="A736" t="s">
        <v>3045</v>
      </c>
      <c r="B736" t="s">
        <v>2492</v>
      </c>
      <c r="C736">
        <v>9288.7139662399986</v>
      </c>
      <c r="D736">
        <v>243</v>
      </c>
    </row>
    <row r="737" spans="1:4" x14ac:dyDescent="0.25">
      <c r="A737" t="s">
        <v>3045</v>
      </c>
      <c r="B737" t="s">
        <v>2476</v>
      </c>
      <c r="C737">
        <v>5129.6320604999964</v>
      </c>
      <c r="D737">
        <v>540</v>
      </c>
    </row>
    <row r="738" spans="1:4" x14ac:dyDescent="0.25">
      <c r="A738" t="s">
        <v>3045</v>
      </c>
      <c r="B738" t="s">
        <v>2477</v>
      </c>
      <c r="C738">
        <v>9092.5536314700039</v>
      </c>
      <c r="D738">
        <v>1155</v>
      </c>
    </row>
    <row r="739" spans="1:4" x14ac:dyDescent="0.25">
      <c r="A739" t="s">
        <v>3045</v>
      </c>
      <c r="B739" t="s">
        <v>2478</v>
      </c>
      <c r="C739">
        <v>2162.3236380999983</v>
      </c>
      <c r="D739">
        <v>421</v>
      </c>
    </row>
    <row r="740" spans="1:4" x14ac:dyDescent="0.25">
      <c r="A740" t="s">
        <v>3045</v>
      </c>
      <c r="B740" t="s">
        <v>2479</v>
      </c>
      <c r="C740">
        <v>228.77184056000002</v>
      </c>
      <c r="D740">
        <v>92</v>
      </c>
    </row>
    <row r="741" spans="1:4" x14ac:dyDescent="0.25">
      <c r="A741" t="s">
        <v>3045</v>
      </c>
      <c r="B741" t="s">
        <v>2480</v>
      </c>
      <c r="C741">
        <v>195.56900603</v>
      </c>
      <c r="D741">
        <v>31</v>
      </c>
    </row>
    <row r="742" spans="1:4" x14ac:dyDescent="0.25">
      <c r="A742" t="s">
        <v>3045</v>
      </c>
      <c r="B742" t="s">
        <v>2481</v>
      </c>
      <c r="C742">
        <v>0.34166145000000003</v>
      </c>
      <c r="D742">
        <v>3</v>
      </c>
    </row>
    <row r="743" spans="1:4" x14ac:dyDescent="0.25">
      <c r="A743" t="s">
        <v>3045</v>
      </c>
      <c r="B743" t="s">
        <v>2482</v>
      </c>
      <c r="C743">
        <v>3475.8190967499995</v>
      </c>
      <c r="D743">
        <v>80</v>
      </c>
    </row>
    <row r="744" spans="1:4" x14ac:dyDescent="0.25">
      <c r="A744" t="s">
        <v>3045</v>
      </c>
      <c r="B744" t="s">
        <v>2483</v>
      </c>
      <c r="C744">
        <v>2637.6478566900005</v>
      </c>
      <c r="D744">
        <v>187</v>
      </c>
    </row>
    <row r="745" spans="1:4" x14ac:dyDescent="0.25">
      <c r="A745" t="s">
        <v>3045</v>
      </c>
      <c r="B745" t="s">
        <v>2498</v>
      </c>
      <c r="C745">
        <v>14501.964614469998</v>
      </c>
      <c r="D745">
        <v>417</v>
      </c>
    </row>
    <row r="746" spans="1:4" x14ac:dyDescent="0.25">
      <c r="A746" t="s">
        <v>3045</v>
      </c>
      <c r="B746" t="s">
        <v>2507</v>
      </c>
      <c r="C746">
        <v>8933.7988196499973</v>
      </c>
      <c r="D746">
        <v>668</v>
      </c>
    </row>
    <row r="747" spans="1:4" x14ac:dyDescent="0.25">
      <c r="A747" t="s">
        <v>3045</v>
      </c>
      <c r="B747" t="s">
        <v>2508</v>
      </c>
      <c r="C747">
        <v>4913.3088317600004</v>
      </c>
      <c r="D747">
        <v>442</v>
      </c>
    </row>
    <row r="748" spans="1:4" x14ac:dyDescent="0.25">
      <c r="A748" t="s">
        <v>3045</v>
      </c>
      <c r="B748" t="s">
        <v>2509</v>
      </c>
      <c r="C748">
        <v>1242.5589204400003</v>
      </c>
      <c r="D748">
        <v>98</v>
      </c>
    </row>
    <row r="749" spans="1:4" x14ac:dyDescent="0.25">
      <c r="A749" t="s">
        <v>3045</v>
      </c>
      <c r="B749" t="s">
        <v>2510</v>
      </c>
      <c r="C749">
        <v>1401.7055633400003</v>
      </c>
      <c r="D749">
        <v>41</v>
      </c>
    </row>
    <row r="750" spans="1:4" x14ac:dyDescent="0.25">
      <c r="A750" t="s">
        <v>3045</v>
      </c>
      <c r="B750" t="s">
        <v>2511</v>
      </c>
      <c r="C750">
        <v>94.482086229999993</v>
      </c>
      <c r="D750">
        <v>10</v>
      </c>
    </row>
    <row r="751" spans="1:4" x14ac:dyDescent="0.25">
      <c r="A751" t="s">
        <v>3045</v>
      </c>
      <c r="B751" t="s">
        <v>2515</v>
      </c>
      <c r="C751">
        <v>9288.7139662399986</v>
      </c>
      <c r="D751">
        <v>243</v>
      </c>
    </row>
    <row r="752" spans="1:4" x14ac:dyDescent="0.25">
      <c r="A752" t="s">
        <v>3045</v>
      </c>
      <c r="B752" t="s">
        <v>2499</v>
      </c>
      <c r="C752">
        <v>5129.6320604999964</v>
      </c>
      <c r="D752">
        <v>540</v>
      </c>
    </row>
    <row r="753" spans="1:4" x14ac:dyDescent="0.25">
      <c r="A753" t="s">
        <v>3045</v>
      </c>
      <c r="B753" t="s">
        <v>2500</v>
      </c>
      <c r="C753">
        <v>9092.5536314700039</v>
      </c>
      <c r="D753">
        <v>1155</v>
      </c>
    </row>
    <row r="754" spans="1:4" x14ac:dyDescent="0.25">
      <c r="A754" t="s">
        <v>3045</v>
      </c>
      <c r="B754" t="s">
        <v>2501</v>
      </c>
      <c r="C754">
        <v>2162.3236380999983</v>
      </c>
      <c r="D754">
        <v>421</v>
      </c>
    </row>
    <row r="755" spans="1:4" x14ac:dyDescent="0.25">
      <c r="A755" t="s">
        <v>3045</v>
      </c>
      <c r="B755" t="s">
        <v>2502</v>
      </c>
      <c r="C755">
        <v>228.77184056000002</v>
      </c>
      <c r="D755">
        <v>92</v>
      </c>
    </row>
    <row r="756" spans="1:4" x14ac:dyDescent="0.25">
      <c r="A756" t="s">
        <v>3045</v>
      </c>
      <c r="B756" t="s">
        <v>2503</v>
      </c>
      <c r="C756">
        <v>195.56900603</v>
      </c>
      <c r="D756">
        <v>31</v>
      </c>
    </row>
    <row r="757" spans="1:4" x14ac:dyDescent="0.25">
      <c r="A757" t="s">
        <v>3045</v>
      </c>
      <c r="B757" t="s">
        <v>2504</v>
      </c>
      <c r="C757">
        <v>0.34166145000000003</v>
      </c>
      <c r="D757">
        <v>3</v>
      </c>
    </row>
    <row r="758" spans="1:4" x14ac:dyDescent="0.25">
      <c r="A758" t="s">
        <v>3045</v>
      </c>
      <c r="B758" t="s">
        <v>2505</v>
      </c>
      <c r="C758">
        <v>3475.8190967499995</v>
      </c>
      <c r="D758">
        <v>80</v>
      </c>
    </row>
    <row r="759" spans="1:4" x14ac:dyDescent="0.25">
      <c r="A759" t="s">
        <v>3045</v>
      </c>
      <c r="B759" t="s">
        <v>2506</v>
      </c>
      <c r="C759">
        <v>2637.6478566900005</v>
      </c>
      <c r="D759">
        <v>187</v>
      </c>
    </row>
    <row r="760" spans="1:4" x14ac:dyDescent="0.25">
      <c r="A760" t="s">
        <v>3045</v>
      </c>
      <c r="B760" t="s">
        <v>2521</v>
      </c>
      <c r="C760">
        <v>3217.3025186400005</v>
      </c>
      <c r="D760">
        <v>1018</v>
      </c>
    </row>
    <row r="761" spans="1:4" x14ac:dyDescent="0.25">
      <c r="A761" t="s">
        <v>3045</v>
      </c>
      <c r="B761" t="s">
        <v>2530</v>
      </c>
      <c r="C761">
        <v>4156.3892892299991</v>
      </c>
      <c r="D761">
        <v>156</v>
      </c>
    </row>
    <row r="762" spans="1:4" x14ac:dyDescent="0.25">
      <c r="A762" t="s">
        <v>3045</v>
      </c>
      <c r="B762" t="s">
        <v>2531</v>
      </c>
      <c r="C762">
        <v>7105.2684475299975</v>
      </c>
      <c r="D762">
        <v>151</v>
      </c>
    </row>
    <row r="763" spans="1:4" x14ac:dyDescent="0.25">
      <c r="A763" t="s">
        <v>3045</v>
      </c>
      <c r="B763" t="s">
        <v>2532</v>
      </c>
      <c r="C763">
        <v>5095.4795454500008</v>
      </c>
      <c r="D763">
        <v>106</v>
      </c>
    </row>
    <row r="764" spans="1:4" x14ac:dyDescent="0.25">
      <c r="A764" t="s">
        <v>3045</v>
      </c>
      <c r="B764" t="s">
        <v>2533</v>
      </c>
      <c r="C764">
        <v>6484.6970355499971</v>
      </c>
      <c r="D764">
        <v>170</v>
      </c>
    </row>
    <row r="765" spans="1:4" x14ac:dyDescent="0.25">
      <c r="A765" t="s">
        <v>3045</v>
      </c>
      <c r="B765" t="s">
        <v>2522</v>
      </c>
      <c r="C765">
        <v>2322.4908518399993</v>
      </c>
      <c r="D765">
        <v>288</v>
      </c>
    </row>
    <row r="766" spans="1:4" x14ac:dyDescent="0.25">
      <c r="A766" t="s">
        <v>3045</v>
      </c>
      <c r="B766" t="s">
        <v>2523</v>
      </c>
      <c r="C766">
        <v>5636.4924110399961</v>
      </c>
      <c r="D766">
        <v>304</v>
      </c>
    </row>
    <row r="767" spans="1:4" x14ac:dyDescent="0.25">
      <c r="A767" t="s">
        <v>3045</v>
      </c>
      <c r="B767" t="s">
        <v>2524</v>
      </c>
      <c r="C767">
        <v>7462.0427072599987</v>
      </c>
      <c r="D767">
        <v>285</v>
      </c>
    </row>
    <row r="768" spans="1:4" x14ac:dyDescent="0.25">
      <c r="A768" t="s">
        <v>3045</v>
      </c>
      <c r="B768" t="s">
        <v>2525</v>
      </c>
      <c r="C768">
        <v>9661.3994830699994</v>
      </c>
      <c r="D768">
        <v>321</v>
      </c>
    </row>
    <row r="769" spans="1:4" x14ac:dyDescent="0.25">
      <c r="A769" t="s">
        <v>3045</v>
      </c>
      <c r="B769" t="s">
        <v>2526</v>
      </c>
      <c r="C769">
        <v>1886.4283435500006</v>
      </c>
      <c r="D769">
        <v>233</v>
      </c>
    </row>
    <row r="770" spans="1:4" x14ac:dyDescent="0.25">
      <c r="A770" t="s">
        <v>3045</v>
      </c>
      <c r="B770" t="s">
        <v>2527</v>
      </c>
      <c r="C770">
        <v>5993.9624621700023</v>
      </c>
      <c r="D770">
        <v>618</v>
      </c>
    </row>
    <row r="771" spans="1:4" x14ac:dyDescent="0.25">
      <c r="A771" t="s">
        <v>3045</v>
      </c>
      <c r="B771" t="s">
        <v>2528</v>
      </c>
      <c r="C771">
        <v>2469.8408728899999</v>
      </c>
      <c r="D771">
        <v>375</v>
      </c>
    </row>
    <row r="772" spans="1:4" x14ac:dyDescent="0.25">
      <c r="A772" t="s">
        <v>3045</v>
      </c>
      <c r="B772" t="s">
        <v>2529</v>
      </c>
      <c r="C772">
        <v>1807.39762546</v>
      </c>
      <c r="D772">
        <v>142</v>
      </c>
    </row>
    <row r="773" spans="1:4" x14ac:dyDescent="0.25">
      <c r="A773" t="s">
        <v>3045</v>
      </c>
      <c r="B773" t="s">
        <v>2546</v>
      </c>
      <c r="C773">
        <v>32.105822690000011</v>
      </c>
      <c r="D773">
        <v>82</v>
      </c>
    </row>
    <row r="774" spans="1:4" x14ac:dyDescent="0.25">
      <c r="A774" t="s">
        <v>3045</v>
      </c>
      <c r="B774" t="s">
        <v>2547</v>
      </c>
      <c r="C774">
        <v>5.3568323700000002</v>
      </c>
      <c r="D774">
        <v>22</v>
      </c>
    </row>
    <row r="775" spans="1:4" x14ac:dyDescent="0.25">
      <c r="A775" t="s">
        <v>3045</v>
      </c>
      <c r="B775" t="s">
        <v>2549</v>
      </c>
      <c r="C775">
        <v>9.6115300000000015E-2</v>
      </c>
      <c r="D775">
        <v>2</v>
      </c>
    </row>
    <row r="776" spans="1:4" x14ac:dyDescent="0.25">
      <c r="A776" t="s">
        <v>3045</v>
      </c>
      <c r="B776" t="s">
        <v>2550</v>
      </c>
      <c r="C776">
        <v>63261.632823319967</v>
      </c>
      <c r="D776">
        <v>4061</v>
      </c>
    </row>
    <row r="777" spans="1:4" x14ac:dyDescent="0.25">
      <c r="A777" t="s">
        <v>3045</v>
      </c>
      <c r="B777" t="s">
        <v>2556</v>
      </c>
      <c r="C777">
        <v>5095.4795454500008</v>
      </c>
      <c r="D777">
        <v>106</v>
      </c>
    </row>
    <row r="778" spans="1:4" x14ac:dyDescent="0.25">
      <c r="A778" t="s">
        <v>3045</v>
      </c>
      <c r="B778" t="s">
        <v>2557</v>
      </c>
      <c r="C778">
        <v>58203.712048229958</v>
      </c>
      <c r="D778">
        <v>4061</v>
      </c>
    </row>
    <row r="779" spans="1:4" x14ac:dyDescent="0.25">
      <c r="A779" t="s">
        <v>3045</v>
      </c>
      <c r="B779" t="s">
        <v>2562</v>
      </c>
      <c r="D779">
        <v>13.883156868599999</v>
      </c>
    </row>
    <row r="780" spans="1:4" x14ac:dyDescent="0.25">
      <c r="A780" t="s">
        <v>3045</v>
      </c>
      <c r="B780" t="s">
        <v>2563</v>
      </c>
      <c r="D780">
        <v>1.3540373631000002</v>
      </c>
    </row>
    <row r="781" spans="1:4" x14ac:dyDescent="0.25">
      <c r="A781" t="s">
        <v>3045</v>
      </c>
      <c r="B781" t="s">
        <v>2565</v>
      </c>
      <c r="D781">
        <v>4.2488881500000006E-2</v>
      </c>
    </row>
    <row r="782" spans="1:4" x14ac:dyDescent="0.25">
      <c r="A782" t="s">
        <v>3045</v>
      </c>
      <c r="B782" t="s">
        <v>2566</v>
      </c>
      <c r="D782">
        <v>6182.0022260680034</v>
      </c>
    </row>
    <row r="783" spans="1:4" x14ac:dyDescent="0.25">
      <c r="A783" t="s">
        <v>3045</v>
      </c>
      <c r="B783" t="s">
        <v>2612</v>
      </c>
      <c r="C783">
        <v>14.327361260000004</v>
      </c>
      <c r="D783">
        <v>25</v>
      </c>
    </row>
    <row r="784" spans="1:4" x14ac:dyDescent="0.25">
      <c r="A784" t="s">
        <v>3045</v>
      </c>
      <c r="B784" t="s">
        <v>2613</v>
      </c>
      <c r="C784">
        <v>35.144752750000002</v>
      </c>
      <c r="D784">
        <v>10</v>
      </c>
    </row>
    <row r="785" spans="1:4" x14ac:dyDescent="0.25">
      <c r="A785" t="s">
        <v>3045</v>
      </c>
      <c r="B785" t="s">
        <v>2614</v>
      </c>
      <c r="C785">
        <v>133.7916635</v>
      </c>
      <c r="D785">
        <v>13</v>
      </c>
    </row>
    <row r="786" spans="1:4" x14ac:dyDescent="0.25">
      <c r="A786" t="s">
        <v>3045</v>
      </c>
      <c r="B786" t="s">
        <v>2615</v>
      </c>
      <c r="C786">
        <v>89.570565049999999</v>
      </c>
      <c r="D786">
        <v>3</v>
      </c>
    </row>
    <row r="787" spans="1:4" x14ac:dyDescent="0.25">
      <c r="A787" t="s">
        <v>3045</v>
      </c>
      <c r="B787" t="s">
        <v>2616</v>
      </c>
      <c r="C787">
        <v>214.85242706</v>
      </c>
      <c r="D787">
        <v>3</v>
      </c>
    </row>
    <row r="788" spans="1:4" x14ac:dyDescent="0.25">
      <c r="A788" t="s">
        <v>3045</v>
      </c>
      <c r="B788" t="s">
        <v>2617</v>
      </c>
      <c r="D788">
        <v>0</v>
      </c>
    </row>
    <row r="789" spans="1:4" x14ac:dyDescent="0.25">
      <c r="A789" t="s">
        <v>3045</v>
      </c>
      <c r="B789" t="s">
        <v>2656</v>
      </c>
      <c r="C789">
        <v>0.69436634089461746</v>
      </c>
    </row>
    <row r="790" spans="1:4" x14ac:dyDescent="0.25">
      <c r="A790" t="s">
        <v>3045</v>
      </c>
      <c r="B790" t="s">
        <v>2657</v>
      </c>
      <c r="C790">
        <v>320.20646499998975</v>
      </c>
    </row>
    <row r="791" spans="1:4" x14ac:dyDescent="0.25">
      <c r="A791" t="s">
        <v>3045</v>
      </c>
      <c r="B791" t="s">
        <v>2658</v>
      </c>
      <c r="C791">
        <v>55.967866301396008</v>
      </c>
    </row>
    <row r="792" spans="1:4" x14ac:dyDescent="0.25">
      <c r="A792" t="s">
        <v>3045</v>
      </c>
      <c r="B792" t="s">
        <v>2659</v>
      </c>
      <c r="C792">
        <v>42.635480652196513</v>
      </c>
    </row>
    <row r="793" spans="1:4" x14ac:dyDescent="0.25">
      <c r="A793" t="s">
        <v>3045</v>
      </c>
      <c r="B793" t="s">
        <v>2660</v>
      </c>
      <c r="C793">
        <v>29.016864868151131</v>
      </c>
    </row>
    <row r="794" spans="1:4" x14ac:dyDescent="0.25">
      <c r="A794" t="s">
        <v>3045</v>
      </c>
      <c r="B794" t="s">
        <v>2661</v>
      </c>
      <c r="C794">
        <v>18.494126889891554</v>
      </c>
    </row>
    <row r="795" spans="1:4" x14ac:dyDescent="0.25">
      <c r="A795" t="s">
        <v>3045</v>
      </c>
      <c r="B795" t="s">
        <v>2662</v>
      </c>
      <c r="C795">
        <v>6.5305518005468137</v>
      </c>
    </row>
    <row r="796" spans="1:4" x14ac:dyDescent="0.25">
      <c r="A796" t="s">
        <v>3045</v>
      </c>
      <c r="B796" t="s">
        <v>2663</v>
      </c>
      <c r="C796">
        <v>5.1149305008419024</v>
      </c>
    </row>
    <row r="797" spans="1:4" x14ac:dyDescent="0.25">
      <c r="A797" t="s">
        <v>3045</v>
      </c>
      <c r="B797" t="s">
        <v>2664</v>
      </c>
      <c r="C797">
        <v>9.720483606986388</v>
      </c>
    </row>
    <row r="798" spans="1:4" x14ac:dyDescent="0.25">
      <c r="A798" t="s">
        <v>3045</v>
      </c>
      <c r="B798" t="s">
        <v>2676</v>
      </c>
      <c r="C798">
        <v>3.1316121968820533E-2</v>
      </c>
    </row>
    <row r="799" spans="1:4" x14ac:dyDescent="0.25">
      <c r="A799" t="s">
        <v>3045</v>
      </c>
      <c r="B799" t="s">
        <v>2679</v>
      </c>
      <c r="C799">
        <v>2.914515011566781E-2</v>
      </c>
    </row>
    <row r="800" spans="1:4" x14ac:dyDescent="0.25">
      <c r="A800" t="s">
        <v>3045</v>
      </c>
      <c r="B800" t="s">
        <v>2683</v>
      </c>
      <c r="C800">
        <v>0.3948764636983142</v>
      </c>
    </row>
    <row r="801" spans="1:4" x14ac:dyDescent="0.25">
      <c r="A801" t="s">
        <v>3045</v>
      </c>
      <c r="B801" t="s">
        <v>2703</v>
      </c>
      <c r="C801">
        <v>224.73382165999999</v>
      </c>
      <c r="D801">
        <v>9</v>
      </c>
    </row>
    <row r="802" spans="1:4" x14ac:dyDescent="0.25">
      <c r="A802" t="s">
        <v>3045</v>
      </c>
      <c r="B802" t="s">
        <v>2704</v>
      </c>
      <c r="C802">
        <v>44.579168869999997</v>
      </c>
      <c r="D802">
        <v>10</v>
      </c>
    </row>
    <row r="803" spans="1:4" x14ac:dyDescent="0.25">
      <c r="A803" t="s">
        <v>3045</v>
      </c>
      <c r="B803" t="s">
        <v>2710</v>
      </c>
      <c r="C803">
        <v>111.9728209</v>
      </c>
      <c r="D803">
        <v>8</v>
      </c>
    </row>
    <row r="804" spans="1:4" x14ac:dyDescent="0.25">
      <c r="A804" t="s">
        <v>3045</v>
      </c>
      <c r="B804" t="s">
        <v>2711</v>
      </c>
      <c r="C804">
        <v>106.40095819</v>
      </c>
      <c r="D804">
        <v>16</v>
      </c>
    </row>
    <row r="805" spans="1:4" x14ac:dyDescent="0.25">
      <c r="A805" t="s">
        <v>3045</v>
      </c>
      <c r="B805" t="s">
        <v>2727</v>
      </c>
      <c r="C805">
        <v>224.73382165999999</v>
      </c>
      <c r="D805">
        <v>9</v>
      </c>
    </row>
    <row r="806" spans="1:4" x14ac:dyDescent="0.25">
      <c r="A806" t="s">
        <v>3045</v>
      </c>
      <c r="B806" t="s">
        <v>2728</v>
      </c>
      <c r="C806">
        <v>44.579168869999997</v>
      </c>
      <c r="D806">
        <v>10</v>
      </c>
    </row>
    <row r="807" spans="1:4" x14ac:dyDescent="0.25">
      <c r="A807" t="s">
        <v>3045</v>
      </c>
      <c r="B807" t="s">
        <v>2734</v>
      </c>
      <c r="C807">
        <v>111.9728209</v>
      </c>
      <c r="D807">
        <v>8</v>
      </c>
    </row>
    <row r="808" spans="1:4" x14ac:dyDescent="0.25">
      <c r="A808" t="s">
        <v>3045</v>
      </c>
      <c r="B808" t="s">
        <v>2735</v>
      </c>
      <c r="C808">
        <v>106.40095819</v>
      </c>
      <c r="D808">
        <v>16</v>
      </c>
    </row>
    <row r="809" spans="1:4" x14ac:dyDescent="0.25">
      <c r="A809" t="s">
        <v>3045</v>
      </c>
      <c r="B809" t="s">
        <v>2756</v>
      </c>
      <c r="C809">
        <v>279.76326644999995</v>
      </c>
      <c r="D809">
        <v>10</v>
      </c>
    </row>
    <row r="810" spans="1:4" x14ac:dyDescent="0.25">
      <c r="A810" t="s">
        <v>3045</v>
      </c>
      <c r="B810" t="s">
        <v>2757</v>
      </c>
      <c r="C810">
        <v>25.605574230000002</v>
      </c>
      <c r="D810">
        <v>4</v>
      </c>
    </row>
    <row r="811" spans="1:4" x14ac:dyDescent="0.25">
      <c r="A811" t="s">
        <v>3045</v>
      </c>
      <c r="B811" t="s">
        <v>2758</v>
      </c>
      <c r="C811">
        <v>4.68388618</v>
      </c>
      <c r="D811">
        <v>1</v>
      </c>
    </row>
    <row r="812" spans="1:4" x14ac:dyDescent="0.25">
      <c r="A812" t="s">
        <v>3045</v>
      </c>
      <c r="B812" t="s">
        <v>2748</v>
      </c>
      <c r="C812">
        <v>47.326429480000002</v>
      </c>
      <c r="D812">
        <v>2</v>
      </c>
    </row>
    <row r="813" spans="1:4" x14ac:dyDescent="0.25">
      <c r="A813" t="s">
        <v>3045</v>
      </c>
      <c r="B813" t="s">
        <v>2752</v>
      </c>
      <c r="C813">
        <v>15.50867715</v>
      </c>
      <c r="D813">
        <v>3</v>
      </c>
    </row>
    <row r="814" spans="1:4" x14ac:dyDescent="0.25">
      <c r="A814" t="s">
        <v>3045</v>
      </c>
      <c r="B814" t="s">
        <v>2753</v>
      </c>
      <c r="C814">
        <v>11.13040314</v>
      </c>
      <c r="D814">
        <v>6</v>
      </c>
    </row>
    <row r="815" spans="1:4" x14ac:dyDescent="0.25">
      <c r="A815" t="s">
        <v>3045</v>
      </c>
      <c r="B815" t="s">
        <v>2754</v>
      </c>
      <c r="C815">
        <v>18.205505840000001</v>
      </c>
      <c r="D815">
        <v>8</v>
      </c>
    </row>
    <row r="816" spans="1:4" x14ac:dyDescent="0.25">
      <c r="A816" t="s">
        <v>3045</v>
      </c>
      <c r="B816" t="s">
        <v>2755</v>
      </c>
      <c r="C816">
        <v>85.463027150000002</v>
      </c>
      <c r="D816">
        <v>9</v>
      </c>
    </row>
    <row r="817" spans="1:4" x14ac:dyDescent="0.25">
      <c r="A817" t="s">
        <v>3045</v>
      </c>
      <c r="B817" t="s">
        <v>2772</v>
      </c>
      <c r="C817">
        <v>4.68388618</v>
      </c>
      <c r="D817">
        <v>1</v>
      </c>
    </row>
    <row r="818" spans="1:4" x14ac:dyDescent="0.25">
      <c r="A818" t="s">
        <v>3045</v>
      </c>
      <c r="B818" t="s">
        <v>2773</v>
      </c>
      <c r="C818">
        <v>483.00288344000001</v>
      </c>
      <c r="D818">
        <v>42</v>
      </c>
    </row>
    <row r="819" spans="1:4" x14ac:dyDescent="0.25">
      <c r="A819" t="s">
        <v>3045</v>
      </c>
      <c r="B819" t="s">
        <v>2789</v>
      </c>
      <c r="D819">
        <v>104.61406234729995</v>
      </c>
    </row>
    <row r="820" spans="1:4" x14ac:dyDescent="0.25">
      <c r="A820" t="s">
        <v>3045</v>
      </c>
      <c r="B820" t="s">
        <v>2778</v>
      </c>
      <c r="D820">
        <v>7.8469496481000007</v>
      </c>
    </row>
    <row r="821" spans="1:4" x14ac:dyDescent="0.25">
      <c r="A821" t="s">
        <v>3045</v>
      </c>
      <c r="B821" t="s">
        <v>2781</v>
      </c>
      <c r="D821">
        <v>0</v>
      </c>
    </row>
    <row r="822" spans="1:4" x14ac:dyDescent="0.25">
      <c r="A822" t="s">
        <v>3045</v>
      </c>
      <c r="B822" t="s">
        <v>2785</v>
      </c>
      <c r="D822">
        <v>45.959856331399997</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2.855468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2797</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228" t="s">
        <v>2798</v>
      </c>
      <c r="C5" s="79"/>
      <c r="E5" s="81"/>
      <c r="F5" s="81"/>
      <c r="H5" s="2"/>
      <c r="L5" s="73"/>
      <c r="M5" s="73"/>
    </row>
    <row r="6" spans="1:14" ht="18.75" x14ac:dyDescent="0.25">
      <c r="B6" s="229" t="s">
        <v>2799</v>
      </c>
      <c r="C6" s="79"/>
      <c r="E6" s="81"/>
      <c r="F6" s="81"/>
      <c r="H6" s="2"/>
      <c r="L6" s="73"/>
      <c r="M6" s="73"/>
    </row>
    <row r="7" spans="1:14" ht="15.75" thickBot="1" x14ac:dyDescent="0.3">
      <c r="B7" s="230" t="s">
        <v>2800</v>
      </c>
      <c r="H7" s="2"/>
      <c r="L7" s="73"/>
      <c r="M7" s="73"/>
    </row>
    <row r="8" spans="1:14" s="181" customFormat="1" x14ac:dyDescent="0.25">
      <c r="A8" s="76"/>
      <c r="B8" s="180"/>
      <c r="C8" s="76"/>
      <c r="D8" s="76"/>
      <c r="E8" s="76"/>
      <c r="F8" s="76"/>
      <c r="G8" s="73"/>
      <c r="H8" s="2"/>
      <c r="I8" s="76"/>
      <c r="J8" s="76"/>
      <c r="K8" s="76"/>
      <c r="L8" s="73"/>
      <c r="M8" s="73"/>
      <c r="N8" s="73"/>
    </row>
    <row r="9" spans="1:14" s="181" customFormat="1" ht="18.75" customHeight="1" x14ac:dyDescent="0.25">
      <c r="A9" s="86"/>
      <c r="B9" s="532" t="s">
        <v>2801</v>
      </c>
      <c r="C9" s="532"/>
      <c r="D9" s="86"/>
      <c r="E9" s="86"/>
      <c r="F9" s="86"/>
      <c r="G9" s="86"/>
      <c r="H9" s="2"/>
      <c r="I9" s="76"/>
      <c r="J9" s="76"/>
      <c r="K9" s="76"/>
      <c r="L9" s="73"/>
      <c r="M9" s="73"/>
      <c r="N9" s="73"/>
    </row>
    <row r="10" spans="1:14" s="181" customFormat="1" ht="18.75" customHeight="1" x14ac:dyDescent="0.25">
      <c r="A10" s="98"/>
      <c r="B10" s="98" t="s">
        <v>2177</v>
      </c>
      <c r="C10" s="98" t="s">
        <v>314</v>
      </c>
      <c r="D10" s="98" t="s">
        <v>2178</v>
      </c>
      <c r="E10" s="98"/>
      <c r="F10" s="98" t="s">
        <v>2802</v>
      </c>
      <c r="G10" s="98" t="s">
        <v>2803</v>
      </c>
      <c r="H10" s="2"/>
      <c r="I10" s="76"/>
      <c r="J10" s="76"/>
      <c r="K10" s="76"/>
      <c r="L10" s="73"/>
      <c r="M10" s="73"/>
      <c r="N10" s="73"/>
    </row>
    <row r="11" spans="1:14" s="181" customFormat="1" x14ac:dyDescent="0.2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25">
      <c r="A12" s="89" t="s">
        <v>2806</v>
      </c>
      <c r="B12" s="155" t="s">
        <v>2807</v>
      </c>
      <c r="C12" s="210" t="s">
        <v>278</v>
      </c>
      <c r="D12" s="211" t="s">
        <v>278</v>
      </c>
      <c r="E12" s="2"/>
      <c r="F12" s="111"/>
      <c r="G12" s="111"/>
      <c r="H12" s="2"/>
      <c r="I12" s="76"/>
      <c r="J12" s="76"/>
      <c r="K12" s="76"/>
      <c r="L12" s="73"/>
      <c r="M12" s="73"/>
      <c r="N12" s="73"/>
    </row>
    <row r="13" spans="1:14" s="181" customFormat="1" x14ac:dyDescent="0.25">
      <c r="A13" s="89" t="s">
        <v>2808</v>
      </c>
      <c r="B13" s="155" t="s">
        <v>2809</v>
      </c>
      <c r="C13" s="210" t="s">
        <v>278</v>
      </c>
      <c r="D13" s="211" t="s">
        <v>278</v>
      </c>
      <c r="E13" s="2"/>
      <c r="F13" s="111"/>
      <c r="G13" s="111"/>
      <c r="H13" s="2"/>
      <c r="I13" s="76"/>
      <c r="J13" s="76"/>
      <c r="K13" s="76"/>
      <c r="L13" s="73"/>
      <c r="M13" s="73"/>
      <c r="N13" s="73"/>
    </row>
    <row r="14" spans="1:14" s="181" customFormat="1" x14ac:dyDescent="0.25">
      <c r="A14" s="89" t="s">
        <v>2810</v>
      </c>
      <c r="B14" s="155" t="s">
        <v>2811</v>
      </c>
      <c r="C14" s="210" t="s">
        <v>278</v>
      </c>
      <c r="D14" s="211" t="s">
        <v>278</v>
      </c>
      <c r="E14" s="2"/>
      <c r="F14" s="111"/>
      <c r="G14" s="111"/>
      <c r="H14" s="2"/>
      <c r="I14" s="76"/>
      <c r="J14" s="76"/>
      <c r="K14" s="76"/>
      <c r="L14" s="73"/>
      <c r="M14" s="73"/>
      <c r="N14" s="73"/>
    </row>
    <row r="15" spans="1:14" s="181" customFormat="1" x14ac:dyDescent="0.25">
      <c r="A15" s="89"/>
      <c r="B15" s="155" t="s">
        <v>2812</v>
      </c>
      <c r="C15" s="210" t="s">
        <v>278</v>
      </c>
      <c r="D15" s="211" t="s">
        <v>278</v>
      </c>
      <c r="E15" s="2"/>
      <c r="F15" s="111"/>
      <c r="G15" s="111"/>
      <c r="H15" s="2"/>
      <c r="I15" s="76"/>
      <c r="J15" s="76"/>
      <c r="K15" s="76"/>
      <c r="L15" s="73"/>
      <c r="M15" s="73"/>
      <c r="N15" s="73"/>
    </row>
    <row r="16" spans="1:14" s="181" customFormat="1" x14ac:dyDescent="0.2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25">
      <c r="A17" s="89" t="s">
        <v>2815</v>
      </c>
      <c r="B17" s="155" t="s">
        <v>2807</v>
      </c>
      <c r="C17" s="210" t="s">
        <v>278</v>
      </c>
      <c r="D17" s="211" t="s">
        <v>278</v>
      </c>
      <c r="E17" s="2"/>
      <c r="F17" s="111"/>
      <c r="G17" s="111"/>
      <c r="H17" s="2"/>
      <c r="I17" s="76"/>
      <c r="J17" s="76"/>
      <c r="K17" s="76"/>
      <c r="L17" s="73"/>
      <c r="M17" s="73"/>
      <c r="N17" s="73"/>
    </row>
    <row r="18" spans="1:14" s="181" customFormat="1" x14ac:dyDescent="0.25">
      <c r="A18" s="89" t="s">
        <v>2816</v>
      </c>
      <c r="B18" s="155" t="s">
        <v>2809</v>
      </c>
      <c r="C18" s="210" t="s">
        <v>278</v>
      </c>
      <c r="D18" s="211" t="s">
        <v>278</v>
      </c>
      <c r="E18" s="2"/>
      <c r="F18" s="111"/>
      <c r="G18" s="111"/>
      <c r="H18" s="2"/>
      <c r="I18" s="76"/>
      <c r="J18" s="76"/>
      <c r="K18" s="76"/>
      <c r="L18" s="73"/>
      <c r="M18" s="73"/>
      <c r="N18" s="73"/>
    </row>
    <row r="19" spans="1:14" s="181" customFormat="1" x14ac:dyDescent="0.25">
      <c r="A19" s="89" t="s">
        <v>2817</v>
      </c>
      <c r="B19" s="155" t="s">
        <v>2811</v>
      </c>
      <c r="C19" s="210" t="s">
        <v>278</v>
      </c>
      <c r="D19" s="211" t="s">
        <v>278</v>
      </c>
      <c r="E19" s="2"/>
      <c r="F19" s="111"/>
      <c r="G19" s="111"/>
      <c r="H19" s="2"/>
      <c r="I19" s="76"/>
      <c r="J19" s="76"/>
      <c r="K19" s="76"/>
      <c r="L19" s="73"/>
      <c r="M19" s="73"/>
      <c r="N19" s="73"/>
    </row>
    <row r="20" spans="1:14" s="181" customFormat="1" x14ac:dyDescent="0.25">
      <c r="A20" s="89"/>
      <c r="B20" s="155" t="s">
        <v>2812</v>
      </c>
      <c r="C20" s="210" t="s">
        <v>278</v>
      </c>
      <c r="D20" s="211" t="s">
        <v>278</v>
      </c>
      <c r="E20" s="2"/>
      <c r="F20" s="111"/>
      <c r="G20" s="111"/>
      <c r="H20" s="2"/>
      <c r="I20" s="76"/>
      <c r="J20" s="76"/>
      <c r="K20" s="76"/>
      <c r="L20" s="73"/>
      <c r="M20" s="73"/>
      <c r="N20" s="73"/>
    </row>
    <row r="21" spans="1:14" s="181" customFormat="1" x14ac:dyDescent="0.2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2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25">
      <c r="A23" s="102" t="s">
        <v>2821</v>
      </c>
      <c r="B23" s="212" t="s">
        <v>356</v>
      </c>
      <c r="C23" s="210"/>
      <c r="D23" s="211"/>
      <c r="E23" s="2"/>
      <c r="F23" s="248"/>
      <c r="G23" s="248"/>
      <c r="H23" s="2"/>
      <c r="I23" s="76"/>
      <c r="J23" s="76"/>
      <c r="K23" s="76"/>
      <c r="L23" s="73"/>
      <c r="M23" s="73"/>
      <c r="N23" s="73"/>
    </row>
    <row r="24" spans="1:14" s="181" customFormat="1" x14ac:dyDescent="0.25">
      <c r="A24" s="102" t="s">
        <v>2822</v>
      </c>
      <c r="B24" s="212" t="s">
        <v>356</v>
      </c>
      <c r="C24" s="210"/>
      <c r="D24" s="211"/>
      <c r="E24" s="2"/>
      <c r="F24" s="248"/>
      <c r="G24" s="248"/>
      <c r="H24" s="2"/>
      <c r="I24" s="76"/>
      <c r="J24" s="76"/>
      <c r="K24" s="76"/>
      <c r="L24" s="73"/>
      <c r="M24" s="73"/>
      <c r="N24" s="73"/>
    </row>
    <row r="25" spans="1:14" s="181" customFormat="1" x14ac:dyDescent="0.25">
      <c r="A25" s="102" t="s">
        <v>2823</v>
      </c>
      <c r="B25" s="212" t="s">
        <v>356</v>
      </c>
      <c r="C25" s="210"/>
      <c r="D25" s="211"/>
      <c r="E25" s="2"/>
      <c r="F25" s="248"/>
      <c r="G25" s="248"/>
      <c r="H25" s="2"/>
      <c r="I25" s="76"/>
      <c r="J25" s="76"/>
      <c r="K25" s="76"/>
      <c r="L25" s="73"/>
      <c r="M25" s="73"/>
      <c r="N25" s="73"/>
    </row>
    <row r="26" spans="1:14" s="181" customFormat="1" x14ac:dyDescent="0.25">
      <c r="A26" s="102" t="s">
        <v>2824</v>
      </c>
      <c r="B26" s="212" t="s">
        <v>356</v>
      </c>
      <c r="C26" s="210"/>
      <c r="D26" s="211"/>
      <c r="E26" s="2"/>
      <c r="F26" s="248"/>
      <c r="G26" s="248"/>
      <c r="H26" s="2"/>
      <c r="I26" s="76"/>
      <c r="J26" s="76"/>
      <c r="K26" s="76"/>
      <c r="L26" s="73"/>
      <c r="M26" s="73"/>
      <c r="N26" s="73"/>
    </row>
    <row r="27" spans="1:14" s="181" customFormat="1" x14ac:dyDescent="0.25">
      <c r="A27" s="102" t="s">
        <v>2825</v>
      </c>
      <c r="B27" s="212" t="s">
        <v>356</v>
      </c>
      <c r="C27" s="210"/>
      <c r="D27" s="211"/>
      <c r="E27" s="2"/>
      <c r="F27" s="248"/>
      <c r="G27" s="248"/>
      <c r="H27" s="2"/>
      <c r="I27" s="76"/>
      <c r="J27" s="76"/>
      <c r="K27" s="76"/>
      <c r="L27" s="73"/>
      <c r="M27" s="73"/>
      <c r="N27" s="73"/>
    </row>
    <row r="28" spans="1:14" s="181" customFormat="1" x14ac:dyDescent="0.25">
      <c r="A28" s="93"/>
      <c r="B28" s="212"/>
      <c r="C28" s="125"/>
      <c r="D28" s="110"/>
      <c r="E28" s="2"/>
      <c r="F28" s="156"/>
      <c r="G28" s="156"/>
      <c r="H28" s="2"/>
      <c r="I28" s="76"/>
      <c r="J28" s="76"/>
      <c r="K28" s="76"/>
      <c r="L28" s="73"/>
      <c r="M28" s="73"/>
      <c r="N28" s="73"/>
    </row>
    <row r="29" spans="1:14" s="181" customFormat="1" x14ac:dyDescent="0.25">
      <c r="A29" s="93"/>
      <c r="B29" s="212"/>
      <c r="C29" s="125"/>
      <c r="D29" s="110"/>
      <c r="E29" s="2"/>
      <c r="F29" s="156"/>
      <c r="G29" s="156"/>
      <c r="H29" s="2"/>
      <c r="I29" s="76"/>
      <c r="J29" s="76"/>
      <c r="K29" s="76"/>
      <c r="L29" s="73"/>
      <c r="M29" s="73"/>
      <c r="N29" s="73"/>
    </row>
    <row r="30" spans="1:14" s="181" customFormat="1" ht="15" customHeight="1" x14ac:dyDescent="0.25">
      <c r="A30" s="98"/>
      <c r="B30" s="98" t="s">
        <v>2826</v>
      </c>
      <c r="C30" s="98" t="s">
        <v>314</v>
      </c>
      <c r="D30" s="98" t="s">
        <v>2178</v>
      </c>
      <c r="E30" s="98"/>
      <c r="F30" s="98" t="s">
        <v>2802</v>
      </c>
      <c r="G30" s="98" t="s">
        <v>2803</v>
      </c>
      <c r="H30" s="2"/>
      <c r="I30" s="76"/>
      <c r="J30" s="76"/>
      <c r="K30" s="76"/>
      <c r="L30" s="73"/>
      <c r="M30" s="73"/>
      <c r="N30" s="73"/>
    </row>
    <row r="31" spans="1:14" s="181" customFormat="1" x14ac:dyDescent="0.2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2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2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30" x14ac:dyDescent="0.2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2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2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2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2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30" x14ac:dyDescent="0.2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2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2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2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2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2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2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2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2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25">
      <c r="A48" s="198"/>
      <c r="B48" s="198"/>
      <c r="C48" s="198"/>
      <c r="D48" s="198"/>
      <c r="E48" s="2"/>
      <c r="F48" s="93"/>
      <c r="G48" s="93"/>
      <c r="H48" s="2"/>
      <c r="I48" s="76"/>
      <c r="J48" s="76"/>
      <c r="K48" s="76"/>
      <c r="L48" s="73"/>
      <c r="M48" s="73"/>
      <c r="N48" s="73"/>
    </row>
    <row r="49" spans="1:14" ht="18.75" x14ac:dyDescent="0.25">
      <c r="A49" s="86"/>
      <c r="B49" s="86" t="s">
        <v>2800</v>
      </c>
      <c r="C49" s="87"/>
      <c r="D49" s="87"/>
      <c r="E49" s="87"/>
      <c r="F49" s="87"/>
      <c r="G49" s="88"/>
      <c r="H49" s="2"/>
      <c r="I49" s="93"/>
      <c r="J49" s="81"/>
      <c r="K49" s="81"/>
      <c r="L49" s="81"/>
      <c r="M49" s="81"/>
    </row>
    <row r="50" spans="1:14" ht="15" customHeight="1" x14ac:dyDescent="0.25">
      <c r="A50" s="98"/>
      <c r="B50" s="99" t="s">
        <v>1537</v>
      </c>
      <c r="C50" s="98"/>
      <c r="D50" s="98"/>
      <c r="E50" s="98"/>
      <c r="F50" s="101"/>
      <c r="G50" s="101"/>
      <c r="H50" s="2"/>
      <c r="I50" s="93"/>
      <c r="J50" s="119"/>
      <c r="K50" s="119"/>
      <c r="L50" s="119"/>
      <c r="M50" s="120"/>
      <c r="N50" s="120"/>
    </row>
    <row r="51" spans="1:14" x14ac:dyDescent="0.25">
      <c r="A51" s="89" t="s">
        <v>2860</v>
      </c>
      <c r="B51" s="89" t="s">
        <v>1539</v>
      </c>
      <c r="C51" s="223" t="s">
        <v>278</v>
      </c>
      <c r="D51" s="95"/>
      <c r="E51" s="198"/>
      <c r="F51" s="198"/>
      <c r="G51" s="179"/>
      <c r="H51" s="2"/>
      <c r="I51" s="93"/>
      <c r="L51" s="93"/>
      <c r="M51" s="93"/>
    </row>
    <row r="52" spans="1:14" outlineLevel="1" x14ac:dyDescent="0.25">
      <c r="A52" s="89" t="s">
        <v>2861</v>
      </c>
      <c r="B52" s="155" t="s">
        <v>830</v>
      </c>
      <c r="C52" s="223"/>
      <c r="D52" s="95"/>
      <c r="E52" s="198"/>
      <c r="F52" s="198"/>
      <c r="G52" s="179"/>
      <c r="H52" s="2"/>
      <c r="I52" s="93"/>
      <c r="L52" s="93"/>
      <c r="M52" s="93"/>
    </row>
    <row r="53" spans="1:14" outlineLevel="1" x14ac:dyDescent="0.25">
      <c r="A53" s="89" t="s">
        <v>2862</v>
      </c>
      <c r="B53" s="155" t="s">
        <v>832</v>
      </c>
      <c r="C53" s="223"/>
      <c r="D53" s="95"/>
      <c r="E53" s="198"/>
      <c r="F53" s="198"/>
      <c r="G53" s="179"/>
      <c r="H53" s="2"/>
      <c r="I53" s="93"/>
      <c r="L53" s="93"/>
      <c r="M53" s="93"/>
    </row>
    <row r="54" spans="1:14" outlineLevel="1" x14ac:dyDescent="0.25">
      <c r="A54" s="89" t="s">
        <v>2863</v>
      </c>
      <c r="E54" s="93"/>
      <c r="F54" s="93"/>
      <c r="H54" s="2"/>
      <c r="I54" s="93"/>
      <c r="L54" s="93"/>
      <c r="M54" s="93"/>
    </row>
    <row r="55" spans="1:14" outlineLevel="1" x14ac:dyDescent="0.25">
      <c r="A55" s="89" t="s">
        <v>2864</v>
      </c>
      <c r="E55" s="93"/>
      <c r="F55" s="93"/>
      <c r="H55" s="2"/>
      <c r="I55" s="93"/>
      <c r="L55" s="93"/>
      <c r="M55" s="93"/>
    </row>
    <row r="56" spans="1:14" outlineLevel="1" x14ac:dyDescent="0.25">
      <c r="A56" s="89" t="s">
        <v>2865</v>
      </c>
      <c r="E56" s="93"/>
      <c r="F56" s="93"/>
      <c r="H56" s="2"/>
      <c r="I56" s="93"/>
      <c r="L56" s="93"/>
      <c r="M56" s="93"/>
    </row>
    <row r="57" spans="1:14" outlineLevel="1" x14ac:dyDescent="0.25">
      <c r="A57" s="89" t="s">
        <v>2866</v>
      </c>
      <c r="E57" s="93"/>
      <c r="F57" s="93"/>
      <c r="H57" s="2"/>
      <c r="I57" s="93"/>
      <c r="L57" s="93"/>
      <c r="M57" s="93"/>
    </row>
    <row r="58" spans="1:14" outlineLevel="1" x14ac:dyDescent="0.25">
      <c r="A58" s="89" t="s">
        <v>2867</v>
      </c>
      <c r="E58" s="93"/>
      <c r="F58" s="93"/>
      <c r="H58" s="2"/>
      <c r="I58" s="93"/>
      <c r="L58" s="93"/>
      <c r="M58" s="93"/>
    </row>
    <row r="59" spans="1:14" x14ac:dyDescent="0.25">
      <c r="A59" s="98"/>
      <c r="B59" s="98" t="s">
        <v>1547</v>
      </c>
      <c r="C59" s="98" t="s">
        <v>1034</v>
      </c>
      <c r="D59" s="98" t="s">
        <v>1548</v>
      </c>
      <c r="E59" s="98"/>
      <c r="F59" s="98" t="s">
        <v>1549</v>
      </c>
      <c r="G59" s="98" t="s">
        <v>1550</v>
      </c>
      <c r="H59" s="2"/>
      <c r="I59" s="171"/>
      <c r="J59" s="119"/>
      <c r="K59" s="119"/>
      <c r="L59" s="81"/>
      <c r="M59" s="119"/>
      <c r="N59" s="119"/>
    </row>
    <row r="60" spans="1:14" x14ac:dyDescent="0.25">
      <c r="A60" s="89" t="s">
        <v>2868</v>
      </c>
      <c r="B60" s="89" t="s">
        <v>1552</v>
      </c>
      <c r="C60" s="177" t="s">
        <v>278</v>
      </c>
      <c r="D60" s="238"/>
      <c r="E60" s="238"/>
      <c r="F60" s="240"/>
      <c r="G60" s="240"/>
      <c r="H60" s="2"/>
      <c r="I60" s="93"/>
      <c r="L60" s="119"/>
      <c r="M60" s="120"/>
      <c r="N60" s="120"/>
    </row>
    <row r="61" spans="1:14" x14ac:dyDescent="0.25">
      <c r="A61" s="119"/>
      <c r="B61" s="171"/>
      <c r="C61" s="119"/>
      <c r="D61" s="119"/>
      <c r="E61" s="119"/>
      <c r="F61" s="120"/>
      <c r="G61" s="120"/>
      <c r="H61" s="2"/>
      <c r="I61" s="171"/>
      <c r="J61" s="119"/>
      <c r="K61" s="119"/>
      <c r="L61" s="119"/>
      <c r="M61" s="120"/>
      <c r="N61" s="120"/>
    </row>
    <row r="62" spans="1:14" x14ac:dyDescent="0.25">
      <c r="B62" s="89" t="s">
        <v>1039</v>
      </c>
      <c r="C62" s="119"/>
      <c r="D62" s="119"/>
      <c r="E62" s="119"/>
      <c r="F62" s="120"/>
      <c r="G62" s="120"/>
      <c r="H62" s="2"/>
      <c r="I62" s="93"/>
      <c r="J62" s="119"/>
      <c r="K62" s="119"/>
      <c r="L62" s="119"/>
      <c r="M62" s="120"/>
      <c r="N62" s="120"/>
    </row>
    <row r="63" spans="1:14" x14ac:dyDescent="0.2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2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25">
      <c r="A65" s="89" t="s">
        <v>2871</v>
      </c>
      <c r="B65" s="198" t="s">
        <v>937</v>
      </c>
      <c r="C65" s="177" t="s">
        <v>278</v>
      </c>
      <c r="D65" s="223" t="s">
        <v>278</v>
      </c>
      <c r="F65" s="111" t="str">
        <f t="shared" si="0"/>
        <v/>
      </c>
      <c r="G65" s="111" t="str">
        <f t="shared" si="1"/>
        <v/>
      </c>
      <c r="H65" s="2"/>
      <c r="I65" s="93"/>
      <c r="M65" s="112"/>
      <c r="N65" s="112"/>
    </row>
    <row r="66" spans="1:14" x14ac:dyDescent="0.25">
      <c r="A66" s="89" t="s">
        <v>2872</v>
      </c>
      <c r="B66" s="198" t="s">
        <v>937</v>
      </c>
      <c r="C66" s="177" t="s">
        <v>278</v>
      </c>
      <c r="D66" s="223" t="s">
        <v>278</v>
      </c>
      <c r="E66" s="108"/>
      <c r="F66" s="111" t="str">
        <f t="shared" si="0"/>
        <v/>
      </c>
      <c r="G66" s="111" t="str">
        <f t="shared" si="1"/>
        <v/>
      </c>
      <c r="H66" s="2"/>
      <c r="I66" s="93"/>
      <c r="L66" s="108"/>
      <c r="M66" s="112"/>
      <c r="N66" s="112"/>
    </row>
    <row r="67" spans="1:14" x14ac:dyDescent="0.25">
      <c r="A67" s="89" t="s">
        <v>2873</v>
      </c>
      <c r="B67" s="198" t="s">
        <v>937</v>
      </c>
      <c r="C67" s="177" t="s">
        <v>278</v>
      </c>
      <c r="D67" s="223" t="s">
        <v>278</v>
      </c>
      <c r="E67" s="108"/>
      <c r="F67" s="111" t="str">
        <f t="shared" si="0"/>
        <v/>
      </c>
      <c r="G67" s="111" t="str">
        <f t="shared" si="1"/>
        <v/>
      </c>
      <c r="H67" s="2"/>
      <c r="I67" s="93"/>
      <c r="L67" s="108"/>
      <c r="M67" s="112"/>
      <c r="N67" s="112"/>
    </row>
    <row r="68" spans="1:14" x14ac:dyDescent="0.25">
      <c r="A68" s="89" t="s">
        <v>2874</v>
      </c>
      <c r="B68" s="198" t="s">
        <v>937</v>
      </c>
      <c r="C68" s="177" t="s">
        <v>278</v>
      </c>
      <c r="D68" s="223" t="s">
        <v>278</v>
      </c>
      <c r="E68" s="108"/>
      <c r="F68" s="111" t="str">
        <f t="shared" si="0"/>
        <v/>
      </c>
      <c r="G68" s="111" t="str">
        <f t="shared" si="1"/>
        <v/>
      </c>
      <c r="H68" s="2"/>
      <c r="I68" s="93"/>
      <c r="L68" s="108"/>
      <c r="M68" s="112"/>
      <c r="N68" s="112"/>
    </row>
    <row r="69" spans="1:14" x14ac:dyDescent="0.25">
      <c r="A69" s="89" t="s">
        <v>2875</v>
      </c>
      <c r="B69" s="198" t="s">
        <v>937</v>
      </c>
      <c r="C69" s="177" t="s">
        <v>278</v>
      </c>
      <c r="D69" s="223" t="s">
        <v>278</v>
      </c>
      <c r="E69" s="108"/>
      <c r="F69" s="111" t="str">
        <f t="shared" si="0"/>
        <v/>
      </c>
      <c r="G69" s="111" t="str">
        <f t="shared" si="1"/>
        <v/>
      </c>
      <c r="H69" s="2"/>
      <c r="I69" s="93"/>
      <c r="L69" s="108"/>
      <c r="M69" s="112"/>
      <c r="N69" s="112"/>
    </row>
    <row r="70" spans="1:14" x14ac:dyDescent="0.25">
      <c r="A70" s="89" t="s">
        <v>2876</v>
      </c>
      <c r="B70" s="198" t="s">
        <v>937</v>
      </c>
      <c r="C70" s="177" t="s">
        <v>278</v>
      </c>
      <c r="D70" s="223" t="s">
        <v>278</v>
      </c>
      <c r="E70" s="108"/>
      <c r="F70" s="111" t="str">
        <f t="shared" si="0"/>
        <v/>
      </c>
      <c r="G70" s="111" t="str">
        <f t="shared" si="1"/>
        <v/>
      </c>
      <c r="H70" s="2"/>
      <c r="I70" s="93"/>
      <c r="L70" s="108"/>
      <c r="M70" s="112"/>
      <c r="N70" s="112"/>
    </row>
    <row r="71" spans="1:14" x14ac:dyDescent="0.25">
      <c r="A71" s="89" t="s">
        <v>2877</v>
      </c>
      <c r="B71" s="198" t="s">
        <v>937</v>
      </c>
      <c r="C71" s="177" t="s">
        <v>278</v>
      </c>
      <c r="D71" s="223" t="s">
        <v>278</v>
      </c>
      <c r="E71" s="108"/>
      <c r="F71" s="111" t="str">
        <f t="shared" si="0"/>
        <v/>
      </c>
      <c r="G71" s="111" t="str">
        <f t="shared" si="1"/>
        <v/>
      </c>
      <c r="H71" s="2"/>
      <c r="I71" s="93"/>
      <c r="L71" s="108"/>
      <c r="M71" s="112"/>
      <c r="N71" s="112"/>
    </row>
    <row r="72" spans="1:14" x14ac:dyDescent="0.25">
      <c r="A72" s="89" t="s">
        <v>2878</v>
      </c>
      <c r="B72" s="198" t="s">
        <v>937</v>
      </c>
      <c r="C72" s="177" t="s">
        <v>278</v>
      </c>
      <c r="D72" s="223" t="s">
        <v>278</v>
      </c>
      <c r="E72" s="108"/>
      <c r="F72" s="111" t="str">
        <f t="shared" si="0"/>
        <v/>
      </c>
      <c r="G72" s="111" t="str">
        <f t="shared" si="1"/>
        <v/>
      </c>
      <c r="H72" s="2"/>
      <c r="I72" s="93"/>
      <c r="L72" s="108"/>
      <c r="M72" s="112"/>
      <c r="N72" s="112"/>
    </row>
    <row r="73" spans="1:14" x14ac:dyDescent="0.25">
      <c r="A73" s="89" t="s">
        <v>2879</v>
      </c>
      <c r="B73" s="198" t="s">
        <v>937</v>
      </c>
      <c r="C73" s="177" t="s">
        <v>278</v>
      </c>
      <c r="D73" s="223" t="s">
        <v>278</v>
      </c>
      <c r="E73" s="108"/>
      <c r="F73" s="111" t="str">
        <f t="shared" si="0"/>
        <v/>
      </c>
      <c r="G73" s="111" t="str">
        <f t="shared" si="1"/>
        <v/>
      </c>
      <c r="H73" s="2"/>
      <c r="I73" s="93"/>
      <c r="L73" s="108"/>
      <c r="M73" s="112"/>
      <c r="N73" s="112"/>
    </row>
    <row r="74" spans="1:14" x14ac:dyDescent="0.25">
      <c r="A74" s="89" t="s">
        <v>2880</v>
      </c>
      <c r="B74" s="198" t="s">
        <v>937</v>
      </c>
      <c r="C74" s="177" t="s">
        <v>278</v>
      </c>
      <c r="D74" s="223" t="s">
        <v>278</v>
      </c>
      <c r="E74" s="108"/>
      <c r="F74" s="111" t="str">
        <f t="shared" si="0"/>
        <v/>
      </c>
      <c r="G74" s="111" t="str">
        <f t="shared" si="1"/>
        <v/>
      </c>
      <c r="H74" s="2"/>
      <c r="I74" s="93"/>
      <c r="L74" s="108"/>
      <c r="M74" s="112"/>
      <c r="N74" s="112"/>
    </row>
    <row r="75" spans="1:14" x14ac:dyDescent="0.25">
      <c r="A75" s="89" t="s">
        <v>2881</v>
      </c>
      <c r="B75" s="198" t="s">
        <v>937</v>
      </c>
      <c r="C75" s="177" t="s">
        <v>278</v>
      </c>
      <c r="D75" s="223" t="s">
        <v>278</v>
      </c>
      <c r="E75" s="108"/>
      <c r="F75" s="111" t="str">
        <f t="shared" si="0"/>
        <v/>
      </c>
      <c r="G75" s="111" t="str">
        <f t="shared" si="1"/>
        <v/>
      </c>
      <c r="H75" s="2"/>
      <c r="I75" s="93"/>
      <c r="L75" s="108"/>
      <c r="M75" s="112"/>
      <c r="N75" s="112"/>
    </row>
    <row r="76" spans="1:14" x14ac:dyDescent="0.25">
      <c r="A76" s="89" t="s">
        <v>2882</v>
      </c>
      <c r="B76" s="198" t="s">
        <v>937</v>
      </c>
      <c r="C76" s="177" t="s">
        <v>278</v>
      </c>
      <c r="D76" s="223" t="s">
        <v>278</v>
      </c>
      <c r="E76" s="108"/>
      <c r="F76" s="111" t="str">
        <f t="shared" si="0"/>
        <v/>
      </c>
      <c r="G76" s="111" t="str">
        <f t="shared" si="1"/>
        <v/>
      </c>
      <c r="H76" s="2"/>
      <c r="I76" s="93"/>
      <c r="L76" s="108"/>
      <c r="M76" s="112"/>
      <c r="N76" s="112"/>
    </row>
    <row r="77" spans="1:14" x14ac:dyDescent="0.25">
      <c r="A77" s="89" t="s">
        <v>2883</v>
      </c>
      <c r="B77" s="198" t="s">
        <v>937</v>
      </c>
      <c r="C77" s="177" t="s">
        <v>278</v>
      </c>
      <c r="D77" s="223" t="s">
        <v>278</v>
      </c>
      <c r="E77" s="108"/>
      <c r="F77" s="111" t="str">
        <f t="shared" si="0"/>
        <v/>
      </c>
      <c r="G77" s="111" t="str">
        <f t="shared" si="1"/>
        <v/>
      </c>
      <c r="H77" s="2"/>
      <c r="I77" s="93"/>
      <c r="L77" s="108"/>
      <c r="M77" s="112"/>
      <c r="N77" s="112"/>
    </row>
    <row r="78" spans="1:14" x14ac:dyDescent="0.2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25">
      <c r="A79" s="98"/>
      <c r="B79" s="99" t="s">
        <v>1569</v>
      </c>
      <c r="C79" s="98" t="s">
        <v>314</v>
      </c>
      <c r="D79" s="98"/>
      <c r="E79" s="100"/>
      <c r="F79" s="98" t="s">
        <v>1549</v>
      </c>
      <c r="G79" s="98"/>
      <c r="H79" s="2"/>
      <c r="I79" s="171"/>
      <c r="J79" s="119"/>
      <c r="K79" s="119"/>
      <c r="L79" s="81"/>
      <c r="M79" s="119"/>
      <c r="N79" s="119"/>
    </row>
    <row r="80" spans="1:14" x14ac:dyDescent="0.25">
      <c r="A80" s="89" t="s">
        <v>2885</v>
      </c>
      <c r="B80" s="102" t="s">
        <v>1571</v>
      </c>
      <c r="C80" s="177" t="s">
        <v>278</v>
      </c>
      <c r="E80" s="183"/>
      <c r="F80" s="111" t="str">
        <f>IF($C$83=0,"",IF(C80="[for completion]","",C80/$C$83))</f>
        <v/>
      </c>
      <c r="G80" s="110"/>
      <c r="H80" s="2"/>
      <c r="I80" s="93"/>
      <c r="L80" s="183"/>
      <c r="M80" s="112"/>
      <c r="N80" s="110"/>
    </row>
    <row r="81" spans="1:14" x14ac:dyDescent="0.25">
      <c r="A81" s="89" t="s">
        <v>2886</v>
      </c>
      <c r="B81" s="102" t="s">
        <v>1573</v>
      </c>
      <c r="C81" s="177" t="s">
        <v>278</v>
      </c>
      <c r="E81" s="183"/>
      <c r="F81" s="111" t="str">
        <f>IF($C$83=0,"",IF(C81="[for completion]","",C81/$C$83))</f>
        <v/>
      </c>
      <c r="G81" s="110"/>
      <c r="H81" s="2"/>
      <c r="I81" s="93"/>
      <c r="L81" s="183"/>
      <c r="M81" s="112"/>
      <c r="N81" s="110"/>
    </row>
    <row r="82" spans="1:14" x14ac:dyDescent="0.25">
      <c r="A82" s="89" t="s">
        <v>2887</v>
      </c>
      <c r="B82" s="102" t="s">
        <v>352</v>
      </c>
      <c r="C82" s="177" t="s">
        <v>278</v>
      </c>
      <c r="E82" s="108"/>
      <c r="F82" s="111" t="str">
        <f>IF($C$83=0,"",IF(C82="[for completion]","",C82/$C$83))</f>
        <v/>
      </c>
      <c r="G82" s="110"/>
      <c r="H82" s="2"/>
      <c r="I82" s="93"/>
      <c r="L82" s="108"/>
      <c r="M82" s="112"/>
      <c r="N82" s="110"/>
    </row>
    <row r="83" spans="1:14" x14ac:dyDescent="0.25">
      <c r="A83" s="89" t="s">
        <v>2888</v>
      </c>
      <c r="B83" s="113" t="s">
        <v>354</v>
      </c>
      <c r="C83" s="114">
        <f>SUM(C80:C82)</f>
        <v>0</v>
      </c>
      <c r="D83" s="93"/>
      <c r="E83" s="108"/>
      <c r="F83" s="115">
        <f>SUM(F80:F82)</f>
        <v>0</v>
      </c>
      <c r="G83" s="110"/>
      <c r="H83" s="2"/>
      <c r="I83" s="93"/>
      <c r="L83" s="108"/>
      <c r="M83" s="112"/>
      <c r="N83" s="110"/>
    </row>
    <row r="84" spans="1:14" outlineLevel="1" x14ac:dyDescent="0.25">
      <c r="A84" s="89" t="s">
        <v>2889</v>
      </c>
      <c r="B84" s="182"/>
      <c r="C84" s="93"/>
      <c r="D84" s="93"/>
      <c r="E84" s="108"/>
      <c r="F84" s="117"/>
      <c r="G84" s="110"/>
      <c r="H84" s="2"/>
      <c r="I84" s="93"/>
      <c r="L84" s="108"/>
      <c r="M84" s="112"/>
      <c r="N84" s="110"/>
    </row>
    <row r="85" spans="1:14" outlineLevel="1" x14ac:dyDescent="0.25">
      <c r="A85" s="89" t="s">
        <v>2890</v>
      </c>
      <c r="B85" s="182"/>
      <c r="C85" s="93"/>
      <c r="D85" s="93"/>
      <c r="E85" s="108"/>
      <c r="F85" s="117"/>
      <c r="G85" s="110"/>
      <c r="H85" s="2"/>
      <c r="I85" s="93"/>
      <c r="L85" s="108"/>
      <c r="M85" s="112"/>
      <c r="N85" s="110"/>
    </row>
    <row r="86" spans="1:14" outlineLevel="1" x14ac:dyDescent="0.25">
      <c r="A86" s="89" t="s">
        <v>2891</v>
      </c>
      <c r="B86" s="93"/>
      <c r="E86" s="108"/>
      <c r="F86" s="112"/>
      <c r="G86" s="110"/>
      <c r="H86" s="2"/>
      <c r="I86" s="93"/>
      <c r="L86" s="108"/>
      <c r="M86" s="112"/>
      <c r="N86" s="110"/>
    </row>
    <row r="87" spans="1:14" outlineLevel="1" x14ac:dyDescent="0.25">
      <c r="A87" s="89" t="s">
        <v>2892</v>
      </c>
      <c r="B87" s="93"/>
      <c r="E87" s="108"/>
      <c r="F87" s="112"/>
      <c r="G87" s="110"/>
      <c r="H87" s="2"/>
      <c r="I87" s="93"/>
      <c r="L87" s="108"/>
      <c r="M87" s="112"/>
      <c r="N87" s="110"/>
    </row>
    <row r="88" spans="1:14" outlineLevel="1" x14ac:dyDescent="0.25">
      <c r="A88" s="89" t="s">
        <v>2893</v>
      </c>
      <c r="B88" s="93"/>
      <c r="E88" s="108"/>
      <c r="F88" s="112"/>
      <c r="G88" s="110"/>
      <c r="H88" s="2"/>
      <c r="I88" s="93"/>
      <c r="L88" s="108"/>
      <c r="M88" s="112"/>
      <c r="N88" s="110"/>
    </row>
    <row r="89" spans="1:14" ht="15" customHeight="1" x14ac:dyDescent="0.25">
      <c r="A89" s="98"/>
      <c r="B89" s="99" t="s">
        <v>848</v>
      </c>
      <c r="C89" s="98" t="s">
        <v>1549</v>
      </c>
      <c r="D89" s="98"/>
      <c r="E89" s="100"/>
      <c r="F89" s="101"/>
      <c r="G89" s="101"/>
      <c r="H89" s="2"/>
      <c r="I89" s="171"/>
      <c r="J89" s="119"/>
      <c r="K89" s="119"/>
      <c r="L89" s="81"/>
      <c r="M89" s="120"/>
      <c r="N89" s="120"/>
    </row>
    <row r="90" spans="1:14" x14ac:dyDescent="0.25">
      <c r="A90" s="89" t="s">
        <v>2894</v>
      </c>
      <c r="B90" s="162" t="s">
        <v>850</v>
      </c>
      <c r="C90" s="184">
        <f>SUM(C91:C117)</f>
        <v>0</v>
      </c>
      <c r="G90" s="76"/>
      <c r="H90" s="2"/>
      <c r="I90" s="81"/>
      <c r="N90" s="76"/>
    </row>
    <row r="91" spans="1:14" x14ac:dyDescent="0.25">
      <c r="A91" s="89" t="s">
        <v>2895</v>
      </c>
      <c r="B91" s="89" t="s">
        <v>852</v>
      </c>
      <c r="C91" s="165" t="s">
        <v>278</v>
      </c>
      <c r="G91" s="76"/>
      <c r="H91" s="2"/>
      <c r="N91" s="76"/>
    </row>
    <row r="92" spans="1:14" x14ac:dyDescent="0.25">
      <c r="A92" s="89" t="s">
        <v>2896</v>
      </c>
      <c r="B92" s="89" t="s">
        <v>854</v>
      </c>
      <c r="C92" s="165" t="s">
        <v>278</v>
      </c>
      <c r="G92" s="76"/>
      <c r="H92" s="2"/>
      <c r="N92" s="76"/>
    </row>
    <row r="93" spans="1:14" x14ac:dyDescent="0.25">
      <c r="A93" s="89" t="s">
        <v>2897</v>
      </c>
      <c r="B93" s="89" t="s">
        <v>856</v>
      </c>
      <c r="C93" s="165" t="s">
        <v>278</v>
      </c>
      <c r="G93" s="76"/>
      <c r="H93" s="2"/>
      <c r="N93" s="76"/>
    </row>
    <row r="94" spans="1:14" x14ac:dyDescent="0.25">
      <c r="A94" s="89" t="s">
        <v>2898</v>
      </c>
      <c r="B94" s="89" t="s">
        <v>858</v>
      </c>
      <c r="C94" s="165" t="s">
        <v>278</v>
      </c>
      <c r="G94" s="76"/>
      <c r="H94" s="2"/>
      <c r="N94" s="76"/>
    </row>
    <row r="95" spans="1:14" x14ac:dyDescent="0.25">
      <c r="A95" s="89" t="s">
        <v>2899</v>
      </c>
      <c r="B95" s="89" t="s">
        <v>860</v>
      </c>
      <c r="C95" s="165" t="s">
        <v>278</v>
      </c>
      <c r="G95" s="76"/>
      <c r="H95" s="2"/>
      <c r="N95" s="76"/>
    </row>
    <row r="96" spans="1:14" x14ac:dyDescent="0.25">
      <c r="A96" s="89" t="s">
        <v>2900</v>
      </c>
      <c r="B96" s="89" t="s">
        <v>862</v>
      </c>
      <c r="C96" s="165" t="s">
        <v>278</v>
      </c>
      <c r="G96" s="76"/>
      <c r="H96" s="2"/>
      <c r="N96" s="76"/>
    </row>
    <row r="97" spans="1:14" x14ac:dyDescent="0.25">
      <c r="A97" s="89" t="s">
        <v>2901</v>
      </c>
      <c r="B97" s="89" t="s">
        <v>864</v>
      </c>
      <c r="C97" s="165" t="s">
        <v>278</v>
      </c>
      <c r="G97" s="76"/>
      <c r="H97" s="2"/>
      <c r="N97" s="76"/>
    </row>
    <row r="98" spans="1:14" x14ac:dyDescent="0.25">
      <c r="A98" s="89" t="s">
        <v>2902</v>
      </c>
      <c r="B98" s="89" t="s">
        <v>866</v>
      </c>
      <c r="C98" s="165" t="s">
        <v>278</v>
      </c>
      <c r="G98" s="76"/>
      <c r="H98" s="2"/>
      <c r="N98" s="76"/>
    </row>
    <row r="99" spans="1:14" x14ac:dyDescent="0.25">
      <c r="A99" s="89" t="s">
        <v>2903</v>
      </c>
      <c r="B99" s="89" t="s">
        <v>868</v>
      </c>
      <c r="C99" s="165" t="s">
        <v>278</v>
      </c>
      <c r="G99" s="76"/>
      <c r="H99" s="2"/>
      <c r="N99" s="76"/>
    </row>
    <row r="100" spans="1:14" x14ac:dyDescent="0.25">
      <c r="A100" s="89" t="s">
        <v>2904</v>
      </c>
      <c r="B100" s="89" t="s">
        <v>870</v>
      </c>
      <c r="C100" s="165" t="s">
        <v>278</v>
      </c>
      <c r="G100" s="76"/>
      <c r="H100" s="2"/>
      <c r="N100" s="76"/>
    </row>
    <row r="101" spans="1:14" x14ac:dyDescent="0.25">
      <c r="A101" s="89" t="s">
        <v>2905</v>
      </c>
      <c r="B101" s="89" t="s">
        <v>872</v>
      </c>
      <c r="C101" s="165" t="s">
        <v>278</v>
      </c>
      <c r="G101" s="76"/>
      <c r="H101" s="2"/>
      <c r="N101" s="76"/>
    </row>
    <row r="102" spans="1:14" x14ac:dyDescent="0.25">
      <c r="A102" s="89" t="s">
        <v>2906</v>
      </c>
      <c r="B102" s="89" t="s">
        <v>874</v>
      </c>
      <c r="C102" s="165" t="s">
        <v>278</v>
      </c>
      <c r="G102" s="76"/>
      <c r="H102" s="2"/>
      <c r="N102" s="76"/>
    </row>
    <row r="103" spans="1:14" x14ac:dyDescent="0.25">
      <c r="A103" s="89" t="s">
        <v>2907</v>
      </c>
      <c r="B103" s="89" t="s">
        <v>876</v>
      </c>
      <c r="C103" s="165" t="s">
        <v>278</v>
      </c>
      <c r="G103" s="76"/>
      <c r="H103" s="2"/>
      <c r="N103" s="76"/>
    </row>
    <row r="104" spans="1:14" x14ac:dyDescent="0.25">
      <c r="A104" s="89" t="s">
        <v>2908</v>
      </c>
      <c r="B104" s="89" t="s">
        <v>878</v>
      </c>
      <c r="C104" s="165" t="s">
        <v>278</v>
      </c>
      <c r="G104" s="76"/>
      <c r="H104" s="2"/>
      <c r="N104" s="76"/>
    </row>
    <row r="105" spans="1:14" x14ac:dyDescent="0.25">
      <c r="A105" s="89" t="s">
        <v>2909</v>
      </c>
      <c r="B105" s="89" t="s">
        <v>880</v>
      </c>
      <c r="C105" s="165" t="s">
        <v>278</v>
      </c>
      <c r="G105" s="76"/>
      <c r="H105" s="2"/>
      <c r="N105" s="76"/>
    </row>
    <row r="106" spans="1:14" x14ac:dyDescent="0.25">
      <c r="A106" s="89" t="s">
        <v>2910</v>
      </c>
      <c r="B106" s="89" t="s">
        <v>882</v>
      </c>
      <c r="C106" s="165" t="s">
        <v>278</v>
      </c>
      <c r="G106" s="76"/>
      <c r="H106" s="2"/>
      <c r="N106" s="76"/>
    </row>
    <row r="107" spans="1:14" x14ac:dyDescent="0.25">
      <c r="A107" s="89" t="s">
        <v>2911</v>
      </c>
      <c r="B107" s="89" t="s">
        <v>884</v>
      </c>
      <c r="C107" s="165" t="s">
        <v>278</v>
      </c>
      <c r="G107" s="76"/>
      <c r="H107" s="2"/>
      <c r="N107" s="76"/>
    </row>
    <row r="108" spans="1:14" x14ac:dyDescent="0.25">
      <c r="A108" s="89" t="s">
        <v>2912</v>
      </c>
      <c r="B108" s="89" t="s">
        <v>886</v>
      </c>
      <c r="C108" s="165" t="s">
        <v>278</v>
      </c>
      <c r="G108" s="76"/>
      <c r="H108" s="2"/>
      <c r="N108" s="76"/>
    </row>
    <row r="109" spans="1:14" x14ac:dyDescent="0.25">
      <c r="A109" s="89" t="s">
        <v>2913</v>
      </c>
      <c r="B109" s="89" t="s">
        <v>888</v>
      </c>
      <c r="C109" s="165" t="s">
        <v>278</v>
      </c>
      <c r="G109" s="76"/>
      <c r="H109" s="2"/>
      <c r="N109" s="76"/>
    </row>
    <row r="110" spans="1:14" x14ac:dyDescent="0.25">
      <c r="A110" s="89" t="s">
        <v>2914</v>
      </c>
      <c r="B110" s="89" t="s">
        <v>890</v>
      </c>
      <c r="C110" s="165" t="s">
        <v>278</v>
      </c>
      <c r="G110" s="76"/>
      <c r="H110" s="2"/>
      <c r="N110" s="76"/>
    </row>
    <row r="111" spans="1:14" x14ac:dyDescent="0.25">
      <c r="A111" s="89" t="s">
        <v>2915</v>
      </c>
      <c r="B111" s="89" t="s">
        <v>892</v>
      </c>
      <c r="C111" s="165" t="s">
        <v>278</v>
      </c>
      <c r="G111" s="76"/>
      <c r="H111" s="2"/>
      <c r="N111" s="76"/>
    </row>
    <row r="112" spans="1:14" x14ac:dyDescent="0.25">
      <c r="A112" s="89" t="s">
        <v>2916</v>
      </c>
      <c r="B112" s="89" t="s">
        <v>894</v>
      </c>
      <c r="C112" s="165" t="s">
        <v>278</v>
      </c>
      <c r="G112" s="76"/>
      <c r="H112" s="2"/>
      <c r="N112" s="76"/>
    </row>
    <row r="113" spans="1:14" x14ac:dyDescent="0.25">
      <c r="A113" s="89" t="s">
        <v>2917</v>
      </c>
      <c r="B113" s="89" t="s">
        <v>896</v>
      </c>
      <c r="C113" s="165" t="s">
        <v>278</v>
      </c>
      <c r="G113" s="76"/>
      <c r="H113" s="2"/>
      <c r="N113" s="76"/>
    </row>
    <row r="114" spans="1:14" x14ac:dyDescent="0.25">
      <c r="A114" s="89" t="s">
        <v>2918</v>
      </c>
      <c r="B114" s="89" t="s">
        <v>898</v>
      </c>
      <c r="C114" s="165" t="s">
        <v>278</v>
      </c>
      <c r="G114" s="76"/>
      <c r="H114" s="2"/>
      <c r="N114" s="76"/>
    </row>
    <row r="115" spans="1:14" x14ac:dyDescent="0.25">
      <c r="A115" s="89" t="s">
        <v>2919</v>
      </c>
      <c r="B115" s="89" t="s">
        <v>900</v>
      </c>
      <c r="C115" s="165" t="s">
        <v>278</v>
      </c>
      <c r="G115" s="76"/>
      <c r="H115" s="2"/>
      <c r="N115" s="76"/>
    </row>
    <row r="116" spans="1:14" x14ac:dyDescent="0.25">
      <c r="A116" s="89" t="s">
        <v>2920</v>
      </c>
      <c r="B116" s="89" t="s">
        <v>902</v>
      </c>
      <c r="C116" s="165" t="s">
        <v>278</v>
      </c>
      <c r="G116" s="76"/>
      <c r="H116" s="2"/>
      <c r="N116" s="76"/>
    </row>
    <row r="117" spans="1:14" x14ac:dyDescent="0.25">
      <c r="A117" s="89" t="s">
        <v>2921</v>
      </c>
      <c r="B117" s="89" t="s">
        <v>904</v>
      </c>
      <c r="C117" s="165" t="s">
        <v>278</v>
      </c>
      <c r="G117" s="76"/>
      <c r="H117" s="2"/>
      <c r="N117" s="76"/>
    </row>
    <row r="118" spans="1:14" x14ac:dyDescent="0.25">
      <c r="A118" s="89" t="s">
        <v>2922</v>
      </c>
      <c r="B118" s="162" t="s">
        <v>555</v>
      </c>
      <c r="C118" s="184">
        <f>SUM(C119:C121)</f>
        <v>0</v>
      </c>
      <c r="G118" s="76"/>
      <c r="H118" s="2"/>
      <c r="I118" s="81"/>
      <c r="N118" s="76"/>
    </row>
    <row r="119" spans="1:14" x14ac:dyDescent="0.25">
      <c r="A119" s="89" t="s">
        <v>2923</v>
      </c>
      <c r="B119" s="89" t="s">
        <v>907</v>
      </c>
      <c r="C119" s="165" t="s">
        <v>278</v>
      </c>
      <c r="G119" s="76"/>
      <c r="H119" s="2"/>
      <c r="N119" s="76"/>
    </row>
    <row r="120" spans="1:14" x14ac:dyDescent="0.25">
      <c r="A120" s="89" t="s">
        <v>2924</v>
      </c>
      <c r="B120" s="89" t="s">
        <v>909</v>
      </c>
      <c r="C120" s="165" t="s">
        <v>278</v>
      </c>
      <c r="G120" s="76"/>
      <c r="H120" s="2"/>
      <c r="N120" s="76"/>
    </row>
    <row r="121" spans="1:14" x14ac:dyDescent="0.25">
      <c r="A121" s="89" t="s">
        <v>2925</v>
      </c>
      <c r="B121" s="89" t="s">
        <v>911</v>
      </c>
      <c r="C121" s="165" t="s">
        <v>278</v>
      </c>
      <c r="G121" s="76"/>
      <c r="H121" s="2"/>
      <c r="N121" s="76"/>
    </row>
    <row r="122" spans="1:14" x14ac:dyDescent="0.25">
      <c r="A122" s="89" t="s">
        <v>2926</v>
      </c>
      <c r="B122" s="162" t="s">
        <v>352</v>
      </c>
      <c r="C122" s="184">
        <f>SUM(C123:C133)</f>
        <v>0</v>
      </c>
      <c r="G122" s="76"/>
      <c r="H122" s="2"/>
      <c r="I122" s="81"/>
      <c r="N122" s="76"/>
    </row>
    <row r="123" spans="1:14" x14ac:dyDescent="0.25">
      <c r="A123" s="89" t="s">
        <v>2927</v>
      </c>
      <c r="B123" s="102" t="s">
        <v>557</v>
      </c>
      <c r="C123" s="165" t="s">
        <v>278</v>
      </c>
      <c r="G123" s="76"/>
      <c r="H123" s="2"/>
      <c r="I123" s="93"/>
      <c r="N123" s="76"/>
    </row>
    <row r="124" spans="1:14" x14ac:dyDescent="0.25">
      <c r="A124" s="89" t="s">
        <v>2928</v>
      </c>
      <c r="B124" s="89" t="s">
        <v>559</v>
      </c>
      <c r="C124" s="165" t="s">
        <v>278</v>
      </c>
      <c r="G124" s="76"/>
      <c r="H124" s="2"/>
      <c r="I124" s="93"/>
      <c r="N124" s="76"/>
    </row>
    <row r="125" spans="1:14" x14ac:dyDescent="0.25">
      <c r="A125" s="89" t="s">
        <v>2929</v>
      </c>
      <c r="B125" s="102" t="s">
        <v>561</v>
      </c>
      <c r="C125" s="165" t="s">
        <v>278</v>
      </c>
      <c r="G125" s="76"/>
      <c r="H125" s="2"/>
      <c r="I125" s="93"/>
      <c r="N125" s="76"/>
    </row>
    <row r="126" spans="1:14" x14ac:dyDescent="0.25">
      <c r="A126" s="89" t="s">
        <v>2930</v>
      </c>
      <c r="B126" s="102" t="s">
        <v>563</v>
      </c>
      <c r="C126" s="165" t="s">
        <v>278</v>
      </c>
      <c r="G126" s="76"/>
      <c r="H126" s="2"/>
      <c r="I126" s="93"/>
      <c r="N126" s="76"/>
    </row>
    <row r="127" spans="1:14" x14ac:dyDescent="0.25">
      <c r="A127" s="89" t="s">
        <v>2931</v>
      </c>
      <c r="B127" s="102" t="s">
        <v>565</v>
      </c>
      <c r="C127" s="165" t="s">
        <v>278</v>
      </c>
      <c r="G127" s="76"/>
      <c r="H127" s="2"/>
      <c r="I127" s="93"/>
      <c r="N127" s="76"/>
    </row>
    <row r="128" spans="1:14" x14ac:dyDescent="0.25">
      <c r="A128" s="89" t="s">
        <v>2932</v>
      </c>
      <c r="B128" s="102" t="s">
        <v>567</v>
      </c>
      <c r="C128" s="165" t="s">
        <v>278</v>
      </c>
      <c r="G128" s="76"/>
      <c r="H128" s="2"/>
      <c r="I128" s="93"/>
      <c r="N128" s="76"/>
    </row>
    <row r="129" spans="1:14" x14ac:dyDescent="0.25">
      <c r="A129" s="89" t="s">
        <v>2933</v>
      </c>
      <c r="B129" s="102" t="s">
        <v>569</v>
      </c>
      <c r="C129" s="165" t="s">
        <v>278</v>
      </c>
      <c r="G129" s="76"/>
      <c r="H129" s="2"/>
      <c r="I129" s="93"/>
      <c r="N129" s="76"/>
    </row>
    <row r="130" spans="1:14" x14ac:dyDescent="0.25">
      <c r="A130" s="89" t="s">
        <v>2934</v>
      </c>
      <c r="B130" s="102" t="s">
        <v>571</v>
      </c>
      <c r="C130" s="165" t="s">
        <v>278</v>
      </c>
      <c r="G130" s="76"/>
      <c r="H130" s="2"/>
      <c r="I130" s="93"/>
      <c r="N130" s="76"/>
    </row>
    <row r="131" spans="1:14" x14ac:dyDescent="0.25">
      <c r="A131" s="89" t="s">
        <v>2935</v>
      </c>
      <c r="B131" s="102" t="s">
        <v>573</v>
      </c>
      <c r="C131" s="165" t="s">
        <v>278</v>
      </c>
      <c r="G131" s="76"/>
      <c r="H131" s="2"/>
      <c r="I131" s="93"/>
      <c r="N131" s="76"/>
    </row>
    <row r="132" spans="1:14" x14ac:dyDescent="0.25">
      <c r="A132" s="89" t="s">
        <v>2936</v>
      </c>
      <c r="B132" s="102" t="s">
        <v>575</v>
      </c>
      <c r="C132" s="165" t="s">
        <v>278</v>
      </c>
      <c r="G132" s="76"/>
      <c r="H132" s="2"/>
      <c r="I132" s="93"/>
      <c r="N132" s="76"/>
    </row>
    <row r="133" spans="1:14" x14ac:dyDescent="0.25">
      <c r="A133" s="89" t="s">
        <v>2937</v>
      </c>
      <c r="B133" s="102" t="s">
        <v>352</v>
      </c>
      <c r="C133" s="165" t="s">
        <v>278</v>
      </c>
      <c r="G133" s="76"/>
      <c r="H133" s="2"/>
      <c r="I133" s="93"/>
      <c r="N133" s="76"/>
    </row>
    <row r="134" spans="1:14" outlineLevel="1" x14ac:dyDescent="0.25">
      <c r="A134" s="89" t="s">
        <v>2938</v>
      </c>
      <c r="B134" s="212" t="s">
        <v>356</v>
      </c>
      <c r="C134" s="165"/>
      <c r="G134" s="76"/>
      <c r="H134" s="2"/>
      <c r="I134" s="93"/>
      <c r="N134" s="76"/>
    </row>
    <row r="135" spans="1:14" outlineLevel="1" x14ac:dyDescent="0.25">
      <c r="A135" s="89" t="s">
        <v>2939</v>
      </c>
      <c r="B135" s="212" t="s">
        <v>356</v>
      </c>
      <c r="C135" s="165"/>
      <c r="G135" s="76"/>
      <c r="H135" s="2"/>
      <c r="I135" s="93"/>
      <c r="N135" s="76"/>
    </row>
    <row r="136" spans="1:14" outlineLevel="1" x14ac:dyDescent="0.25">
      <c r="A136" s="89" t="s">
        <v>2940</v>
      </c>
      <c r="B136" s="212" t="s">
        <v>356</v>
      </c>
      <c r="C136" s="165"/>
      <c r="G136" s="76"/>
      <c r="H136" s="2"/>
      <c r="I136" s="93"/>
      <c r="N136" s="76"/>
    </row>
    <row r="137" spans="1:14" outlineLevel="1" x14ac:dyDescent="0.25">
      <c r="A137" s="89" t="s">
        <v>2941</v>
      </c>
      <c r="B137" s="212" t="s">
        <v>356</v>
      </c>
      <c r="C137" s="165"/>
      <c r="G137" s="76"/>
      <c r="H137" s="2"/>
      <c r="I137" s="93"/>
      <c r="N137" s="76"/>
    </row>
    <row r="138" spans="1:14" outlineLevel="1" x14ac:dyDescent="0.25">
      <c r="A138" s="89" t="s">
        <v>2942</v>
      </c>
      <c r="B138" s="212" t="s">
        <v>356</v>
      </c>
      <c r="C138" s="165"/>
      <c r="G138" s="76"/>
      <c r="H138" s="2"/>
      <c r="I138" s="93"/>
      <c r="N138" s="76"/>
    </row>
    <row r="139" spans="1:14" outlineLevel="1" x14ac:dyDescent="0.25">
      <c r="A139" s="89" t="s">
        <v>2943</v>
      </c>
      <c r="B139" s="212" t="s">
        <v>356</v>
      </c>
      <c r="C139" s="165"/>
      <c r="G139" s="76"/>
      <c r="H139" s="2"/>
      <c r="I139" s="93"/>
      <c r="N139" s="76"/>
    </row>
    <row r="140" spans="1:14" outlineLevel="1" x14ac:dyDescent="0.25">
      <c r="A140" s="89" t="s">
        <v>2944</v>
      </c>
      <c r="B140" s="212" t="s">
        <v>356</v>
      </c>
      <c r="C140" s="165"/>
      <c r="G140" s="76"/>
      <c r="H140" s="2"/>
      <c r="I140" s="93"/>
      <c r="N140" s="76"/>
    </row>
    <row r="141" spans="1:14" outlineLevel="1" x14ac:dyDescent="0.25">
      <c r="A141" s="89" t="s">
        <v>2945</v>
      </c>
      <c r="B141" s="212" t="s">
        <v>356</v>
      </c>
      <c r="C141" s="165"/>
      <c r="G141" s="76"/>
      <c r="H141" s="2"/>
      <c r="I141" s="93"/>
      <c r="N141" s="76"/>
    </row>
    <row r="142" spans="1:14" outlineLevel="1" x14ac:dyDescent="0.25">
      <c r="A142" s="89" t="s">
        <v>2946</v>
      </c>
      <c r="B142" s="212" t="s">
        <v>356</v>
      </c>
      <c r="C142" s="165"/>
      <c r="G142" s="76"/>
      <c r="H142" s="2"/>
      <c r="I142" s="93"/>
      <c r="N142" s="76"/>
    </row>
    <row r="143" spans="1:14" outlineLevel="1" x14ac:dyDescent="0.25">
      <c r="A143" s="89" t="s">
        <v>2947</v>
      </c>
      <c r="B143" s="212" t="s">
        <v>356</v>
      </c>
      <c r="C143" s="165"/>
      <c r="G143" s="76"/>
      <c r="H143" s="2"/>
      <c r="I143" s="93"/>
      <c r="N143" s="76"/>
    </row>
    <row r="144" spans="1:14" ht="15" customHeight="1" x14ac:dyDescent="0.25">
      <c r="A144" s="98"/>
      <c r="B144" s="185" t="s">
        <v>1635</v>
      </c>
      <c r="C144" s="186" t="s">
        <v>1549</v>
      </c>
      <c r="D144" s="98"/>
      <c r="E144" s="100"/>
      <c r="F144" s="98"/>
      <c r="G144" s="101"/>
      <c r="H144" s="2"/>
      <c r="I144" s="171"/>
      <c r="J144" s="119"/>
      <c r="K144" s="119"/>
      <c r="L144" s="81"/>
      <c r="M144" s="119"/>
      <c r="N144" s="120"/>
    </row>
    <row r="145" spans="1:14" x14ac:dyDescent="0.25">
      <c r="A145" s="89" t="s">
        <v>2948</v>
      </c>
      <c r="B145" s="198" t="s">
        <v>937</v>
      </c>
      <c r="C145" s="165" t="s">
        <v>278</v>
      </c>
      <c r="G145" s="76"/>
      <c r="H145" s="2"/>
      <c r="I145" s="93"/>
      <c r="N145" s="76"/>
    </row>
    <row r="146" spans="1:14" x14ac:dyDescent="0.25">
      <c r="A146" s="89" t="s">
        <v>2949</v>
      </c>
      <c r="B146" s="198" t="s">
        <v>937</v>
      </c>
      <c r="C146" s="165" t="s">
        <v>278</v>
      </c>
      <c r="G146" s="76"/>
      <c r="H146" s="2"/>
      <c r="I146" s="93"/>
      <c r="N146" s="76"/>
    </row>
    <row r="147" spans="1:14" x14ac:dyDescent="0.25">
      <c r="A147" s="89" t="s">
        <v>2950</v>
      </c>
      <c r="B147" s="198" t="s">
        <v>937</v>
      </c>
      <c r="C147" s="165" t="s">
        <v>278</v>
      </c>
      <c r="G147" s="76"/>
      <c r="H147" s="2"/>
      <c r="I147" s="93"/>
      <c r="N147" s="76"/>
    </row>
    <row r="148" spans="1:14" x14ac:dyDescent="0.25">
      <c r="A148" s="89" t="s">
        <v>2951</v>
      </c>
      <c r="B148" s="198" t="s">
        <v>937</v>
      </c>
      <c r="C148" s="165" t="s">
        <v>278</v>
      </c>
      <c r="G148" s="76"/>
      <c r="H148" s="2"/>
      <c r="I148" s="93"/>
      <c r="N148" s="76"/>
    </row>
    <row r="149" spans="1:14" x14ac:dyDescent="0.25">
      <c r="A149" s="89" t="s">
        <v>2952</v>
      </c>
      <c r="B149" s="198" t="s">
        <v>937</v>
      </c>
      <c r="C149" s="165" t="s">
        <v>278</v>
      </c>
      <c r="G149" s="76"/>
      <c r="H149" s="2"/>
      <c r="I149" s="93"/>
      <c r="N149" s="76"/>
    </row>
    <row r="150" spans="1:14" x14ac:dyDescent="0.25">
      <c r="A150" s="89" t="s">
        <v>2953</v>
      </c>
      <c r="B150" s="198" t="s">
        <v>937</v>
      </c>
      <c r="C150" s="165" t="s">
        <v>278</v>
      </c>
      <c r="G150" s="76"/>
      <c r="H150" s="2"/>
      <c r="I150" s="93"/>
      <c r="N150" s="76"/>
    </row>
    <row r="151" spans="1:14" x14ac:dyDescent="0.25">
      <c r="A151" s="89" t="s">
        <v>2954</v>
      </c>
      <c r="B151" s="198" t="s">
        <v>937</v>
      </c>
      <c r="C151" s="165" t="s">
        <v>278</v>
      </c>
      <c r="G151" s="76"/>
      <c r="H151" s="2"/>
      <c r="I151" s="93"/>
      <c r="N151" s="76"/>
    </row>
    <row r="152" spans="1:14" x14ac:dyDescent="0.25">
      <c r="A152" s="89" t="s">
        <v>2955</v>
      </c>
      <c r="B152" s="198" t="s">
        <v>937</v>
      </c>
      <c r="C152" s="165" t="s">
        <v>278</v>
      </c>
      <c r="G152" s="76"/>
      <c r="H152" s="2"/>
      <c r="I152" s="93"/>
      <c r="N152" s="76"/>
    </row>
    <row r="153" spans="1:14" x14ac:dyDescent="0.25">
      <c r="A153" s="89" t="s">
        <v>2956</v>
      </c>
      <c r="B153" s="198" t="s">
        <v>937</v>
      </c>
      <c r="C153" s="165" t="s">
        <v>278</v>
      </c>
      <c r="G153" s="76"/>
      <c r="H153" s="2"/>
      <c r="I153" s="93"/>
      <c r="N153" s="76"/>
    </row>
    <row r="154" spans="1:14" x14ac:dyDescent="0.25">
      <c r="A154" s="89" t="s">
        <v>2957</v>
      </c>
      <c r="B154" s="198" t="s">
        <v>937</v>
      </c>
      <c r="C154" s="165" t="s">
        <v>278</v>
      </c>
      <c r="G154" s="76"/>
      <c r="H154" s="2"/>
      <c r="I154" s="93"/>
      <c r="N154" s="76"/>
    </row>
    <row r="155" spans="1:14" x14ac:dyDescent="0.25">
      <c r="A155" s="89" t="s">
        <v>2958</v>
      </c>
      <c r="B155" s="198" t="s">
        <v>937</v>
      </c>
      <c r="C155" s="165" t="s">
        <v>278</v>
      </c>
      <c r="G155" s="76"/>
      <c r="H155" s="2"/>
      <c r="I155" s="93"/>
      <c r="N155" s="76"/>
    </row>
    <row r="156" spans="1:14" x14ac:dyDescent="0.25">
      <c r="A156" s="89" t="s">
        <v>2959</v>
      </c>
      <c r="B156" s="198" t="s">
        <v>937</v>
      </c>
      <c r="C156" s="165" t="s">
        <v>278</v>
      </c>
      <c r="G156" s="76"/>
      <c r="H156" s="2"/>
      <c r="I156" s="93"/>
      <c r="N156" s="76"/>
    </row>
    <row r="157" spans="1:14" x14ac:dyDescent="0.25">
      <c r="A157" s="89" t="s">
        <v>2960</v>
      </c>
      <c r="B157" s="198" t="s">
        <v>937</v>
      </c>
      <c r="C157" s="165" t="s">
        <v>278</v>
      </c>
      <c r="G157" s="76"/>
      <c r="H157" s="2"/>
      <c r="I157" s="93"/>
      <c r="N157" s="76"/>
    </row>
    <row r="158" spans="1:14" x14ac:dyDescent="0.25">
      <c r="A158" s="89" t="s">
        <v>2961</v>
      </c>
      <c r="B158" s="198" t="s">
        <v>937</v>
      </c>
      <c r="C158" s="165" t="s">
        <v>278</v>
      </c>
      <c r="G158" s="76"/>
      <c r="H158" s="2"/>
      <c r="I158" s="93"/>
      <c r="N158" s="76"/>
    </row>
    <row r="159" spans="1:14" x14ac:dyDescent="0.25">
      <c r="A159" s="89" t="s">
        <v>2962</v>
      </c>
      <c r="B159" s="198" t="s">
        <v>937</v>
      </c>
      <c r="C159" s="165" t="s">
        <v>278</v>
      </c>
      <c r="G159" s="76"/>
      <c r="H159" s="2"/>
      <c r="I159" s="93"/>
      <c r="N159" s="76"/>
    </row>
    <row r="160" spans="1:14" x14ac:dyDescent="0.25">
      <c r="A160" s="89" t="s">
        <v>2963</v>
      </c>
      <c r="B160" s="198" t="s">
        <v>937</v>
      </c>
      <c r="C160" s="165" t="s">
        <v>278</v>
      </c>
      <c r="G160" s="76"/>
      <c r="H160" s="2"/>
      <c r="I160" s="93"/>
      <c r="N160" s="76"/>
    </row>
    <row r="161" spans="1:14" x14ac:dyDescent="0.25">
      <c r="A161" s="89" t="s">
        <v>2964</v>
      </c>
      <c r="B161" s="198" t="s">
        <v>937</v>
      </c>
      <c r="C161" s="165" t="s">
        <v>278</v>
      </c>
      <c r="G161" s="76"/>
      <c r="H161" s="2"/>
      <c r="I161" s="93"/>
      <c r="N161" s="76"/>
    </row>
    <row r="162" spans="1:14" x14ac:dyDescent="0.25">
      <c r="A162" s="89" t="s">
        <v>2965</v>
      </c>
      <c r="B162" s="198" t="s">
        <v>937</v>
      </c>
      <c r="C162" s="165" t="s">
        <v>278</v>
      </c>
      <c r="G162" s="76"/>
      <c r="H162" s="2"/>
      <c r="I162" s="93"/>
      <c r="N162" s="76"/>
    </row>
    <row r="163" spans="1:14" x14ac:dyDescent="0.25">
      <c r="A163" s="89" t="s">
        <v>2966</v>
      </c>
      <c r="B163" s="198" t="s">
        <v>937</v>
      </c>
      <c r="C163" s="165" t="s">
        <v>278</v>
      </c>
      <c r="G163" s="76"/>
      <c r="H163" s="2"/>
      <c r="I163" s="93"/>
      <c r="N163" s="76"/>
    </row>
    <row r="164" spans="1:14" x14ac:dyDescent="0.25">
      <c r="A164" s="89" t="s">
        <v>2967</v>
      </c>
      <c r="B164" s="198" t="s">
        <v>937</v>
      </c>
      <c r="C164" s="165" t="s">
        <v>278</v>
      </c>
      <c r="G164" s="76"/>
      <c r="H164" s="2"/>
      <c r="I164" s="93"/>
      <c r="N164" s="76"/>
    </row>
    <row r="165" spans="1:14" x14ac:dyDescent="0.25">
      <c r="A165" s="89" t="s">
        <v>2968</v>
      </c>
      <c r="B165" s="198" t="s">
        <v>937</v>
      </c>
      <c r="C165" s="165" t="s">
        <v>278</v>
      </c>
      <c r="G165" s="76"/>
      <c r="H165" s="2"/>
      <c r="I165" s="93"/>
      <c r="N165" s="76"/>
    </row>
    <row r="166" spans="1:14" x14ac:dyDescent="0.25">
      <c r="A166" s="89" t="s">
        <v>2969</v>
      </c>
      <c r="B166" s="198" t="s">
        <v>937</v>
      </c>
      <c r="C166" s="165" t="s">
        <v>278</v>
      </c>
      <c r="G166" s="76"/>
      <c r="H166" s="2"/>
      <c r="I166" s="93"/>
      <c r="N166" s="76"/>
    </row>
    <row r="167" spans="1:14" x14ac:dyDescent="0.25">
      <c r="A167" s="89" t="s">
        <v>2970</v>
      </c>
      <c r="B167" s="198" t="s">
        <v>937</v>
      </c>
      <c r="C167" s="165" t="s">
        <v>278</v>
      </c>
      <c r="G167" s="76"/>
      <c r="H167" s="2"/>
      <c r="I167" s="93"/>
      <c r="N167" s="76"/>
    </row>
    <row r="168" spans="1:14" x14ac:dyDescent="0.25">
      <c r="A168" s="89" t="s">
        <v>2971</v>
      </c>
      <c r="B168" s="198" t="s">
        <v>937</v>
      </c>
      <c r="C168" s="165" t="s">
        <v>278</v>
      </c>
      <c r="G168" s="76"/>
      <c r="H168" s="2"/>
      <c r="I168" s="93"/>
      <c r="N168" s="76"/>
    </row>
    <row r="169" spans="1:14" x14ac:dyDescent="0.25">
      <c r="A169" s="89" t="s">
        <v>2972</v>
      </c>
      <c r="B169" s="198" t="s">
        <v>937</v>
      </c>
      <c r="C169" s="95" t="s">
        <v>278</v>
      </c>
      <c r="G169" s="76"/>
      <c r="H169" s="2"/>
      <c r="I169" s="93"/>
      <c r="N169" s="76"/>
    </row>
    <row r="170" spans="1:14" x14ac:dyDescent="0.25">
      <c r="A170" s="98"/>
      <c r="B170" s="99" t="s">
        <v>986</v>
      </c>
      <c r="C170" s="98" t="s">
        <v>1549</v>
      </c>
      <c r="D170" s="98"/>
      <c r="E170" s="98"/>
      <c r="F170" s="101"/>
      <c r="G170" s="101"/>
      <c r="H170" s="2"/>
      <c r="I170" s="171"/>
      <c r="J170" s="119"/>
      <c r="K170" s="119"/>
      <c r="L170" s="119"/>
      <c r="M170" s="120"/>
      <c r="N170" s="120"/>
    </row>
    <row r="171" spans="1:14" x14ac:dyDescent="0.25">
      <c r="A171" s="89" t="s">
        <v>2973</v>
      </c>
      <c r="B171" s="89" t="s">
        <v>988</v>
      </c>
      <c r="C171" s="165" t="s">
        <v>278</v>
      </c>
      <c r="D171" s="2"/>
      <c r="E171" s="2"/>
      <c r="F171" s="2"/>
      <c r="G171" s="2"/>
      <c r="H171" s="2"/>
      <c r="K171" s="2"/>
      <c r="L171" s="2"/>
      <c r="M171" s="2"/>
      <c r="N171" s="2"/>
    </row>
    <row r="172" spans="1:14" x14ac:dyDescent="0.25">
      <c r="A172" s="89" t="s">
        <v>2974</v>
      </c>
      <c r="B172" s="89" t="s">
        <v>990</v>
      </c>
      <c r="C172" s="165" t="s">
        <v>278</v>
      </c>
      <c r="D172" s="2"/>
      <c r="E172" s="2"/>
      <c r="F172" s="2"/>
      <c r="G172" s="2"/>
      <c r="H172" s="2"/>
      <c r="K172" s="2"/>
      <c r="L172" s="2"/>
      <c r="M172" s="2"/>
      <c r="N172" s="2"/>
    </row>
    <row r="173" spans="1:14" x14ac:dyDescent="0.25">
      <c r="A173" s="89" t="s">
        <v>2975</v>
      </c>
      <c r="B173" s="89" t="s">
        <v>352</v>
      </c>
      <c r="C173" s="165" t="s">
        <v>278</v>
      </c>
      <c r="D173" s="2"/>
      <c r="E173" s="2"/>
      <c r="F173" s="2"/>
      <c r="G173" s="2"/>
      <c r="H173" s="2"/>
      <c r="K173" s="2"/>
      <c r="L173" s="2"/>
      <c r="M173" s="2"/>
      <c r="N173" s="2"/>
    </row>
    <row r="174" spans="1:14" outlineLevel="1" x14ac:dyDescent="0.25">
      <c r="A174" s="89" t="s">
        <v>2976</v>
      </c>
      <c r="C174" s="106"/>
      <c r="D174" s="2"/>
      <c r="E174" s="2"/>
      <c r="F174" s="2"/>
      <c r="G174" s="2"/>
      <c r="H174" s="2"/>
      <c r="K174" s="2"/>
      <c r="L174" s="2"/>
      <c r="M174" s="2"/>
      <c r="N174" s="2"/>
    </row>
    <row r="175" spans="1:14" outlineLevel="1" x14ac:dyDescent="0.25">
      <c r="A175" s="89" t="s">
        <v>2977</v>
      </c>
      <c r="C175" s="106"/>
      <c r="D175" s="2"/>
      <c r="E175" s="2"/>
      <c r="F175" s="2"/>
      <c r="G175" s="2"/>
      <c r="H175" s="2"/>
      <c r="K175" s="2"/>
      <c r="L175" s="2"/>
      <c r="M175" s="2"/>
      <c r="N175" s="2"/>
    </row>
    <row r="176" spans="1:14" outlineLevel="1" x14ac:dyDescent="0.25">
      <c r="A176" s="89" t="s">
        <v>2978</v>
      </c>
      <c r="C176" s="106"/>
      <c r="D176" s="2"/>
      <c r="E176" s="2"/>
      <c r="F176" s="2"/>
      <c r="G176" s="2"/>
      <c r="H176" s="2"/>
      <c r="K176" s="2"/>
      <c r="L176" s="2"/>
      <c r="M176" s="2"/>
      <c r="N176" s="2"/>
    </row>
    <row r="177" spans="1:14" outlineLevel="1" x14ac:dyDescent="0.25">
      <c r="A177" s="89" t="s">
        <v>2979</v>
      </c>
      <c r="C177" s="106"/>
      <c r="D177" s="2"/>
      <c r="E177" s="2"/>
      <c r="F177" s="2"/>
      <c r="G177" s="2"/>
      <c r="H177" s="2"/>
      <c r="K177" s="2"/>
      <c r="L177" s="2"/>
      <c r="M177" s="2"/>
      <c r="N177" s="2"/>
    </row>
    <row r="178" spans="1:14" x14ac:dyDescent="0.25">
      <c r="A178" s="98"/>
      <c r="B178" s="99" t="s">
        <v>998</v>
      </c>
      <c r="C178" s="98" t="s">
        <v>1549</v>
      </c>
      <c r="D178" s="98"/>
      <c r="E178" s="98"/>
      <c r="F178" s="101"/>
      <c r="G178" s="101"/>
      <c r="H178" s="2"/>
      <c r="I178" s="171"/>
      <c r="J178" s="119"/>
      <c r="K178" s="119"/>
      <c r="L178" s="119"/>
      <c r="M178" s="120"/>
      <c r="N178" s="120"/>
    </row>
    <row r="179" spans="1:14" x14ac:dyDescent="0.25">
      <c r="A179" s="89" t="s">
        <v>2980</v>
      </c>
      <c r="B179" s="89" t="s">
        <v>1000</v>
      </c>
      <c r="C179" s="165" t="s">
        <v>278</v>
      </c>
      <c r="D179" s="183"/>
      <c r="E179" s="183"/>
      <c r="F179" s="108"/>
      <c r="G179" s="110"/>
      <c r="H179" s="2"/>
      <c r="K179" s="183"/>
      <c r="L179" s="183"/>
      <c r="M179" s="108"/>
      <c r="N179" s="110"/>
    </row>
    <row r="180" spans="1:14" x14ac:dyDescent="0.25">
      <c r="A180" s="89" t="s">
        <v>2981</v>
      </c>
      <c r="B180" s="89" t="s">
        <v>1002</v>
      </c>
      <c r="C180" s="165" t="s">
        <v>278</v>
      </c>
      <c r="D180" s="183"/>
      <c r="E180" s="183"/>
      <c r="F180" s="108"/>
      <c r="G180" s="110"/>
      <c r="H180" s="2"/>
      <c r="K180" s="183"/>
      <c r="L180" s="183"/>
      <c r="M180" s="108"/>
      <c r="N180" s="110"/>
    </row>
    <row r="181" spans="1:14" x14ac:dyDescent="0.25">
      <c r="A181" s="89" t="s">
        <v>2982</v>
      </c>
      <c r="B181" s="89" t="s">
        <v>352</v>
      </c>
      <c r="C181" s="165" t="s">
        <v>278</v>
      </c>
      <c r="D181" s="183"/>
      <c r="E181" s="183"/>
      <c r="F181" s="108"/>
      <c r="G181" s="110"/>
      <c r="H181" s="2"/>
      <c r="K181" s="183"/>
      <c r="L181" s="183"/>
      <c r="M181" s="108"/>
      <c r="N181" s="110"/>
    </row>
    <row r="182" spans="1:14" outlineLevel="1" x14ac:dyDescent="0.25">
      <c r="A182" s="89" t="s">
        <v>2983</v>
      </c>
      <c r="C182" s="106"/>
      <c r="D182" s="183"/>
      <c r="E182" s="183"/>
      <c r="F182" s="108"/>
      <c r="G182" s="110"/>
      <c r="H182" s="2"/>
      <c r="K182" s="183"/>
      <c r="L182" s="183"/>
      <c r="M182" s="108"/>
      <c r="N182" s="110"/>
    </row>
    <row r="183" spans="1:14" outlineLevel="1" x14ac:dyDescent="0.25">
      <c r="A183" s="89" t="s">
        <v>2984</v>
      </c>
      <c r="C183" s="106"/>
      <c r="D183" s="183"/>
      <c r="E183" s="183"/>
      <c r="F183" s="108"/>
      <c r="G183" s="110"/>
      <c r="H183" s="2"/>
      <c r="K183" s="183"/>
      <c r="L183" s="183"/>
      <c r="M183" s="108"/>
      <c r="N183" s="110"/>
    </row>
    <row r="184" spans="1:14" outlineLevel="1" x14ac:dyDescent="0.25">
      <c r="A184" s="89" t="s">
        <v>2985</v>
      </c>
      <c r="C184" s="106"/>
      <c r="D184" s="183"/>
      <c r="E184" s="183"/>
      <c r="F184" s="108"/>
      <c r="G184" s="110"/>
      <c r="H184" s="2"/>
      <c r="K184" s="183"/>
      <c r="L184" s="183"/>
      <c r="M184" s="108"/>
      <c r="N184" s="110"/>
    </row>
    <row r="185" spans="1:14" outlineLevel="1" x14ac:dyDescent="0.25">
      <c r="A185" s="89" t="s">
        <v>2986</v>
      </c>
      <c r="C185" s="106"/>
      <c r="D185" s="183"/>
      <c r="E185" s="183"/>
      <c r="F185" s="108"/>
      <c r="G185" s="110"/>
      <c r="H185" s="2"/>
      <c r="K185" s="183"/>
      <c r="L185" s="183"/>
      <c r="M185" s="108"/>
      <c r="N185" s="110"/>
    </row>
    <row r="186" spans="1:14" outlineLevel="1" x14ac:dyDescent="0.25">
      <c r="A186" s="89" t="s">
        <v>2987</v>
      </c>
      <c r="C186" s="106"/>
      <c r="D186" s="183"/>
      <c r="E186" s="183"/>
      <c r="F186" s="108"/>
      <c r="G186" s="110"/>
      <c r="H186" s="2"/>
      <c r="K186" s="183"/>
      <c r="L186" s="183"/>
      <c r="M186" s="108"/>
      <c r="N186" s="110"/>
    </row>
    <row r="187" spans="1:14" outlineLevel="1" x14ac:dyDescent="0.25">
      <c r="A187" s="89" t="s">
        <v>2988</v>
      </c>
      <c r="C187" s="106"/>
      <c r="D187" s="183"/>
      <c r="E187" s="183"/>
      <c r="F187" s="108"/>
      <c r="G187" s="110"/>
      <c r="H187" s="2"/>
      <c r="K187" s="183"/>
      <c r="L187" s="183"/>
      <c r="M187" s="108"/>
      <c r="N187" s="110"/>
    </row>
    <row r="188" spans="1:14" x14ac:dyDescent="0.25">
      <c r="A188" s="98"/>
      <c r="B188" s="99" t="s">
        <v>1677</v>
      </c>
      <c r="C188" s="98" t="s">
        <v>314</v>
      </c>
      <c r="D188" s="98"/>
      <c r="E188" s="98"/>
      <c r="F188" s="98" t="s">
        <v>1549</v>
      </c>
      <c r="G188" s="101"/>
      <c r="H188" s="2"/>
      <c r="I188" s="171"/>
      <c r="J188" s="119"/>
      <c r="K188" s="119"/>
      <c r="L188" s="119"/>
      <c r="M188" s="119"/>
      <c r="N188" s="120"/>
    </row>
    <row r="189" spans="1:14" x14ac:dyDescent="0.2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2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2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2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2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2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2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2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2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2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2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2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25">
      <c r="A201" s="89" t="s">
        <v>3001</v>
      </c>
      <c r="B201" s="116"/>
      <c r="D201" s="183"/>
      <c r="E201" s="183"/>
      <c r="F201" s="112"/>
      <c r="G201" s="110"/>
      <c r="H201" s="2"/>
      <c r="I201" s="93"/>
      <c r="K201" s="183"/>
      <c r="L201" s="183"/>
      <c r="M201" s="112"/>
      <c r="N201" s="110"/>
    </row>
    <row r="202" spans="1:14" ht="15" customHeight="1" outlineLevel="1" x14ac:dyDescent="0.25">
      <c r="A202" s="89" t="s">
        <v>3002</v>
      </c>
      <c r="B202" s="116"/>
      <c r="D202" s="183"/>
      <c r="E202" s="183"/>
      <c r="F202" s="112"/>
      <c r="G202" s="110"/>
      <c r="H202" s="2"/>
      <c r="I202" s="93"/>
      <c r="K202" s="183"/>
      <c r="L202" s="183"/>
      <c r="M202" s="112"/>
      <c r="N202" s="110"/>
    </row>
    <row r="203" spans="1:14" ht="15" customHeight="1" outlineLevel="1" x14ac:dyDescent="0.25">
      <c r="A203" s="89" t="s">
        <v>3003</v>
      </c>
      <c r="B203" s="116"/>
      <c r="D203" s="183"/>
      <c r="E203" s="183"/>
      <c r="F203" s="112"/>
      <c r="G203" s="110"/>
      <c r="H203" s="2"/>
      <c r="I203" s="93"/>
      <c r="K203" s="183"/>
      <c r="L203" s="183"/>
      <c r="M203" s="112"/>
      <c r="N203" s="110"/>
    </row>
    <row r="204" spans="1:14" ht="15" customHeight="1" outlineLevel="1" x14ac:dyDescent="0.25">
      <c r="A204" s="89" t="s">
        <v>3004</v>
      </c>
      <c r="B204" s="116"/>
      <c r="D204" s="183"/>
      <c r="E204" s="183"/>
      <c r="F204" s="112"/>
      <c r="G204" s="110"/>
      <c r="H204" s="2"/>
      <c r="I204" s="93"/>
      <c r="K204" s="183"/>
      <c r="L204" s="183"/>
      <c r="M204" s="112"/>
      <c r="N204" s="110"/>
    </row>
    <row r="205" spans="1:14" ht="15" customHeight="1" outlineLevel="1" x14ac:dyDescent="0.25">
      <c r="A205" s="89" t="s">
        <v>3005</v>
      </c>
      <c r="B205" s="93"/>
      <c r="D205" s="183"/>
      <c r="E205" s="183"/>
      <c r="F205" s="112"/>
      <c r="G205" s="110"/>
      <c r="H205" s="2"/>
      <c r="I205" s="93"/>
      <c r="K205" s="183"/>
      <c r="L205" s="183"/>
      <c r="M205" s="112"/>
      <c r="N205" s="110"/>
    </row>
    <row r="206" spans="1:14" outlineLevel="1" x14ac:dyDescent="0.25">
      <c r="A206" s="89" t="s">
        <v>3006</v>
      </c>
      <c r="B206" s="74"/>
      <c r="C206" s="74"/>
      <c r="D206" s="74"/>
      <c r="E206" s="74"/>
      <c r="F206" s="112"/>
      <c r="G206" s="110"/>
      <c r="H206" s="2"/>
      <c r="I206" s="182"/>
      <c r="J206" s="93"/>
      <c r="K206" s="183"/>
      <c r="L206" s="183"/>
      <c r="M206" s="108"/>
      <c r="N206" s="110"/>
    </row>
    <row r="207" spans="1:14" ht="15" customHeight="1" x14ac:dyDescent="0.25">
      <c r="A207" s="98"/>
      <c r="B207" s="128" t="s">
        <v>1707</v>
      </c>
      <c r="C207" s="98" t="s">
        <v>1549</v>
      </c>
      <c r="D207" s="98"/>
      <c r="E207" s="98"/>
      <c r="F207" s="101"/>
      <c r="G207" s="101"/>
      <c r="H207" s="2"/>
      <c r="I207" s="171"/>
      <c r="J207" s="119"/>
      <c r="K207" s="119"/>
      <c r="L207" s="119"/>
      <c r="M207" s="120"/>
      <c r="N207" s="120"/>
    </row>
    <row r="208" spans="1:14" x14ac:dyDescent="0.25">
      <c r="A208" s="89" t="s">
        <v>3007</v>
      </c>
      <c r="B208" s="89" t="s">
        <v>1027</v>
      </c>
      <c r="C208" s="165" t="s">
        <v>278</v>
      </c>
      <c r="D208" s="2"/>
      <c r="E208" s="73"/>
      <c r="F208" s="73"/>
      <c r="G208" s="2"/>
      <c r="H208" s="2"/>
      <c r="K208" s="2"/>
      <c r="L208" s="73"/>
      <c r="M208" s="73"/>
      <c r="N208" s="2"/>
    </row>
    <row r="209" spans="1:14" outlineLevel="1" x14ac:dyDescent="0.25">
      <c r="A209" s="89" t="s">
        <v>3008</v>
      </c>
      <c r="B209" s="166" t="s">
        <v>1029</v>
      </c>
      <c r="C209" s="165" t="s">
        <v>278</v>
      </c>
      <c r="D209" s="2"/>
      <c r="E209" s="73"/>
      <c r="F209" s="73"/>
      <c r="G209" s="2"/>
      <c r="H209" s="2"/>
      <c r="K209" s="2"/>
      <c r="L209" s="73"/>
      <c r="M209" s="73"/>
      <c r="N209" s="2"/>
    </row>
    <row r="210" spans="1:14" outlineLevel="1" x14ac:dyDescent="0.25">
      <c r="A210" s="89" t="s">
        <v>3009</v>
      </c>
      <c r="D210" s="2"/>
      <c r="E210" s="73"/>
      <c r="F210" s="73"/>
      <c r="G210" s="2"/>
      <c r="H210" s="2"/>
      <c r="K210" s="2"/>
      <c r="L210" s="73"/>
      <c r="M210" s="73"/>
      <c r="N210" s="2"/>
    </row>
    <row r="211" spans="1:14" outlineLevel="1" x14ac:dyDescent="0.25">
      <c r="A211" s="89" t="s">
        <v>3010</v>
      </c>
      <c r="D211" s="2"/>
      <c r="E211" s="73"/>
      <c r="F211" s="73"/>
      <c r="G211" s="2"/>
      <c r="H211" s="2"/>
      <c r="K211" s="2"/>
      <c r="L211" s="73"/>
      <c r="M211" s="73"/>
      <c r="N211" s="2"/>
    </row>
    <row r="212" spans="1:14" outlineLevel="1" x14ac:dyDescent="0.25">
      <c r="A212" s="89" t="s">
        <v>3011</v>
      </c>
      <c r="D212" s="2"/>
      <c r="E212" s="73"/>
      <c r="F212" s="73"/>
      <c r="G212" s="2"/>
      <c r="H212" s="2"/>
      <c r="K212" s="2"/>
      <c r="L212" s="73"/>
      <c r="M212" s="73"/>
      <c r="N212" s="2"/>
    </row>
    <row r="213" spans="1:14" x14ac:dyDescent="0.25">
      <c r="A213" s="98"/>
      <c r="B213" s="99" t="s">
        <v>1713</v>
      </c>
      <c r="C213" s="98" t="s">
        <v>1549</v>
      </c>
      <c r="D213" s="98"/>
      <c r="E213" s="98"/>
      <c r="F213" s="101"/>
      <c r="G213" s="101"/>
      <c r="H213" s="2"/>
      <c r="I213" s="171"/>
      <c r="J213" s="119"/>
      <c r="K213" s="119"/>
      <c r="L213" s="119"/>
      <c r="M213" s="120"/>
      <c r="N213" s="120"/>
    </row>
    <row r="214" spans="1:14" ht="15" customHeight="1" x14ac:dyDescent="0.25">
      <c r="A214" s="89" t="s">
        <v>3012</v>
      </c>
      <c r="B214" s="89" t="s">
        <v>1715</v>
      </c>
      <c r="C214" s="165" t="s">
        <v>278</v>
      </c>
      <c r="D214" s="2"/>
      <c r="E214" s="2"/>
      <c r="F214" s="2"/>
      <c r="G214" s="2"/>
      <c r="H214" s="2"/>
      <c r="K214" s="2"/>
      <c r="L214" s="2"/>
      <c r="M214" s="2"/>
      <c r="N214" s="2"/>
    </row>
    <row r="215" spans="1:14" outlineLevel="1" x14ac:dyDescent="0.25">
      <c r="A215" s="89" t="s">
        <v>3013</v>
      </c>
      <c r="D215" s="2"/>
      <c r="E215" s="2"/>
      <c r="F215" s="2"/>
      <c r="G215" s="2"/>
      <c r="H215" s="2"/>
      <c r="K215" s="2"/>
      <c r="L215" s="2"/>
      <c r="M215" s="2"/>
      <c r="N215" s="2"/>
    </row>
    <row r="216" spans="1:14" outlineLevel="1" x14ac:dyDescent="0.25">
      <c r="A216" s="89" t="s">
        <v>3014</v>
      </c>
      <c r="D216" s="2"/>
      <c r="E216" s="2"/>
      <c r="F216" s="2"/>
      <c r="G216" s="2"/>
      <c r="H216" s="2"/>
      <c r="K216" s="2"/>
      <c r="L216" s="2"/>
      <c r="M216" s="2"/>
      <c r="N216" s="2"/>
    </row>
    <row r="217" spans="1:14" outlineLevel="1" x14ac:dyDescent="0.25">
      <c r="A217" s="89" t="s">
        <v>3015</v>
      </c>
      <c r="D217" s="2"/>
      <c r="E217" s="2"/>
      <c r="F217" s="2"/>
      <c r="G217" s="2"/>
      <c r="H217" s="2"/>
      <c r="K217" s="2"/>
      <c r="L217" s="2"/>
      <c r="M217" s="2"/>
      <c r="N217" s="2"/>
    </row>
    <row r="218" spans="1:14" outlineLevel="1" x14ac:dyDescent="0.25">
      <c r="A218" s="89" t="s">
        <v>3016</v>
      </c>
      <c r="D218" s="2"/>
      <c r="E218" s="2"/>
      <c r="F218" s="2"/>
      <c r="G218" s="2"/>
      <c r="H218" s="2"/>
      <c r="K218" s="2"/>
      <c r="L218" s="2"/>
      <c r="M218" s="2"/>
      <c r="N218" s="2"/>
    </row>
    <row r="219" spans="1:14" outlineLevel="1" x14ac:dyDescent="0.25">
      <c r="A219" s="89" t="s">
        <v>3017</v>
      </c>
    </row>
    <row r="220" spans="1:14" outlineLevel="1" x14ac:dyDescent="0.2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zoomScale="75" zoomScaleNormal="75" workbookViewId="0">
      <selection activeCell="F8" sqref="F8:F10"/>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509" t="s">
        <v>162</v>
      </c>
      <c r="E6" s="509"/>
      <c r="F6" s="509"/>
      <c r="G6" s="509"/>
      <c r="H6" s="509"/>
      <c r="I6" s="18"/>
      <c r="J6" s="19"/>
    </row>
    <row r="7" spans="2:10" ht="26.25" x14ac:dyDescent="0.25">
      <c r="B7" s="17"/>
      <c r="C7" s="18"/>
      <c r="D7" s="18"/>
      <c r="E7" s="18"/>
      <c r="F7" s="232" t="s">
        <v>864</v>
      </c>
      <c r="G7" s="18"/>
      <c r="H7" s="18"/>
      <c r="I7" s="18"/>
      <c r="J7" s="19"/>
    </row>
    <row r="8" spans="2:10" ht="26.25" x14ac:dyDescent="0.25">
      <c r="B8" s="17"/>
      <c r="C8" s="18"/>
      <c r="D8" s="18"/>
      <c r="E8" s="18"/>
      <c r="F8" s="232" t="s">
        <v>3594</v>
      </c>
      <c r="G8" s="18"/>
      <c r="H8" s="18"/>
      <c r="I8" s="18"/>
      <c r="J8" s="19"/>
    </row>
    <row r="9" spans="2:10" ht="21" x14ac:dyDescent="0.25">
      <c r="B9" s="17"/>
      <c r="C9" s="18"/>
      <c r="D9" s="18"/>
      <c r="E9" s="18"/>
      <c r="F9" s="233" t="s">
        <v>3595</v>
      </c>
      <c r="G9" s="18"/>
      <c r="H9" s="18"/>
      <c r="I9" s="18"/>
      <c r="J9" s="19"/>
    </row>
    <row r="10" spans="2:10" ht="21" x14ac:dyDescent="0.25">
      <c r="B10" s="17"/>
      <c r="C10" s="18"/>
      <c r="D10" s="18"/>
      <c r="E10" s="18"/>
      <c r="F10" s="233" t="s">
        <v>3596</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163</v>
      </c>
      <c r="G22" s="18"/>
      <c r="H22" s="18"/>
      <c r="I22" s="18"/>
      <c r="J22" s="19"/>
    </row>
    <row r="23" spans="2:10" x14ac:dyDescent="0.25">
      <c r="B23" s="17"/>
      <c r="C23" s="18"/>
      <c r="D23" s="18"/>
      <c r="E23" s="18"/>
      <c r="F23" s="26"/>
      <c r="G23" s="18"/>
      <c r="H23" s="18"/>
      <c r="I23" s="18"/>
      <c r="J23" s="19"/>
    </row>
    <row r="24" spans="2:10" s="195" customFormat="1" x14ac:dyDescent="0.25">
      <c r="B24" s="255"/>
      <c r="C24" s="256"/>
      <c r="D24" s="505" t="s">
        <v>164</v>
      </c>
      <c r="E24" s="506" t="s">
        <v>165</v>
      </c>
      <c r="F24" s="506"/>
      <c r="G24" s="506"/>
      <c r="H24" s="506"/>
      <c r="I24" s="256"/>
      <c r="J24" s="257"/>
    </row>
    <row r="25" spans="2:10" s="195" customFormat="1" x14ac:dyDescent="0.25">
      <c r="B25" s="255"/>
      <c r="C25" s="256"/>
      <c r="D25" s="256"/>
      <c r="H25" s="256"/>
      <c r="I25" s="256"/>
      <c r="J25" s="257"/>
    </row>
    <row r="26" spans="2:10" s="195" customFormat="1" x14ac:dyDescent="0.25">
      <c r="B26" s="255"/>
      <c r="C26" s="256"/>
      <c r="D26" s="505" t="s">
        <v>166</v>
      </c>
      <c r="E26" s="506"/>
      <c r="F26" s="506"/>
      <c r="G26" s="506"/>
      <c r="H26" s="506"/>
      <c r="I26" s="256"/>
      <c r="J26" s="257"/>
    </row>
    <row r="27" spans="2:10" s="195" customFormat="1" x14ac:dyDescent="0.25">
      <c r="B27" s="255"/>
      <c r="C27" s="256"/>
      <c r="D27" s="254"/>
      <c r="E27" s="254"/>
      <c r="F27" s="254"/>
      <c r="G27" s="254"/>
      <c r="H27" s="254"/>
      <c r="I27" s="256"/>
      <c r="J27" s="257"/>
    </row>
    <row r="28" spans="2:10" s="195" customFormat="1" x14ac:dyDescent="0.25">
      <c r="B28" s="255"/>
      <c r="C28" s="256"/>
      <c r="D28" s="505" t="s">
        <v>167</v>
      </c>
      <c r="E28" s="506" t="s">
        <v>165</v>
      </c>
      <c r="F28" s="506"/>
      <c r="G28" s="506"/>
      <c r="H28" s="506"/>
      <c r="I28" s="256"/>
      <c r="J28" s="257"/>
    </row>
    <row r="29" spans="2:10" s="195" customFormat="1" x14ac:dyDescent="0.25">
      <c r="B29" s="255"/>
      <c r="C29" s="256"/>
      <c r="D29" s="254"/>
      <c r="E29" s="254"/>
      <c r="F29" s="254"/>
      <c r="G29" s="254"/>
      <c r="H29" s="254"/>
      <c r="I29" s="256"/>
      <c r="J29" s="257"/>
    </row>
    <row r="30" spans="2:10" s="195" customFormat="1" x14ac:dyDescent="0.25">
      <c r="B30" s="255"/>
      <c r="C30" s="256"/>
      <c r="D30" s="505" t="s">
        <v>168</v>
      </c>
      <c r="E30" s="506" t="s">
        <v>165</v>
      </c>
      <c r="F30" s="506"/>
      <c r="G30" s="506"/>
      <c r="H30" s="506"/>
      <c r="I30" s="256"/>
      <c r="J30" s="257"/>
    </row>
    <row r="31" spans="2:10" s="195" customFormat="1" x14ac:dyDescent="0.25">
      <c r="B31" s="255"/>
      <c r="C31" s="256"/>
      <c r="D31" s="254"/>
      <c r="E31" s="254"/>
      <c r="F31" s="254"/>
      <c r="G31" s="254"/>
      <c r="H31" s="254"/>
      <c r="I31" s="256"/>
      <c r="J31" s="257"/>
    </row>
    <row r="32" spans="2:10" s="195" customFormat="1" x14ac:dyDescent="0.25">
      <c r="B32" s="255"/>
      <c r="C32" s="256"/>
      <c r="D32" s="505" t="s">
        <v>169</v>
      </c>
      <c r="E32" s="506" t="s">
        <v>165</v>
      </c>
      <c r="F32" s="506"/>
      <c r="G32" s="506"/>
      <c r="H32" s="506"/>
      <c r="I32" s="256"/>
      <c r="J32" s="257"/>
    </row>
    <row r="33" spans="2:10" s="195" customFormat="1" x14ac:dyDescent="0.25">
      <c r="B33" s="255"/>
      <c r="C33" s="256"/>
      <c r="I33" s="256"/>
      <c r="J33" s="257"/>
    </row>
    <row r="34" spans="2:10" s="195" customFormat="1" x14ac:dyDescent="0.25">
      <c r="B34" s="255"/>
      <c r="C34" s="256"/>
      <c r="D34" s="505" t="s">
        <v>170</v>
      </c>
      <c r="E34" s="506" t="s">
        <v>165</v>
      </c>
      <c r="F34" s="506"/>
      <c r="G34" s="506"/>
      <c r="H34" s="506"/>
      <c r="I34" s="256"/>
      <c r="J34" s="257"/>
    </row>
    <row r="35" spans="2:10" s="195" customFormat="1" x14ac:dyDescent="0.25">
      <c r="B35" s="255"/>
      <c r="C35" s="256"/>
      <c r="D35" s="256"/>
      <c r="E35" s="256"/>
      <c r="F35" s="256"/>
      <c r="G35" s="256"/>
      <c r="H35" s="256"/>
      <c r="I35" s="256"/>
      <c r="J35" s="257"/>
    </row>
    <row r="36" spans="2:10" s="195" customFormat="1" x14ac:dyDescent="0.25">
      <c r="B36" s="255"/>
      <c r="C36" s="256"/>
      <c r="D36" s="507" t="s">
        <v>171</v>
      </c>
      <c r="E36" s="508"/>
      <c r="F36" s="508"/>
      <c r="G36" s="508"/>
      <c r="H36" s="508"/>
      <c r="I36" s="256"/>
      <c r="J36" s="257"/>
    </row>
    <row r="37" spans="2:10" s="195" customFormat="1" x14ac:dyDescent="0.25">
      <c r="B37" s="255"/>
      <c r="C37" s="256"/>
      <c r="D37" s="256"/>
      <c r="E37" s="256"/>
      <c r="F37" s="258"/>
      <c r="G37" s="256"/>
      <c r="H37" s="256"/>
      <c r="I37" s="256"/>
      <c r="J37" s="257"/>
    </row>
    <row r="38" spans="2:10" s="195" customFormat="1" x14ac:dyDescent="0.25">
      <c r="B38" s="255"/>
      <c r="C38" s="256"/>
      <c r="D38" s="507" t="s">
        <v>172</v>
      </c>
      <c r="E38" s="508"/>
      <c r="F38" s="508"/>
      <c r="G38" s="508"/>
      <c r="H38" s="508"/>
      <c r="I38" s="256"/>
      <c r="J38" s="257"/>
    </row>
    <row r="39" spans="2:10" s="195" customFormat="1" x14ac:dyDescent="0.25">
      <c r="B39" s="255"/>
      <c r="C39" s="256"/>
      <c r="I39" s="256"/>
      <c r="J39" s="257"/>
    </row>
    <row r="40" spans="2:10" s="195" customFormat="1" x14ac:dyDescent="0.25">
      <c r="B40" s="255"/>
      <c r="C40" s="256"/>
      <c r="D40" s="507" t="s">
        <v>173</v>
      </c>
      <c r="E40" s="508" t="s">
        <v>165</v>
      </c>
      <c r="F40" s="508"/>
      <c r="G40" s="508"/>
      <c r="H40" s="508"/>
      <c r="I40" s="256"/>
      <c r="J40" s="257"/>
    </row>
    <row r="41" spans="2:10" x14ac:dyDescent="0.25">
      <c r="B41" s="17"/>
      <c r="I41" s="18"/>
      <c r="J41" s="19"/>
    </row>
    <row r="42" spans="2:10" x14ac:dyDescent="0.25">
      <c r="B42" s="17"/>
      <c r="I42" s="18"/>
      <c r="J42" s="19"/>
    </row>
    <row r="43" spans="2:10" ht="15.75" thickBot="1" x14ac:dyDescent="0.3">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5546875" defaultRowHeight="15" x14ac:dyDescent="0.25"/>
  <cols>
    <col min="1" max="1" width="8.85546875" style="2"/>
    <col min="2" max="10" width="28" style="2" customWidth="1"/>
    <col min="11" max="16384" width="8.85546875" style="2"/>
  </cols>
  <sheetData>
    <row r="1" spans="1:14" ht="15.75" thickBot="1" x14ac:dyDescent="0.3">
      <c r="A1" s="30"/>
    </row>
    <row r="2" spans="1:14" x14ac:dyDescent="0.25">
      <c r="B2" s="14"/>
      <c r="C2" s="15"/>
      <c r="D2" s="15"/>
      <c r="E2" s="15"/>
      <c r="F2" s="15"/>
      <c r="G2" s="15"/>
      <c r="H2" s="15"/>
      <c r="I2" s="15"/>
      <c r="J2" s="16"/>
    </row>
    <row r="3" spans="1:14" x14ac:dyDescent="0.25">
      <c r="B3" s="17"/>
      <c r="C3" s="18"/>
      <c r="D3" s="18"/>
      <c r="E3" s="18"/>
      <c r="F3" s="18"/>
      <c r="G3" s="18"/>
      <c r="H3" s="18"/>
      <c r="I3" s="18"/>
      <c r="J3" s="19"/>
    </row>
    <row r="4" spans="1:14" x14ac:dyDescent="0.25">
      <c r="B4" s="17"/>
      <c r="C4" s="18"/>
      <c r="D4" s="18"/>
      <c r="E4" s="18"/>
      <c r="F4" s="18"/>
      <c r="G4" s="18"/>
      <c r="H4" s="18"/>
      <c r="I4" s="18"/>
      <c r="J4" s="19"/>
    </row>
    <row r="5" spans="1:14" ht="31.5" x14ac:dyDescent="0.25">
      <c r="B5" s="17"/>
      <c r="C5" s="18"/>
      <c r="D5" s="18"/>
      <c r="E5" s="21"/>
      <c r="F5" s="21" t="s">
        <v>174</v>
      </c>
      <c r="G5" s="21"/>
      <c r="I5" s="21"/>
      <c r="J5" s="19"/>
    </row>
    <row r="6" spans="1:14" x14ac:dyDescent="0.25">
      <c r="B6" s="17"/>
      <c r="C6" s="18"/>
      <c r="D6" s="18"/>
      <c r="E6" s="31"/>
      <c r="F6" s="31"/>
      <c r="G6" s="31"/>
      <c r="I6" s="31"/>
      <c r="J6" s="19"/>
    </row>
    <row r="7" spans="1:14" ht="26.25" x14ac:dyDescent="0.25">
      <c r="B7" s="17"/>
      <c r="C7" s="18"/>
      <c r="D7" s="18"/>
      <c r="E7" s="23"/>
      <c r="F7" s="23" t="s">
        <v>175</v>
      </c>
      <c r="G7" s="23"/>
      <c r="I7" s="23"/>
      <c r="J7" s="19"/>
    </row>
    <row r="8" spans="1:14" ht="26.25" x14ac:dyDescent="0.25">
      <c r="B8" s="17"/>
      <c r="C8" s="18"/>
      <c r="D8" s="18"/>
      <c r="E8" s="18"/>
      <c r="F8" s="23"/>
      <c r="G8" s="23"/>
      <c r="H8" s="23"/>
      <c r="I8" s="23"/>
      <c r="J8" s="19"/>
    </row>
    <row r="9" spans="1:14" x14ac:dyDescent="0.25">
      <c r="B9" s="17"/>
      <c r="C9" s="2" t="s">
        <v>176</v>
      </c>
      <c r="D9" s="18"/>
      <c r="E9" s="18"/>
      <c r="F9" s="18"/>
      <c r="G9" s="18"/>
      <c r="H9" s="18"/>
      <c r="I9" s="18"/>
      <c r="J9" s="19"/>
      <c r="N9" s="18"/>
    </row>
    <row r="10" spans="1:14" x14ac:dyDescent="0.25">
      <c r="B10" s="17"/>
      <c r="C10" s="2" t="s">
        <v>207</v>
      </c>
      <c r="F10" s="18"/>
      <c r="G10" s="18"/>
      <c r="H10" s="18"/>
      <c r="I10" s="18"/>
      <c r="J10" s="19"/>
      <c r="N10" s="18"/>
    </row>
    <row r="11" spans="1:14" x14ac:dyDescent="0.25">
      <c r="B11" s="17"/>
      <c r="C11" s="2" t="s">
        <v>177</v>
      </c>
      <c r="D11" s="18"/>
      <c r="E11" s="18"/>
      <c r="F11" s="18"/>
      <c r="G11" s="18"/>
      <c r="H11" s="18"/>
      <c r="I11" s="18"/>
      <c r="J11" s="19"/>
    </row>
    <row r="12" spans="1:14" x14ac:dyDescent="0.25">
      <c r="B12" s="17"/>
      <c r="D12" s="2" t="s">
        <v>178</v>
      </c>
      <c r="E12" s="18"/>
      <c r="F12" s="18"/>
      <c r="G12" s="18"/>
      <c r="H12" s="18"/>
      <c r="I12" s="18"/>
      <c r="J12" s="19"/>
    </row>
    <row r="13" spans="1:14" x14ac:dyDescent="0.25">
      <c r="B13" s="17"/>
      <c r="D13" s="2" t="s">
        <v>179</v>
      </c>
      <c r="E13" s="18"/>
      <c r="F13" s="18"/>
      <c r="G13" s="18"/>
      <c r="H13" s="18"/>
      <c r="I13" s="18"/>
      <c r="J13" s="19"/>
    </row>
    <row r="14" spans="1:14" x14ac:dyDescent="0.25">
      <c r="B14" s="17"/>
      <c r="D14" s="2" t="s">
        <v>180</v>
      </c>
      <c r="E14" s="18"/>
      <c r="F14" s="18"/>
      <c r="G14" s="18"/>
      <c r="H14" s="18"/>
      <c r="I14" s="18"/>
      <c r="J14" s="19"/>
    </row>
    <row r="15" spans="1:14" x14ac:dyDescent="0.25">
      <c r="B15" s="17"/>
      <c r="D15" s="2" t="s">
        <v>181</v>
      </c>
      <c r="E15" s="18"/>
      <c r="F15" s="18"/>
      <c r="G15" s="18"/>
      <c r="H15" s="18"/>
      <c r="I15" s="18"/>
      <c r="J15" s="19"/>
    </row>
    <row r="16" spans="1:14" x14ac:dyDescent="0.25">
      <c r="B16" s="32"/>
      <c r="D16" s="2" t="s">
        <v>182</v>
      </c>
      <c r="E16" s="18"/>
      <c r="J16" s="33"/>
    </row>
    <row r="17" spans="2:14" x14ac:dyDescent="0.25">
      <c r="B17" s="32"/>
      <c r="D17" s="2" t="s">
        <v>183</v>
      </c>
      <c r="E17" s="18"/>
      <c r="J17" s="33"/>
    </row>
    <row r="18" spans="2:14" x14ac:dyDescent="0.25">
      <c r="B18" s="17"/>
      <c r="C18" s="2" t="s">
        <v>184</v>
      </c>
      <c r="F18" s="26"/>
      <c r="G18" s="26"/>
      <c r="H18" s="26"/>
      <c r="I18" s="26"/>
      <c r="J18" s="19"/>
    </row>
    <row r="19" spans="2:14" x14ac:dyDescent="0.25">
      <c r="B19" s="17"/>
      <c r="C19" s="2" t="s">
        <v>185</v>
      </c>
      <c r="E19" s="18"/>
      <c r="F19" s="26"/>
      <c r="G19" s="26"/>
      <c r="H19" s="26"/>
      <c r="I19" s="26"/>
      <c r="J19" s="19"/>
    </row>
    <row r="20" spans="2:14" x14ac:dyDescent="0.25">
      <c r="B20" s="17"/>
      <c r="C20" s="2" t="s">
        <v>186</v>
      </c>
      <c r="E20" s="18"/>
      <c r="F20" s="26"/>
      <c r="G20" s="26"/>
      <c r="H20" s="26"/>
      <c r="I20" s="26"/>
      <c r="J20" s="19"/>
    </row>
    <row r="21" spans="2:14" x14ac:dyDescent="0.25">
      <c r="B21" s="17"/>
      <c r="D21" s="2" t="s">
        <v>187</v>
      </c>
      <c r="E21" s="18"/>
      <c r="F21" s="25"/>
      <c r="G21" s="25"/>
      <c r="H21" s="25"/>
      <c r="I21" s="25"/>
      <c r="J21" s="19"/>
      <c r="N21" s="18"/>
    </row>
    <row r="22" spans="2:14" x14ac:dyDescent="0.25">
      <c r="B22" s="17"/>
      <c r="D22" s="2" t="s">
        <v>188</v>
      </c>
      <c r="E22" s="18"/>
      <c r="F22" s="25"/>
      <c r="G22" s="25"/>
      <c r="H22" s="25"/>
      <c r="I22" s="25"/>
      <c r="J22" s="19"/>
    </row>
    <row r="23" spans="2:14" x14ac:dyDescent="0.25">
      <c r="B23" s="17"/>
      <c r="C23" s="2" t="s">
        <v>189</v>
      </c>
      <c r="D23" s="18"/>
      <c r="E23" s="18"/>
      <c r="F23" s="25"/>
      <c r="G23" s="25"/>
      <c r="H23" s="25"/>
      <c r="I23" s="25"/>
      <c r="J23" s="19"/>
    </row>
    <row r="24" spans="2:14" x14ac:dyDescent="0.25">
      <c r="B24" s="17"/>
      <c r="D24" s="2" t="s">
        <v>190</v>
      </c>
      <c r="F24" s="25"/>
      <c r="G24" s="25"/>
      <c r="H24" s="25"/>
      <c r="I24" s="25"/>
      <c r="J24" s="19"/>
    </row>
    <row r="25" spans="2:14" x14ac:dyDescent="0.25">
      <c r="B25" s="17"/>
      <c r="C25" s="2" t="s">
        <v>191</v>
      </c>
      <c r="F25" s="25"/>
      <c r="G25" s="25"/>
      <c r="H25" s="25"/>
      <c r="I25" s="25"/>
      <c r="J25" s="19"/>
    </row>
    <row r="26" spans="2:14" ht="15" customHeight="1" x14ac:dyDescent="0.25">
      <c r="B26" s="17"/>
      <c r="C26" s="510" t="s">
        <v>192</v>
      </c>
      <c r="D26" s="510"/>
      <c r="E26" s="510"/>
      <c r="F26" s="510"/>
      <c r="G26" s="510"/>
      <c r="H26" s="510"/>
      <c r="I26" s="25"/>
      <c r="J26" s="19"/>
    </row>
    <row r="27" spans="2:14" x14ac:dyDescent="0.25">
      <c r="B27" s="17"/>
      <c r="C27" s="510"/>
      <c r="D27" s="510"/>
      <c r="E27" s="510"/>
      <c r="F27" s="510"/>
      <c r="G27" s="510"/>
      <c r="H27" s="510"/>
      <c r="I27" s="25"/>
      <c r="J27" s="19"/>
    </row>
    <row r="28" spans="2:14" x14ac:dyDescent="0.25">
      <c r="B28" s="17"/>
      <c r="C28" s="510" t="s">
        <v>193</v>
      </c>
      <c r="D28" s="510"/>
      <c r="E28" s="510"/>
      <c r="F28" s="510"/>
      <c r="G28" s="510"/>
      <c r="H28" s="510"/>
      <c r="I28" s="25"/>
      <c r="J28" s="19"/>
    </row>
    <row r="29" spans="2:14" x14ac:dyDescent="0.25">
      <c r="B29" s="17"/>
      <c r="C29" s="510"/>
      <c r="D29" s="510"/>
      <c r="E29" s="510"/>
      <c r="F29" s="510"/>
      <c r="G29" s="510"/>
      <c r="H29" s="510"/>
      <c r="I29" s="25"/>
      <c r="J29" s="19"/>
    </row>
    <row r="30" spans="2:14" x14ac:dyDescent="0.25">
      <c r="B30" s="17"/>
      <c r="C30" s="510" t="s">
        <v>194</v>
      </c>
      <c r="D30" s="510"/>
      <c r="E30" s="510"/>
      <c r="F30" s="510"/>
      <c r="G30" s="510"/>
      <c r="H30" s="510"/>
      <c r="I30" s="25"/>
      <c r="J30" s="19"/>
    </row>
    <row r="31" spans="2:14" x14ac:dyDescent="0.25">
      <c r="B31" s="17"/>
      <c r="C31" s="510"/>
      <c r="D31" s="510"/>
      <c r="E31" s="510"/>
      <c r="F31" s="510"/>
      <c r="G31" s="510"/>
      <c r="H31" s="510"/>
      <c r="I31" s="25"/>
      <c r="J31" s="19"/>
    </row>
    <row r="32" spans="2:14" x14ac:dyDescent="0.25">
      <c r="B32" s="17"/>
      <c r="C32" s="35" t="s">
        <v>195</v>
      </c>
      <c r="D32" s="34"/>
      <c r="E32" s="34"/>
      <c r="F32" s="34"/>
      <c r="G32" s="34"/>
      <c r="H32" s="34"/>
      <c r="I32" s="25"/>
      <c r="J32" s="19"/>
    </row>
    <row r="33" spans="2:10" x14ac:dyDescent="0.25">
      <c r="B33" s="17"/>
      <c r="C33" s="2" t="s">
        <v>196</v>
      </c>
      <c r="F33" s="25"/>
      <c r="G33" s="25"/>
      <c r="H33" s="25"/>
      <c r="I33" s="25"/>
      <c r="J33" s="19"/>
    </row>
    <row r="34" spans="2:10" x14ac:dyDescent="0.25">
      <c r="B34" s="17"/>
      <c r="D34" s="2" t="s">
        <v>197</v>
      </c>
      <c r="F34" s="25"/>
      <c r="G34" s="25"/>
      <c r="H34" s="25"/>
      <c r="I34" s="25"/>
      <c r="J34" s="19"/>
    </row>
    <row r="35" spans="2:10" x14ac:dyDescent="0.25">
      <c r="B35" s="17"/>
      <c r="D35" s="2" t="s">
        <v>198</v>
      </c>
      <c r="F35" s="25"/>
      <c r="G35" s="25"/>
      <c r="H35" s="25"/>
      <c r="I35" s="25"/>
      <c r="J35" s="19"/>
    </row>
    <row r="36" spans="2:10" x14ac:dyDescent="0.25">
      <c r="B36" s="17"/>
      <c r="D36" s="2" t="s">
        <v>199</v>
      </c>
      <c r="F36" s="25"/>
      <c r="G36" s="25"/>
      <c r="H36" s="25"/>
      <c r="I36" s="25"/>
      <c r="J36" s="19"/>
    </row>
    <row r="37" spans="2:10" x14ac:dyDescent="0.25">
      <c r="B37" s="17"/>
      <c r="F37" s="25"/>
      <c r="G37" s="25"/>
      <c r="H37" s="25"/>
      <c r="I37" s="25"/>
      <c r="J37" s="19"/>
    </row>
    <row r="38" spans="2:10" x14ac:dyDescent="0.25">
      <c r="B38" s="17"/>
      <c r="F38" s="25"/>
      <c r="G38" s="25"/>
      <c r="H38" s="25"/>
      <c r="I38" s="25"/>
      <c r="J38" s="19"/>
    </row>
    <row r="39" spans="2:10" x14ac:dyDescent="0.25">
      <c r="B39" s="17"/>
      <c r="F39" s="25"/>
      <c r="G39" s="25"/>
      <c r="H39" s="25"/>
      <c r="I39" s="25"/>
      <c r="J39" s="19"/>
    </row>
    <row r="40" spans="2:10" x14ac:dyDescent="0.25">
      <c r="B40" s="17"/>
      <c r="F40" s="25"/>
      <c r="G40" s="25"/>
      <c r="H40" s="25"/>
      <c r="I40" s="25"/>
      <c r="J40" s="19"/>
    </row>
    <row r="41" spans="2:10" ht="15.75" thickBot="1" x14ac:dyDescent="0.3">
      <c r="B41" s="27"/>
      <c r="C41" s="36"/>
      <c r="D41" s="36"/>
      <c r="E41" s="28"/>
      <c r="F41" s="28"/>
      <c r="G41" s="28"/>
      <c r="H41" s="28"/>
      <c r="I41" s="28"/>
      <c r="J41" s="29"/>
    </row>
    <row r="42" spans="2:10" ht="15.75" thickBot="1" x14ac:dyDescent="0.3"/>
    <row r="43" spans="2:10" x14ac:dyDescent="0.25">
      <c r="B43" s="14"/>
      <c r="C43" s="15"/>
      <c r="D43" s="15"/>
      <c r="E43" s="15"/>
      <c r="F43" s="15"/>
      <c r="G43" s="15"/>
      <c r="H43" s="15"/>
      <c r="I43" s="15"/>
      <c r="J43" s="16"/>
    </row>
    <row r="44" spans="2:10" x14ac:dyDescent="0.25">
      <c r="B44" s="17"/>
      <c r="C44" s="18"/>
      <c r="D44" s="18"/>
      <c r="E44" s="18"/>
      <c r="F44" s="18"/>
      <c r="G44" s="18"/>
      <c r="H44" s="18"/>
      <c r="I44" s="18"/>
      <c r="J44" s="19"/>
    </row>
    <row r="45" spans="2:10" x14ac:dyDescent="0.25">
      <c r="B45" s="17"/>
      <c r="C45" s="18"/>
      <c r="D45" s="18"/>
      <c r="E45" s="18"/>
      <c r="F45" s="18"/>
      <c r="G45" s="18"/>
      <c r="H45" s="18"/>
      <c r="I45" s="18"/>
      <c r="J45" s="19"/>
    </row>
    <row r="46" spans="2:10" x14ac:dyDescent="0.25">
      <c r="B46" s="17"/>
      <c r="C46" s="18"/>
      <c r="D46" s="18"/>
      <c r="E46" s="18"/>
      <c r="F46" s="18"/>
      <c r="G46" s="18"/>
      <c r="H46" s="18"/>
      <c r="I46" s="18"/>
      <c r="J46" s="19"/>
    </row>
    <row r="47" spans="2:10" x14ac:dyDescent="0.25">
      <c r="B47" s="17"/>
      <c r="C47" s="37" t="s">
        <v>200</v>
      </c>
      <c r="D47" s="18"/>
      <c r="E47" s="18"/>
      <c r="F47" s="38"/>
      <c r="G47" s="18"/>
      <c r="H47" s="18"/>
      <c r="I47" s="18"/>
      <c r="J47" s="19"/>
    </row>
    <row r="48" spans="2:10" x14ac:dyDescent="0.25">
      <c r="B48" s="17"/>
      <c r="C48" s="18"/>
      <c r="D48" s="18"/>
      <c r="E48" s="18"/>
      <c r="G48" s="18"/>
      <c r="H48" s="18"/>
      <c r="I48" s="18"/>
      <c r="J48" s="19"/>
    </row>
    <row r="49" spans="2:10" x14ac:dyDescent="0.25">
      <c r="B49" s="17"/>
      <c r="C49" s="18" t="s">
        <v>201</v>
      </c>
      <c r="D49" s="18"/>
      <c r="E49" s="18"/>
      <c r="F49" s="31"/>
      <c r="G49" s="18" t="s">
        <v>202</v>
      </c>
      <c r="H49" s="31"/>
      <c r="I49" s="31"/>
      <c r="J49" s="19"/>
    </row>
    <row r="50" spans="2:10" x14ac:dyDescent="0.25">
      <c r="B50" s="17"/>
      <c r="C50" s="18" t="s">
        <v>203</v>
      </c>
      <c r="D50" s="18"/>
      <c r="E50" s="18"/>
      <c r="F50" s="31"/>
      <c r="G50" s="18" t="s">
        <v>204</v>
      </c>
      <c r="H50" s="31"/>
      <c r="I50" s="31"/>
      <c r="J50" s="19"/>
    </row>
    <row r="51" spans="2:10" x14ac:dyDescent="0.25">
      <c r="B51" s="17"/>
      <c r="C51" s="18">
        <v>3</v>
      </c>
      <c r="D51" s="18"/>
      <c r="E51" s="18"/>
      <c r="F51" s="31"/>
      <c r="G51" s="18" t="s">
        <v>205</v>
      </c>
      <c r="H51" s="31"/>
      <c r="I51" s="31"/>
      <c r="J51" s="19"/>
    </row>
    <row r="52" spans="2:10" ht="26.25" x14ac:dyDescent="0.25">
      <c r="B52" s="17"/>
      <c r="C52" s="18"/>
      <c r="D52" s="18"/>
      <c r="E52" s="18"/>
      <c r="F52" s="23"/>
      <c r="G52" s="23"/>
      <c r="H52" s="23"/>
      <c r="I52" s="23"/>
      <c r="J52" s="19"/>
    </row>
    <row r="53" spans="2:10" x14ac:dyDescent="0.25">
      <c r="B53" s="17"/>
      <c r="D53" s="18"/>
      <c r="E53" s="18"/>
      <c r="F53" s="18"/>
      <c r="G53" s="18"/>
      <c r="H53" s="18"/>
      <c r="I53" s="18"/>
      <c r="J53" s="19"/>
    </row>
    <row r="54" spans="2:10" x14ac:dyDescent="0.25">
      <c r="B54" s="17"/>
      <c r="D54" s="18"/>
      <c r="E54" s="18"/>
      <c r="F54" s="18"/>
      <c r="G54" s="18"/>
      <c r="H54" s="18"/>
      <c r="I54" s="18"/>
      <c r="J54" s="19"/>
    </row>
    <row r="55" spans="2:10" x14ac:dyDescent="0.25">
      <c r="B55" s="17"/>
      <c r="E55" s="18"/>
      <c r="F55" s="38"/>
      <c r="G55" s="18"/>
      <c r="H55" s="18"/>
      <c r="I55" s="18"/>
      <c r="J55" s="19"/>
    </row>
    <row r="56" spans="2:10" x14ac:dyDescent="0.25">
      <c r="B56" s="17"/>
      <c r="E56" s="18"/>
      <c r="F56" s="18"/>
      <c r="G56" s="18"/>
      <c r="H56" s="18"/>
      <c r="I56" s="18"/>
      <c r="J56" s="19"/>
    </row>
    <row r="57" spans="2:10" x14ac:dyDescent="0.25">
      <c r="B57" s="17"/>
      <c r="E57" s="18"/>
      <c r="F57" s="18"/>
      <c r="G57" s="18"/>
      <c r="H57" s="18"/>
      <c r="I57" s="18"/>
      <c r="J57" s="19"/>
    </row>
    <row r="58" spans="2:10" x14ac:dyDescent="0.25">
      <c r="B58" s="17"/>
      <c r="E58" s="18"/>
      <c r="F58" s="18"/>
      <c r="G58" s="18"/>
      <c r="H58" s="18"/>
      <c r="I58" s="18"/>
      <c r="J58" s="19"/>
    </row>
    <row r="59" spans="2:10" x14ac:dyDescent="0.25">
      <c r="B59" s="17"/>
      <c r="E59" s="18"/>
      <c r="F59" s="18"/>
      <c r="G59" s="18"/>
      <c r="H59" s="18"/>
      <c r="I59" s="18"/>
      <c r="J59" s="19"/>
    </row>
    <row r="60" spans="2:10" x14ac:dyDescent="0.25">
      <c r="B60" s="32"/>
      <c r="J60" s="33"/>
    </row>
    <row r="61" spans="2:10" x14ac:dyDescent="0.25">
      <c r="B61" s="17"/>
      <c r="D61" s="18"/>
      <c r="E61" s="18"/>
      <c r="F61" s="18"/>
      <c r="G61" s="18"/>
      <c r="H61" s="18"/>
      <c r="I61" s="18"/>
      <c r="J61" s="19"/>
    </row>
    <row r="62" spans="2:10" x14ac:dyDescent="0.25">
      <c r="B62" s="17"/>
      <c r="E62" s="18"/>
      <c r="F62" s="26"/>
      <c r="G62" s="26"/>
      <c r="H62" s="26"/>
      <c r="I62" s="26"/>
      <c r="J62" s="19"/>
    </row>
    <row r="63" spans="2:10" x14ac:dyDescent="0.25">
      <c r="B63" s="17"/>
      <c r="E63" s="18"/>
      <c r="F63" s="26"/>
      <c r="G63" s="26"/>
      <c r="H63" s="26"/>
      <c r="I63" s="26"/>
      <c r="J63" s="19"/>
    </row>
    <row r="64" spans="2:10" x14ac:dyDescent="0.25">
      <c r="B64" s="17"/>
      <c r="D64" s="18"/>
      <c r="E64" s="18"/>
      <c r="F64" s="25"/>
      <c r="G64" s="25"/>
      <c r="H64" s="25"/>
      <c r="I64" s="25"/>
      <c r="J64" s="19"/>
    </row>
    <row r="65" spans="2:10" x14ac:dyDescent="0.25">
      <c r="B65" s="17"/>
      <c r="D65" s="18"/>
      <c r="E65" s="18"/>
      <c r="F65" s="25"/>
      <c r="G65" s="25"/>
      <c r="H65" s="25"/>
      <c r="I65" s="25"/>
      <c r="J65" s="19"/>
    </row>
    <row r="66" spans="2:10" x14ac:dyDescent="0.25">
      <c r="B66" s="17"/>
      <c r="D66" s="18"/>
      <c r="E66" s="18"/>
      <c r="F66" s="25"/>
      <c r="G66" s="25"/>
      <c r="H66" s="25"/>
      <c r="I66" s="25"/>
      <c r="J66" s="19"/>
    </row>
    <row r="67" spans="2:10" x14ac:dyDescent="0.25">
      <c r="B67" s="17"/>
      <c r="D67" s="18"/>
      <c r="E67" s="18"/>
      <c r="F67" s="25"/>
      <c r="G67" s="25"/>
      <c r="H67" s="25"/>
      <c r="I67" s="25"/>
      <c r="J67" s="19"/>
    </row>
    <row r="68" spans="2:10" x14ac:dyDescent="0.25">
      <c r="B68" s="17"/>
      <c r="D68" s="18"/>
      <c r="E68" s="18"/>
      <c r="F68" s="25"/>
      <c r="G68" s="25"/>
      <c r="H68" s="25"/>
      <c r="I68" s="25"/>
      <c r="J68" s="19"/>
    </row>
    <row r="69" spans="2:10" x14ac:dyDescent="0.25">
      <c r="B69" s="17"/>
      <c r="D69" s="18"/>
      <c r="E69" s="18"/>
      <c r="F69" s="25"/>
      <c r="G69" s="25"/>
      <c r="H69" s="25"/>
      <c r="I69" s="25"/>
      <c r="J69" s="19"/>
    </row>
    <row r="70" spans="2:10" x14ac:dyDescent="0.25">
      <c r="B70" s="17"/>
      <c r="D70" s="18"/>
      <c r="E70" s="18"/>
      <c r="F70" s="25"/>
      <c r="G70" s="25"/>
      <c r="H70" s="25"/>
      <c r="I70" s="25"/>
      <c r="J70" s="19"/>
    </row>
    <row r="71" spans="2:10" x14ac:dyDescent="0.25">
      <c r="B71" s="17"/>
      <c r="E71" s="18"/>
      <c r="F71" s="25"/>
      <c r="G71" s="25"/>
      <c r="H71" s="25"/>
      <c r="I71" s="25"/>
      <c r="J71" s="19"/>
    </row>
    <row r="72" spans="2:10" ht="15.75" thickBot="1" x14ac:dyDescent="0.3">
      <c r="B72" s="27"/>
      <c r="C72" s="36"/>
      <c r="D72" s="36"/>
      <c r="E72" s="36"/>
      <c r="F72" s="39"/>
      <c r="G72" s="39"/>
      <c r="H72" s="39"/>
      <c r="I72" s="39"/>
      <c r="J72" s="29"/>
    </row>
    <row r="73" spans="2:10" ht="15.75" thickBot="1" x14ac:dyDescent="0.3"/>
    <row r="74" spans="2:10" x14ac:dyDescent="0.25">
      <c r="B74" s="40"/>
      <c r="C74" s="41"/>
      <c r="D74" s="41"/>
      <c r="E74" s="41"/>
      <c r="F74" s="41"/>
      <c r="G74" s="41"/>
      <c r="H74" s="41"/>
      <c r="I74" s="41"/>
      <c r="J74" s="42"/>
    </row>
    <row r="75" spans="2:10" ht="18.75" x14ac:dyDescent="0.3">
      <c r="B75" s="32"/>
      <c r="C75" s="43" t="s">
        <v>206</v>
      </c>
      <c r="J75" s="33"/>
    </row>
    <row r="76" spans="2:10" ht="15" customHeight="1" x14ac:dyDescent="0.3">
      <c r="B76" s="32"/>
      <c r="C76" s="44" t="s">
        <v>208</v>
      </c>
      <c r="D76" s="45"/>
      <c r="E76" s="45"/>
      <c r="F76" s="45"/>
      <c r="G76" s="45"/>
      <c r="H76" s="45"/>
      <c r="I76" s="45"/>
      <c r="J76" s="33"/>
    </row>
    <row r="77" spans="2:10" x14ac:dyDescent="0.25">
      <c r="B77" s="32"/>
      <c r="C77" s="44" t="s">
        <v>209</v>
      </c>
      <c r="J77" s="33"/>
    </row>
    <row r="78" spans="2:10" x14ac:dyDescent="0.25">
      <c r="B78" s="32"/>
      <c r="C78" s="44" t="s">
        <v>210</v>
      </c>
      <c r="J78" s="33"/>
    </row>
    <row r="79" spans="2:10" x14ac:dyDescent="0.25">
      <c r="B79" s="32"/>
      <c r="C79" s="44" t="s">
        <v>211</v>
      </c>
      <c r="J79" s="33"/>
    </row>
    <row r="80" spans="2:10" x14ac:dyDescent="0.25">
      <c r="B80" s="32"/>
      <c r="C80" s="44" t="s">
        <v>212</v>
      </c>
      <c r="J80" s="33"/>
    </row>
    <row r="81" spans="2:10" x14ac:dyDescent="0.25">
      <c r="B81" s="32"/>
      <c r="C81" s="44" t="s">
        <v>213</v>
      </c>
      <c r="J81" s="33"/>
    </row>
    <row r="82" spans="2:10" x14ac:dyDescent="0.25">
      <c r="B82" s="32"/>
      <c r="C82" s="44" t="s">
        <v>3019</v>
      </c>
      <c r="D82" s="46"/>
      <c r="E82" s="46"/>
      <c r="F82" s="46"/>
      <c r="G82" s="46"/>
      <c r="H82" s="46"/>
      <c r="I82" s="46"/>
      <c r="J82" s="33"/>
    </row>
    <row r="83" spans="2:10" x14ac:dyDescent="0.25">
      <c r="B83" s="32"/>
      <c r="C83" s="44" t="s">
        <v>3020</v>
      </c>
      <c r="J83" s="33"/>
    </row>
    <row r="84" spans="2:10" x14ac:dyDescent="0.25">
      <c r="B84" s="32"/>
      <c r="C84" s="44" t="s">
        <v>3021</v>
      </c>
      <c r="J84" s="33"/>
    </row>
    <row r="85" spans="2:10" x14ac:dyDescent="0.25">
      <c r="B85" s="32"/>
      <c r="C85" s="44" t="s">
        <v>3022</v>
      </c>
      <c r="J85" s="33"/>
    </row>
    <row r="86" spans="2:10" x14ac:dyDescent="0.25">
      <c r="B86" s="32"/>
      <c r="C86" s="44" t="s">
        <v>3023</v>
      </c>
      <c r="J86" s="33"/>
    </row>
    <row r="87" spans="2:10" x14ac:dyDescent="0.25">
      <c r="B87" s="32"/>
      <c r="C87" s="44" t="s">
        <v>3024</v>
      </c>
      <c r="J87" s="33"/>
    </row>
    <row r="88" spans="2:10" x14ac:dyDescent="0.25">
      <c r="B88" s="32"/>
      <c r="C88" s="44" t="s">
        <v>3025</v>
      </c>
      <c r="J88" s="33"/>
    </row>
    <row r="89" spans="2:10" x14ac:dyDescent="0.25">
      <c r="B89" s="32"/>
      <c r="C89" s="44" t="s">
        <v>3026</v>
      </c>
      <c r="J89" s="33"/>
    </row>
    <row r="90" spans="2:10" x14ac:dyDescent="0.25">
      <c r="B90" s="32"/>
      <c r="C90" s="44" t="s">
        <v>3027</v>
      </c>
      <c r="J90" s="33"/>
    </row>
    <row r="91" spans="2:10" x14ac:dyDescent="0.25">
      <c r="B91" s="32"/>
      <c r="C91" s="44" t="s">
        <v>3028</v>
      </c>
      <c r="J91" s="33"/>
    </row>
    <row r="92" spans="2:10" x14ac:dyDescent="0.25">
      <c r="B92" s="32"/>
      <c r="C92" s="44" t="s">
        <v>3029</v>
      </c>
      <c r="J92" s="33"/>
    </row>
    <row r="93" spans="2:10" x14ac:dyDescent="0.25">
      <c r="B93" s="32"/>
      <c r="C93" s="44" t="s">
        <v>3030</v>
      </c>
      <c r="J93" s="33"/>
    </row>
    <row r="94" spans="2:10" x14ac:dyDescent="0.25">
      <c r="B94" s="32"/>
      <c r="C94" s="44" t="s">
        <v>3031</v>
      </c>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C101" s="47"/>
      <c r="J101" s="33"/>
    </row>
    <row r="102" spans="2:10" x14ac:dyDescent="0.25">
      <c r="B102" s="32"/>
      <c r="C102" s="47"/>
      <c r="J102" s="33"/>
    </row>
    <row r="103" spans="2:10" x14ac:dyDescent="0.25">
      <c r="B103" s="32"/>
      <c r="C103" s="47"/>
      <c r="J103" s="33"/>
    </row>
    <row r="104" spans="2:10" ht="15.75" thickBot="1" x14ac:dyDescent="0.3">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5" x14ac:dyDescent="0.25"/>
  <cols>
    <col min="1" max="1" width="4.7109375" style="70" customWidth="1"/>
    <col min="2" max="2" width="16.85546875" style="53" bestFit="1" customWidth="1"/>
    <col min="3" max="3" width="162.28515625" style="54" customWidth="1"/>
    <col min="4" max="31" width="9" style="51" customWidth="1"/>
    <col min="32" max="246" width="8.85546875" style="2"/>
    <col min="247" max="247" width="4.7109375" style="2" customWidth="1"/>
    <col min="248" max="248" width="16.85546875" style="2" bestFit="1" customWidth="1"/>
    <col min="249" max="249" width="127.5703125" style="2" customWidth="1"/>
    <col min="250" max="250" width="46.7109375" style="2" customWidth="1"/>
    <col min="251" max="287" width="9" style="2" customWidth="1"/>
    <col min="288" max="502" width="8.85546875" style="2"/>
    <col min="503" max="503" width="4.7109375" style="2" customWidth="1"/>
    <col min="504" max="504" width="16.85546875" style="2" bestFit="1" customWidth="1"/>
    <col min="505" max="505" width="127.5703125" style="2" customWidth="1"/>
    <col min="506" max="506" width="46.7109375" style="2" customWidth="1"/>
    <col min="507" max="543" width="9" style="2" customWidth="1"/>
    <col min="544" max="758" width="8.85546875" style="2"/>
    <col min="759" max="759" width="4.7109375" style="2" customWidth="1"/>
    <col min="760" max="760" width="16.85546875" style="2" bestFit="1" customWidth="1"/>
    <col min="761" max="761" width="127.5703125" style="2" customWidth="1"/>
    <col min="762" max="762" width="46.7109375" style="2" customWidth="1"/>
    <col min="763" max="799" width="9" style="2" customWidth="1"/>
    <col min="800" max="1014" width="8.85546875" style="2"/>
    <col min="1015" max="1015" width="4.7109375" style="2" customWidth="1"/>
    <col min="1016" max="1016" width="16.85546875" style="2" bestFit="1" customWidth="1"/>
    <col min="1017" max="1017" width="127.5703125" style="2" customWidth="1"/>
    <col min="1018" max="1018" width="46.7109375" style="2" customWidth="1"/>
    <col min="1019" max="1055" width="9" style="2" customWidth="1"/>
    <col min="1056" max="1270" width="8.85546875" style="2"/>
    <col min="1271" max="1271" width="4.7109375" style="2" customWidth="1"/>
    <col min="1272" max="1272" width="16.85546875" style="2" bestFit="1" customWidth="1"/>
    <col min="1273" max="1273" width="127.5703125" style="2" customWidth="1"/>
    <col min="1274" max="1274" width="46.7109375" style="2" customWidth="1"/>
    <col min="1275" max="1311" width="9" style="2" customWidth="1"/>
    <col min="1312" max="1526" width="8.85546875" style="2"/>
    <col min="1527" max="1527" width="4.7109375" style="2" customWidth="1"/>
    <col min="1528" max="1528" width="16.85546875" style="2" bestFit="1" customWidth="1"/>
    <col min="1529" max="1529" width="127.5703125" style="2" customWidth="1"/>
    <col min="1530" max="1530" width="46.7109375" style="2" customWidth="1"/>
    <col min="1531" max="1567" width="9" style="2" customWidth="1"/>
    <col min="1568" max="1782" width="8.85546875" style="2"/>
    <col min="1783" max="1783" width="4.7109375" style="2" customWidth="1"/>
    <col min="1784" max="1784" width="16.85546875" style="2" bestFit="1" customWidth="1"/>
    <col min="1785" max="1785" width="127.5703125" style="2" customWidth="1"/>
    <col min="1786" max="1786" width="46.7109375" style="2" customWidth="1"/>
    <col min="1787" max="1823" width="9" style="2" customWidth="1"/>
    <col min="1824" max="2038" width="8.85546875" style="2"/>
    <col min="2039" max="2039" width="4.7109375" style="2" customWidth="1"/>
    <col min="2040" max="2040" width="16.85546875" style="2" bestFit="1" customWidth="1"/>
    <col min="2041" max="2041" width="127.5703125" style="2" customWidth="1"/>
    <col min="2042" max="2042" width="46.7109375" style="2" customWidth="1"/>
    <col min="2043" max="2079" width="9" style="2" customWidth="1"/>
    <col min="2080" max="2294" width="8.85546875" style="2"/>
    <col min="2295" max="2295" width="4.7109375" style="2" customWidth="1"/>
    <col min="2296" max="2296" width="16.85546875" style="2" bestFit="1" customWidth="1"/>
    <col min="2297" max="2297" width="127.5703125" style="2" customWidth="1"/>
    <col min="2298" max="2298" width="46.7109375" style="2" customWidth="1"/>
    <col min="2299" max="2335" width="9" style="2" customWidth="1"/>
    <col min="2336" max="2550" width="8.85546875" style="2"/>
    <col min="2551" max="2551" width="4.7109375" style="2" customWidth="1"/>
    <col min="2552" max="2552" width="16.85546875" style="2" bestFit="1" customWidth="1"/>
    <col min="2553" max="2553" width="127.5703125" style="2" customWidth="1"/>
    <col min="2554" max="2554" width="46.7109375" style="2" customWidth="1"/>
    <col min="2555" max="2591" width="9" style="2" customWidth="1"/>
    <col min="2592" max="2806" width="8.85546875" style="2"/>
    <col min="2807" max="2807" width="4.7109375" style="2" customWidth="1"/>
    <col min="2808" max="2808" width="16.85546875" style="2" bestFit="1" customWidth="1"/>
    <col min="2809" max="2809" width="127.5703125" style="2" customWidth="1"/>
    <col min="2810" max="2810" width="46.7109375" style="2" customWidth="1"/>
    <col min="2811" max="2847" width="9" style="2" customWidth="1"/>
    <col min="2848" max="3062" width="8.85546875" style="2"/>
    <col min="3063" max="3063" width="4.7109375" style="2" customWidth="1"/>
    <col min="3064" max="3064" width="16.85546875" style="2" bestFit="1" customWidth="1"/>
    <col min="3065" max="3065" width="127.5703125" style="2" customWidth="1"/>
    <col min="3066" max="3066" width="46.7109375" style="2" customWidth="1"/>
    <col min="3067" max="3103" width="9" style="2" customWidth="1"/>
    <col min="3104" max="3318" width="8.85546875" style="2"/>
    <col min="3319" max="3319" width="4.7109375" style="2" customWidth="1"/>
    <col min="3320" max="3320" width="16.85546875" style="2" bestFit="1" customWidth="1"/>
    <col min="3321" max="3321" width="127.5703125" style="2" customWidth="1"/>
    <col min="3322" max="3322" width="46.7109375" style="2" customWidth="1"/>
    <col min="3323" max="3359" width="9" style="2" customWidth="1"/>
    <col min="3360" max="3574" width="8.85546875" style="2"/>
    <col min="3575" max="3575" width="4.7109375" style="2" customWidth="1"/>
    <col min="3576" max="3576" width="16.85546875" style="2" bestFit="1" customWidth="1"/>
    <col min="3577" max="3577" width="127.5703125" style="2" customWidth="1"/>
    <col min="3578" max="3578" width="46.7109375" style="2" customWidth="1"/>
    <col min="3579" max="3615" width="9" style="2" customWidth="1"/>
    <col min="3616" max="3830" width="8.85546875" style="2"/>
    <col min="3831" max="3831" width="4.7109375" style="2" customWidth="1"/>
    <col min="3832" max="3832" width="16.85546875" style="2" bestFit="1" customWidth="1"/>
    <col min="3833" max="3833" width="127.5703125" style="2" customWidth="1"/>
    <col min="3834" max="3834" width="46.7109375" style="2" customWidth="1"/>
    <col min="3835" max="3871" width="9" style="2" customWidth="1"/>
    <col min="3872" max="4086" width="8.85546875" style="2"/>
    <col min="4087" max="4087" width="4.7109375" style="2" customWidth="1"/>
    <col min="4088" max="4088" width="16.85546875" style="2" bestFit="1" customWidth="1"/>
    <col min="4089" max="4089" width="127.5703125" style="2" customWidth="1"/>
    <col min="4090" max="4090" width="46.7109375" style="2" customWidth="1"/>
    <col min="4091" max="4127" width="9" style="2" customWidth="1"/>
    <col min="4128" max="4342" width="8.85546875" style="2"/>
    <col min="4343" max="4343" width="4.7109375" style="2" customWidth="1"/>
    <col min="4344" max="4344" width="16.85546875" style="2" bestFit="1" customWidth="1"/>
    <col min="4345" max="4345" width="127.5703125" style="2" customWidth="1"/>
    <col min="4346" max="4346" width="46.7109375" style="2" customWidth="1"/>
    <col min="4347" max="4383" width="9" style="2" customWidth="1"/>
    <col min="4384" max="4598" width="8.85546875" style="2"/>
    <col min="4599" max="4599" width="4.7109375" style="2" customWidth="1"/>
    <col min="4600" max="4600" width="16.85546875" style="2" bestFit="1" customWidth="1"/>
    <col min="4601" max="4601" width="127.5703125" style="2" customWidth="1"/>
    <col min="4602" max="4602" width="46.7109375" style="2" customWidth="1"/>
    <col min="4603" max="4639" width="9" style="2" customWidth="1"/>
    <col min="4640" max="4854" width="8.85546875" style="2"/>
    <col min="4855" max="4855" width="4.7109375" style="2" customWidth="1"/>
    <col min="4856" max="4856" width="16.85546875" style="2" bestFit="1" customWidth="1"/>
    <col min="4857" max="4857" width="127.5703125" style="2" customWidth="1"/>
    <col min="4858" max="4858" width="46.7109375" style="2" customWidth="1"/>
    <col min="4859" max="4895" width="9" style="2" customWidth="1"/>
    <col min="4896" max="5110" width="8.85546875" style="2"/>
    <col min="5111" max="5111" width="4.7109375" style="2" customWidth="1"/>
    <col min="5112" max="5112" width="16.85546875" style="2" bestFit="1" customWidth="1"/>
    <col min="5113" max="5113" width="127.5703125" style="2" customWidth="1"/>
    <col min="5114" max="5114" width="46.7109375" style="2" customWidth="1"/>
    <col min="5115" max="5151" width="9" style="2" customWidth="1"/>
    <col min="5152" max="5366" width="8.85546875" style="2"/>
    <col min="5367" max="5367" width="4.7109375" style="2" customWidth="1"/>
    <col min="5368" max="5368" width="16.85546875" style="2" bestFit="1" customWidth="1"/>
    <col min="5369" max="5369" width="127.5703125" style="2" customWidth="1"/>
    <col min="5370" max="5370" width="46.7109375" style="2" customWidth="1"/>
    <col min="5371" max="5407" width="9" style="2" customWidth="1"/>
    <col min="5408" max="5622" width="8.85546875" style="2"/>
    <col min="5623" max="5623" width="4.7109375" style="2" customWidth="1"/>
    <col min="5624" max="5624" width="16.85546875" style="2" bestFit="1" customWidth="1"/>
    <col min="5625" max="5625" width="127.5703125" style="2" customWidth="1"/>
    <col min="5626" max="5626" width="46.7109375" style="2" customWidth="1"/>
    <col min="5627" max="5663" width="9" style="2" customWidth="1"/>
    <col min="5664" max="5878" width="8.85546875" style="2"/>
    <col min="5879" max="5879" width="4.7109375" style="2" customWidth="1"/>
    <col min="5880" max="5880" width="16.85546875" style="2" bestFit="1" customWidth="1"/>
    <col min="5881" max="5881" width="127.5703125" style="2" customWidth="1"/>
    <col min="5882" max="5882" width="46.7109375" style="2" customWidth="1"/>
    <col min="5883" max="5919" width="9" style="2" customWidth="1"/>
    <col min="5920" max="6134" width="8.85546875" style="2"/>
    <col min="6135" max="6135" width="4.7109375" style="2" customWidth="1"/>
    <col min="6136" max="6136" width="16.85546875" style="2" bestFit="1" customWidth="1"/>
    <col min="6137" max="6137" width="127.5703125" style="2" customWidth="1"/>
    <col min="6138" max="6138" width="46.7109375" style="2" customWidth="1"/>
    <col min="6139" max="6175" width="9" style="2" customWidth="1"/>
    <col min="6176" max="6390" width="8.85546875" style="2"/>
    <col min="6391" max="6391" width="4.7109375" style="2" customWidth="1"/>
    <col min="6392" max="6392" width="16.85546875" style="2" bestFit="1" customWidth="1"/>
    <col min="6393" max="6393" width="127.5703125" style="2" customWidth="1"/>
    <col min="6394" max="6394" width="46.7109375" style="2" customWidth="1"/>
    <col min="6395" max="6431" width="9" style="2" customWidth="1"/>
    <col min="6432" max="6646" width="8.85546875" style="2"/>
    <col min="6647" max="6647" width="4.7109375" style="2" customWidth="1"/>
    <col min="6648" max="6648" width="16.85546875" style="2" bestFit="1" customWidth="1"/>
    <col min="6649" max="6649" width="127.5703125" style="2" customWidth="1"/>
    <col min="6650" max="6650" width="46.7109375" style="2" customWidth="1"/>
    <col min="6651" max="6687" width="9" style="2" customWidth="1"/>
    <col min="6688" max="6902" width="8.85546875" style="2"/>
    <col min="6903" max="6903" width="4.7109375" style="2" customWidth="1"/>
    <col min="6904" max="6904" width="16.85546875" style="2" bestFit="1" customWidth="1"/>
    <col min="6905" max="6905" width="127.5703125" style="2" customWidth="1"/>
    <col min="6906" max="6906" width="46.7109375" style="2" customWidth="1"/>
    <col min="6907" max="6943" width="9" style="2" customWidth="1"/>
    <col min="6944" max="7158" width="8.85546875" style="2"/>
    <col min="7159" max="7159" width="4.7109375" style="2" customWidth="1"/>
    <col min="7160" max="7160" width="16.85546875" style="2" bestFit="1" customWidth="1"/>
    <col min="7161" max="7161" width="127.5703125" style="2" customWidth="1"/>
    <col min="7162" max="7162" width="46.7109375" style="2" customWidth="1"/>
    <col min="7163" max="7199" width="9" style="2" customWidth="1"/>
    <col min="7200" max="7414" width="8.85546875" style="2"/>
    <col min="7415" max="7415" width="4.7109375" style="2" customWidth="1"/>
    <col min="7416" max="7416" width="16.85546875" style="2" bestFit="1" customWidth="1"/>
    <col min="7417" max="7417" width="127.5703125" style="2" customWidth="1"/>
    <col min="7418" max="7418" width="46.7109375" style="2" customWidth="1"/>
    <col min="7419" max="7455" width="9" style="2" customWidth="1"/>
    <col min="7456" max="7670" width="8.85546875" style="2"/>
    <col min="7671" max="7671" width="4.7109375" style="2" customWidth="1"/>
    <col min="7672" max="7672" width="16.85546875" style="2" bestFit="1" customWidth="1"/>
    <col min="7673" max="7673" width="127.5703125" style="2" customWidth="1"/>
    <col min="7674" max="7674" width="46.7109375" style="2" customWidth="1"/>
    <col min="7675" max="7711" width="9" style="2" customWidth="1"/>
    <col min="7712" max="7926" width="8.85546875" style="2"/>
    <col min="7927" max="7927" width="4.7109375" style="2" customWidth="1"/>
    <col min="7928" max="7928" width="16.85546875" style="2" bestFit="1" customWidth="1"/>
    <col min="7929" max="7929" width="127.5703125" style="2" customWidth="1"/>
    <col min="7930" max="7930" width="46.7109375" style="2" customWidth="1"/>
    <col min="7931" max="7967" width="9" style="2" customWidth="1"/>
    <col min="7968" max="8182" width="8.85546875" style="2"/>
    <col min="8183" max="8183" width="4.7109375" style="2" customWidth="1"/>
    <col min="8184" max="8184" width="16.85546875" style="2" bestFit="1" customWidth="1"/>
    <col min="8185" max="8185" width="127.5703125" style="2" customWidth="1"/>
    <col min="8186" max="8186" width="46.7109375" style="2" customWidth="1"/>
    <col min="8187" max="8223" width="9" style="2" customWidth="1"/>
    <col min="8224" max="8438" width="8.85546875" style="2"/>
    <col min="8439" max="8439" width="4.7109375" style="2" customWidth="1"/>
    <col min="8440" max="8440" width="16.85546875" style="2" bestFit="1" customWidth="1"/>
    <col min="8441" max="8441" width="127.5703125" style="2" customWidth="1"/>
    <col min="8442" max="8442" width="46.7109375" style="2" customWidth="1"/>
    <col min="8443" max="8479" width="9" style="2" customWidth="1"/>
    <col min="8480" max="8694" width="8.85546875" style="2"/>
    <col min="8695" max="8695" width="4.7109375" style="2" customWidth="1"/>
    <col min="8696" max="8696" width="16.85546875" style="2" bestFit="1" customWidth="1"/>
    <col min="8697" max="8697" width="127.5703125" style="2" customWidth="1"/>
    <col min="8698" max="8698" width="46.7109375" style="2" customWidth="1"/>
    <col min="8699" max="8735" width="9" style="2" customWidth="1"/>
    <col min="8736" max="8950" width="8.85546875" style="2"/>
    <col min="8951" max="8951" width="4.7109375" style="2" customWidth="1"/>
    <col min="8952" max="8952" width="16.85546875" style="2" bestFit="1" customWidth="1"/>
    <col min="8953" max="8953" width="127.5703125" style="2" customWidth="1"/>
    <col min="8954" max="8954" width="46.7109375" style="2" customWidth="1"/>
    <col min="8955" max="8991" width="9" style="2" customWidth="1"/>
    <col min="8992" max="9206" width="8.85546875" style="2"/>
    <col min="9207" max="9207" width="4.7109375" style="2" customWidth="1"/>
    <col min="9208" max="9208" width="16.85546875" style="2" bestFit="1" customWidth="1"/>
    <col min="9209" max="9209" width="127.5703125" style="2" customWidth="1"/>
    <col min="9210" max="9210" width="46.7109375" style="2" customWidth="1"/>
    <col min="9211" max="9247" width="9" style="2" customWidth="1"/>
    <col min="9248" max="9462" width="8.85546875" style="2"/>
    <col min="9463" max="9463" width="4.7109375" style="2" customWidth="1"/>
    <col min="9464" max="9464" width="16.85546875" style="2" bestFit="1" customWidth="1"/>
    <col min="9465" max="9465" width="127.5703125" style="2" customWidth="1"/>
    <col min="9466" max="9466" width="46.7109375" style="2" customWidth="1"/>
    <col min="9467" max="9503" width="9" style="2" customWidth="1"/>
    <col min="9504" max="9718" width="8.85546875" style="2"/>
    <col min="9719" max="9719" width="4.7109375" style="2" customWidth="1"/>
    <col min="9720" max="9720" width="16.85546875" style="2" bestFit="1" customWidth="1"/>
    <col min="9721" max="9721" width="127.5703125" style="2" customWidth="1"/>
    <col min="9722" max="9722" width="46.7109375" style="2" customWidth="1"/>
    <col min="9723" max="9759" width="9" style="2" customWidth="1"/>
    <col min="9760" max="9974" width="8.85546875" style="2"/>
    <col min="9975" max="9975" width="4.7109375" style="2" customWidth="1"/>
    <col min="9976" max="9976" width="16.85546875" style="2" bestFit="1" customWidth="1"/>
    <col min="9977" max="9977" width="127.5703125" style="2" customWidth="1"/>
    <col min="9978" max="9978" width="46.7109375" style="2" customWidth="1"/>
    <col min="9979" max="10015" width="9" style="2" customWidth="1"/>
    <col min="10016" max="10230" width="8.85546875" style="2"/>
    <col min="10231" max="10231" width="4.7109375" style="2" customWidth="1"/>
    <col min="10232" max="10232" width="16.85546875" style="2" bestFit="1" customWidth="1"/>
    <col min="10233" max="10233" width="127.5703125" style="2" customWidth="1"/>
    <col min="10234" max="10234" width="46.7109375" style="2" customWidth="1"/>
    <col min="10235" max="10271" width="9" style="2" customWidth="1"/>
    <col min="10272" max="10486" width="8.85546875" style="2"/>
    <col min="10487" max="10487" width="4.7109375" style="2" customWidth="1"/>
    <col min="10488" max="10488" width="16.85546875" style="2" bestFit="1" customWidth="1"/>
    <col min="10489" max="10489" width="127.5703125" style="2" customWidth="1"/>
    <col min="10490" max="10490" width="46.7109375" style="2" customWidth="1"/>
    <col min="10491" max="10527" width="9" style="2" customWidth="1"/>
    <col min="10528" max="10742" width="8.85546875" style="2"/>
    <col min="10743" max="10743" width="4.7109375" style="2" customWidth="1"/>
    <col min="10744" max="10744" width="16.85546875" style="2" bestFit="1" customWidth="1"/>
    <col min="10745" max="10745" width="127.5703125" style="2" customWidth="1"/>
    <col min="10746" max="10746" width="46.7109375" style="2" customWidth="1"/>
    <col min="10747" max="10783" width="9" style="2" customWidth="1"/>
    <col min="10784" max="10998" width="8.85546875" style="2"/>
    <col min="10999" max="10999" width="4.7109375" style="2" customWidth="1"/>
    <col min="11000" max="11000" width="16.85546875" style="2" bestFit="1" customWidth="1"/>
    <col min="11001" max="11001" width="127.5703125" style="2" customWidth="1"/>
    <col min="11002" max="11002" width="46.7109375" style="2" customWidth="1"/>
    <col min="11003" max="11039" width="9" style="2" customWidth="1"/>
    <col min="11040" max="11254" width="8.85546875" style="2"/>
    <col min="11255" max="11255" width="4.7109375" style="2" customWidth="1"/>
    <col min="11256" max="11256" width="16.85546875" style="2" bestFit="1" customWidth="1"/>
    <col min="11257" max="11257" width="127.5703125" style="2" customWidth="1"/>
    <col min="11258" max="11258" width="46.7109375" style="2" customWidth="1"/>
    <col min="11259" max="11295" width="9" style="2" customWidth="1"/>
    <col min="11296" max="11510" width="8.85546875" style="2"/>
    <col min="11511" max="11511" width="4.7109375" style="2" customWidth="1"/>
    <col min="11512" max="11512" width="16.85546875" style="2" bestFit="1" customWidth="1"/>
    <col min="11513" max="11513" width="127.5703125" style="2" customWidth="1"/>
    <col min="11514" max="11514" width="46.7109375" style="2" customWidth="1"/>
    <col min="11515" max="11551" width="9" style="2" customWidth="1"/>
    <col min="11552" max="11766" width="8.85546875" style="2"/>
    <col min="11767" max="11767" width="4.7109375" style="2" customWidth="1"/>
    <col min="11768" max="11768" width="16.85546875" style="2" bestFit="1" customWidth="1"/>
    <col min="11769" max="11769" width="127.5703125" style="2" customWidth="1"/>
    <col min="11770" max="11770" width="46.7109375" style="2" customWidth="1"/>
    <col min="11771" max="11807" width="9" style="2" customWidth="1"/>
    <col min="11808" max="12022" width="8.85546875" style="2"/>
    <col min="12023" max="12023" width="4.7109375" style="2" customWidth="1"/>
    <col min="12024" max="12024" width="16.85546875" style="2" bestFit="1" customWidth="1"/>
    <col min="12025" max="12025" width="127.5703125" style="2" customWidth="1"/>
    <col min="12026" max="12026" width="46.7109375" style="2" customWidth="1"/>
    <col min="12027" max="12063" width="9" style="2" customWidth="1"/>
    <col min="12064" max="12278" width="8.85546875" style="2"/>
    <col min="12279" max="12279" width="4.7109375" style="2" customWidth="1"/>
    <col min="12280" max="12280" width="16.85546875" style="2" bestFit="1" customWidth="1"/>
    <col min="12281" max="12281" width="127.5703125" style="2" customWidth="1"/>
    <col min="12282" max="12282" width="46.7109375" style="2" customWidth="1"/>
    <col min="12283" max="12319" width="9" style="2" customWidth="1"/>
    <col min="12320" max="12534" width="8.85546875" style="2"/>
    <col min="12535" max="12535" width="4.7109375" style="2" customWidth="1"/>
    <col min="12536" max="12536" width="16.85546875" style="2" bestFit="1" customWidth="1"/>
    <col min="12537" max="12537" width="127.5703125" style="2" customWidth="1"/>
    <col min="12538" max="12538" width="46.7109375" style="2" customWidth="1"/>
    <col min="12539" max="12575" width="9" style="2" customWidth="1"/>
    <col min="12576" max="12790" width="8.85546875" style="2"/>
    <col min="12791" max="12791" width="4.7109375" style="2" customWidth="1"/>
    <col min="12792" max="12792" width="16.85546875" style="2" bestFit="1" customWidth="1"/>
    <col min="12793" max="12793" width="127.5703125" style="2" customWidth="1"/>
    <col min="12794" max="12794" width="46.7109375" style="2" customWidth="1"/>
    <col min="12795" max="12831" width="9" style="2" customWidth="1"/>
    <col min="12832" max="13046" width="8.85546875" style="2"/>
    <col min="13047" max="13047" width="4.7109375" style="2" customWidth="1"/>
    <col min="13048" max="13048" width="16.85546875" style="2" bestFit="1" customWidth="1"/>
    <col min="13049" max="13049" width="127.5703125" style="2" customWidth="1"/>
    <col min="13050" max="13050" width="46.7109375" style="2" customWidth="1"/>
    <col min="13051" max="13087" width="9" style="2" customWidth="1"/>
    <col min="13088" max="13302" width="8.85546875" style="2"/>
    <col min="13303" max="13303" width="4.7109375" style="2" customWidth="1"/>
    <col min="13304" max="13304" width="16.85546875" style="2" bestFit="1" customWidth="1"/>
    <col min="13305" max="13305" width="127.5703125" style="2" customWidth="1"/>
    <col min="13306" max="13306" width="46.7109375" style="2" customWidth="1"/>
    <col min="13307" max="13343" width="9" style="2" customWidth="1"/>
    <col min="13344" max="13558" width="8.85546875" style="2"/>
    <col min="13559" max="13559" width="4.7109375" style="2" customWidth="1"/>
    <col min="13560" max="13560" width="16.85546875" style="2" bestFit="1" customWidth="1"/>
    <col min="13561" max="13561" width="127.5703125" style="2" customWidth="1"/>
    <col min="13562" max="13562" width="46.7109375" style="2" customWidth="1"/>
    <col min="13563" max="13599" width="9" style="2" customWidth="1"/>
    <col min="13600" max="13814" width="8.85546875" style="2"/>
    <col min="13815" max="13815" width="4.7109375" style="2" customWidth="1"/>
    <col min="13816" max="13816" width="16.85546875" style="2" bestFit="1" customWidth="1"/>
    <col min="13817" max="13817" width="127.5703125" style="2" customWidth="1"/>
    <col min="13818" max="13818" width="46.7109375" style="2" customWidth="1"/>
    <col min="13819" max="13855" width="9" style="2" customWidth="1"/>
    <col min="13856" max="14070" width="8.85546875" style="2"/>
    <col min="14071" max="14071" width="4.7109375" style="2" customWidth="1"/>
    <col min="14072" max="14072" width="16.85546875" style="2" bestFit="1" customWidth="1"/>
    <col min="14073" max="14073" width="127.5703125" style="2" customWidth="1"/>
    <col min="14074" max="14074" width="46.7109375" style="2" customWidth="1"/>
    <col min="14075" max="14111" width="9" style="2" customWidth="1"/>
    <col min="14112" max="14326" width="8.85546875" style="2"/>
    <col min="14327" max="14327" width="4.7109375" style="2" customWidth="1"/>
    <col min="14328" max="14328" width="16.85546875" style="2" bestFit="1" customWidth="1"/>
    <col min="14329" max="14329" width="127.5703125" style="2" customWidth="1"/>
    <col min="14330" max="14330" width="46.7109375" style="2" customWidth="1"/>
    <col min="14331" max="14367" width="9" style="2" customWidth="1"/>
    <col min="14368" max="14582" width="8.85546875" style="2"/>
    <col min="14583" max="14583" width="4.7109375" style="2" customWidth="1"/>
    <col min="14584" max="14584" width="16.85546875" style="2" bestFit="1" customWidth="1"/>
    <col min="14585" max="14585" width="127.5703125" style="2" customWidth="1"/>
    <col min="14586" max="14586" width="46.7109375" style="2" customWidth="1"/>
    <col min="14587" max="14623" width="9" style="2" customWidth="1"/>
    <col min="14624" max="14838" width="8.85546875" style="2"/>
    <col min="14839" max="14839" width="4.7109375" style="2" customWidth="1"/>
    <col min="14840" max="14840" width="16.85546875" style="2" bestFit="1" customWidth="1"/>
    <col min="14841" max="14841" width="127.5703125" style="2" customWidth="1"/>
    <col min="14842" max="14842" width="46.7109375" style="2" customWidth="1"/>
    <col min="14843" max="14879" width="9" style="2" customWidth="1"/>
    <col min="14880" max="15094" width="8.85546875" style="2"/>
    <col min="15095" max="15095" width="4.7109375" style="2" customWidth="1"/>
    <col min="15096" max="15096" width="16.85546875" style="2" bestFit="1" customWidth="1"/>
    <col min="15097" max="15097" width="127.5703125" style="2" customWidth="1"/>
    <col min="15098" max="15098" width="46.7109375" style="2" customWidth="1"/>
    <col min="15099" max="15135" width="9" style="2" customWidth="1"/>
    <col min="15136" max="15350" width="8.85546875" style="2"/>
    <col min="15351" max="15351" width="4.7109375" style="2" customWidth="1"/>
    <col min="15352" max="15352" width="16.85546875" style="2" bestFit="1" customWidth="1"/>
    <col min="15353" max="15353" width="127.5703125" style="2" customWidth="1"/>
    <col min="15354" max="15354" width="46.7109375" style="2" customWidth="1"/>
    <col min="15355" max="15391" width="9" style="2" customWidth="1"/>
    <col min="15392" max="15606" width="8.85546875" style="2"/>
    <col min="15607" max="15607" width="4.7109375" style="2" customWidth="1"/>
    <col min="15608" max="15608" width="16.85546875" style="2" bestFit="1" customWidth="1"/>
    <col min="15609" max="15609" width="127.5703125" style="2" customWidth="1"/>
    <col min="15610" max="15610" width="46.7109375" style="2" customWidth="1"/>
    <col min="15611" max="15647" width="9" style="2" customWidth="1"/>
    <col min="15648" max="15862" width="8.85546875" style="2"/>
    <col min="15863" max="15863" width="4.7109375" style="2" customWidth="1"/>
    <col min="15864" max="15864" width="16.85546875" style="2" bestFit="1" customWidth="1"/>
    <col min="15865" max="15865" width="127.5703125" style="2" customWidth="1"/>
    <col min="15866" max="15866" width="46.7109375" style="2" customWidth="1"/>
    <col min="15867" max="15903" width="9" style="2" customWidth="1"/>
    <col min="15904" max="16118" width="8.85546875" style="2"/>
    <col min="16119" max="16119" width="4.7109375" style="2" customWidth="1"/>
    <col min="16120" max="16120" width="16.85546875" style="2" bestFit="1" customWidth="1"/>
    <col min="16121" max="16121" width="127.5703125" style="2" customWidth="1"/>
    <col min="16122" max="16122" width="46.7109375" style="2" customWidth="1"/>
    <col min="16123" max="16159" width="9" style="2" customWidth="1"/>
    <col min="16160" max="16384" width="8.85546875" style="2"/>
  </cols>
  <sheetData>
    <row r="1" spans="1:31" ht="31.5" x14ac:dyDescent="0.5">
      <c r="A1" s="511" t="s">
        <v>214</v>
      </c>
      <c r="B1" s="512"/>
      <c r="C1" s="512"/>
    </row>
    <row r="2" spans="1:31" ht="31.5" x14ac:dyDescent="0.5">
      <c r="A2" s="52" t="s">
        <v>175</v>
      </c>
      <c r="B2" s="50"/>
      <c r="C2" s="50"/>
    </row>
    <row r="3" spans="1:31" x14ac:dyDescent="0.25">
      <c r="A3" s="30"/>
    </row>
    <row r="4" spans="1:31" s="37" customFormat="1" ht="18.75" x14ac:dyDescent="0.2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75" x14ac:dyDescent="0.25">
      <c r="A5" s="59" t="s">
        <v>216</v>
      </c>
      <c r="B5" s="60"/>
      <c r="C5" s="61"/>
    </row>
    <row r="6" spans="1:31" ht="14.45" customHeight="1" x14ac:dyDescent="0.25">
      <c r="A6" s="62" t="s">
        <v>217</v>
      </c>
      <c r="B6" s="62"/>
      <c r="C6" s="63"/>
    </row>
    <row r="7" spans="1:31" ht="60" x14ac:dyDescent="0.25">
      <c r="A7" s="64"/>
      <c r="B7" s="65" t="s">
        <v>218</v>
      </c>
      <c r="C7" s="66" t="s">
        <v>219</v>
      </c>
    </row>
    <row r="8" spans="1:31" ht="14.45" customHeight="1" x14ac:dyDescent="0.25">
      <c r="A8" s="62" t="s">
        <v>220</v>
      </c>
      <c r="B8" s="62"/>
      <c r="C8" s="63"/>
    </row>
    <row r="9" spans="1:31" ht="23.25" customHeight="1" x14ac:dyDescent="0.25">
      <c r="A9" s="67"/>
      <c r="B9" s="65" t="s">
        <v>221</v>
      </c>
      <c r="C9" s="68" t="s">
        <v>222</v>
      </c>
    </row>
    <row r="10" spans="1:31" ht="14.45" customHeight="1" x14ac:dyDescent="0.25">
      <c r="A10" s="62" t="s">
        <v>223</v>
      </c>
      <c r="B10" s="62"/>
      <c r="C10" s="63"/>
    </row>
    <row r="11" spans="1:31" ht="23.25" customHeight="1" x14ac:dyDescent="0.25">
      <c r="A11" s="67"/>
      <c r="B11" s="65" t="s">
        <v>224</v>
      </c>
      <c r="C11" s="68" t="s">
        <v>225</v>
      </c>
    </row>
    <row r="12" spans="1:31" ht="14.45" customHeight="1" x14ac:dyDescent="0.25">
      <c r="A12" s="62" t="s">
        <v>226</v>
      </c>
      <c r="B12" s="62"/>
      <c r="C12" s="63"/>
    </row>
    <row r="13" spans="1:31" ht="30" x14ac:dyDescent="0.25">
      <c r="A13" s="64"/>
      <c r="B13" s="65" t="s">
        <v>227</v>
      </c>
      <c r="C13" s="66" t="s">
        <v>262</v>
      </c>
    </row>
    <row r="14" spans="1:31" ht="14.45" customHeight="1" x14ac:dyDescent="0.25">
      <c r="A14" s="62" t="s">
        <v>228</v>
      </c>
      <c r="B14" s="62"/>
      <c r="C14" s="63"/>
    </row>
    <row r="15" spans="1:31" ht="38.25" customHeight="1" x14ac:dyDescent="0.25">
      <c r="A15" s="64"/>
      <c r="B15" s="65" t="s">
        <v>229</v>
      </c>
      <c r="C15" s="68" t="s">
        <v>230</v>
      </c>
    </row>
    <row r="16" spans="1:31" ht="14.45" customHeight="1" x14ac:dyDescent="0.25">
      <c r="A16" s="62" t="s">
        <v>231</v>
      </c>
      <c r="B16" s="62"/>
      <c r="C16" s="63"/>
    </row>
    <row r="17" spans="1:3" ht="26.25" customHeight="1" x14ac:dyDescent="0.25">
      <c r="A17" s="64"/>
      <c r="B17" s="65" t="s">
        <v>232</v>
      </c>
      <c r="C17" s="68" t="s">
        <v>233</v>
      </c>
    </row>
    <row r="18" spans="1:3" ht="14.45" customHeight="1" x14ac:dyDescent="0.25">
      <c r="A18" s="62" t="s">
        <v>234</v>
      </c>
      <c r="B18" s="62"/>
      <c r="C18" s="63"/>
    </row>
    <row r="19" spans="1:3" ht="40.5" customHeight="1" x14ac:dyDescent="0.25">
      <c r="A19" s="64"/>
      <c r="B19" s="65" t="s">
        <v>235</v>
      </c>
      <c r="C19" s="66" t="s">
        <v>236</v>
      </c>
    </row>
    <row r="20" spans="1:3" ht="18.75" x14ac:dyDescent="0.25">
      <c r="A20" s="59" t="s">
        <v>237</v>
      </c>
      <c r="B20" s="60"/>
      <c r="C20" s="69"/>
    </row>
    <row r="21" spans="1:3" ht="14.45" customHeight="1" x14ac:dyDescent="0.25">
      <c r="A21" s="62" t="s">
        <v>238</v>
      </c>
      <c r="B21" s="62"/>
      <c r="C21" s="63"/>
    </row>
    <row r="22" spans="1:3" ht="42.75" customHeight="1" x14ac:dyDescent="0.25">
      <c r="A22" s="67"/>
      <c r="B22" s="65" t="s">
        <v>239</v>
      </c>
      <c r="C22" s="66" t="s">
        <v>240</v>
      </c>
    </row>
    <row r="23" spans="1:3" ht="14.45" customHeight="1" x14ac:dyDescent="0.25">
      <c r="A23" s="62" t="s">
        <v>241</v>
      </c>
      <c r="B23" s="62"/>
      <c r="C23" s="63"/>
    </row>
    <row r="24" spans="1:3" ht="30" x14ac:dyDescent="0.25">
      <c r="A24" s="64"/>
      <c r="B24" s="65" t="s">
        <v>242</v>
      </c>
      <c r="C24" s="68" t="s">
        <v>243</v>
      </c>
    </row>
    <row r="25" spans="1:3" ht="14.45" customHeight="1" x14ac:dyDescent="0.25">
      <c r="A25" s="62" t="s">
        <v>244</v>
      </c>
      <c r="B25" s="62"/>
      <c r="C25" s="63"/>
    </row>
    <row r="26" spans="1:3" ht="38.25" customHeight="1" x14ac:dyDescent="0.25">
      <c r="A26" s="64"/>
      <c r="B26" s="65" t="s">
        <v>245</v>
      </c>
      <c r="C26" s="68" t="s">
        <v>246</v>
      </c>
    </row>
    <row r="27" spans="1:3" ht="14.45" customHeight="1" x14ac:dyDescent="0.25">
      <c r="A27" s="62" t="s">
        <v>247</v>
      </c>
      <c r="B27" s="62"/>
      <c r="C27" s="63"/>
    </row>
    <row r="28" spans="1:3" ht="34.5" customHeight="1" x14ac:dyDescent="0.25">
      <c r="A28" s="64"/>
      <c r="B28" s="65" t="s">
        <v>248</v>
      </c>
      <c r="C28" s="68" t="s">
        <v>249</v>
      </c>
    </row>
    <row r="29" spans="1:3" x14ac:dyDescent="0.25">
      <c r="A29" s="62" t="s">
        <v>250</v>
      </c>
      <c r="B29" s="62"/>
      <c r="C29" s="63"/>
    </row>
    <row r="30" spans="1:3" ht="60" x14ac:dyDescent="0.25">
      <c r="A30" s="64"/>
      <c r="B30" s="65" t="s">
        <v>251</v>
      </c>
      <c r="C30" s="68" t="s">
        <v>252</v>
      </c>
    </row>
    <row r="31" spans="1:3" x14ac:dyDescent="0.25">
      <c r="A31" s="62" t="s">
        <v>253</v>
      </c>
      <c r="B31" s="62"/>
      <c r="C31" s="63"/>
    </row>
    <row r="32" spans="1:3" ht="30" x14ac:dyDescent="0.25">
      <c r="A32" s="64"/>
      <c r="B32" s="65" t="s">
        <v>254</v>
      </c>
      <c r="C32" s="68" t="s">
        <v>255</v>
      </c>
    </row>
    <row r="33" spans="1:3" x14ac:dyDescent="0.25">
      <c r="A33" s="62" t="s">
        <v>256</v>
      </c>
      <c r="B33" s="62"/>
      <c r="C33" s="63"/>
    </row>
    <row r="34" spans="1:3" ht="30" x14ac:dyDescent="0.25">
      <c r="A34" s="64"/>
      <c r="B34" s="65" t="s">
        <v>257</v>
      </c>
      <c r="C34" s="68" t="s">
        <v>258</v>
      </c>
    </row>
    <row r="35" spans="1:3" x14ac:dyDescent="0.25">
      <c r="A35" s="513" t="s">
        <v>259</v>
      </c>
      <c r="B35" s="514"/>
      <c r="C35" s="515"/>
    </row>
    <row r="36" spans="1:3" ht="60" x14ac:dyDescent="0.2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51" zoomScale="75" zoomScaleNormal="75" workbookViewId="0">
      <selection activeCell="C193" sqref="C193:C207"/>
    </sheetView>
  </sheetViews>
  <sheetFormatPr defaultColWidth="8.85546875" defaultRowHeight="15" outlineLevelRow="1" x14ac:dyDescent="0.25"/>
  <cols>
    <col min="1" max="1" width="13.28515625" style="76" customWidth="1"/>
    <col min="2" max="2" width="60.7109375" style="76" customWidth="1"/>
    <col min="3" max="3" width="39" style="76" bestFit="1" customWidth="1"/>
    <col min="4" max="4" width="35" style="76" bestFit="1" customWidth="1"/>
    <col min="5" max="5" width="6.7109375" style="76" customWidth="1"/>
    <col min="6" max="6" width="41.7109375" style="76" customWidth="1"/>
    <col min="7" max="7" width="41.7109375" style="73" customWidth="1"/>
    <col min="8" max="8" width="7.28515625" style="76" customWidth="1"/>
    <col min="9" max="10" width="38" style="76" customWidth="1"/>
    <col min="11" max="11" width="47.7109375" style="76" customWidth="1"/>
    <col min="12" max="12" width="7.28515625" style="76" customWidth="1"/>
    <col min="13" max="13" width="37" style="76" bestFit="1" customWidth="1"/>
    <col min="14" max="14" width="25.7109375" style="73" customWidth="1"/>
    <col min="15" max="16384" width="8.85546875" style="74"/>
  </cols>
  <sheetData>
    <row r="1" spans="1:13" ht="31.5" x14ac:dyDescent="0.25">
      <c r="A1" s="1" t="s">
        <v>263</v>
      </c>
      <c r="B1" s="1"/>
      <c r="C1" s="73"/>
      <c r="D1" s="73"/>
      <c r="E1" s="73"/>
      <c r="F1" s="22" t="s">
        <v>264</v>
      </c>
      <c r="H1" s="73"/>
      <c r="I1" s="1"/>
      <c r="J1" s="73"/>
      <c r="K1" s="73"/>
      <c r="L1" s="73"/>
      <c r="M1" s="73"/>
    </row>
    <row r="2" spans="1:13" ht="15.75" thickBot="1" x14ac:dyDescent="0.3">
      <c r="A2" s="73"/>
      <c r="B2" s="75"/>
      <c r="C2" s="75"/>
      <c r="D2" s="73"/>
      <c r="E2" s="73"/>
      <c r="F2" s="73"/>
      <c r="H2" s="73"/>
      <c r="L2" s="73"/>
      <c r="M2" s="73"/>
    </row>
    <row r="3" spans="1:13" ht="19.5" thickBot="1" x14ac:dyDescent="0.3">
      <c r="A3" s="77"/>
      <c r="B3" s="78" t="s">
        <v>265</v>
      </c>
      <c r="C3" s="148" t="s">
        <v>447</v>
      </c>
      <c r="D3" s="77"/>
      <c r="E3" s="77"/>
      <c r="F3" s="73"/>
      <c r="G3" s="77"/>
      <c r="H3" s="73"/>
      <c r="L3" s="73"/>
      <c r="M3" s="73"/>
    </row>
    <row r="4" spans="1:13" ht="15.75" thickBot="1" x14ac:dyDescent="0.3">
      <c r="H4" s="73"/>
      <c r="L4" s="73"/>
      <c r="M4" s="73"/>
    </row>
    <row r="5" spans="1:13" ht="18.75" x14ac:dyDescent="0.25">
      <c r="A5" s="79"/>
      <c r="B5" s="80" t="s">
        <v>267</v>
      </c>
      <c r="C5" s="79"/>
      <c r="E5" s="81"/>
      <c r="F5" s="81"/>
      <c r="H5" s="73"/>
      <c r="L5" s="73"/>
      <c r="M5" s="73"/>
    </row>
    <row r="6" spans="1:13" x14ac:dyDescent="0.25">
      <c r="B6" s="82" t="s">
        <v>268</v>
      </c>
      <c r="C6" s="81"/>
      <c r="D6" s="81"/>
      <c r="H6" s="73"/>
      <c r="L6" s="73"/>
      <c r="M6" s="73"/>
    </row>
    <row r="7" spans="1:13" x14ac:dyDescent="0.25">
      <c r="B7" s="83" t="s">
        <v>269</v>
      </c>
      <c r="C7" s="81"/>
      <c r="D7" s="81"/>
      <c r="H7" s="73"/>
      <c r="L7" s="73"/>
      <c r="M7" s="73"/>
    </row>
    <row r="8" spans="1:13" x14ac:dyDescent="0.25">
      <c r="B8" s="83" t="s">
        <v>270</v>
      </c>
      <c r="C8" s="81"/>
      <c r="D8" s="81"/>
      <c r="F8" s="76" t="s">
        <v>271</v>
      </c>
      <c r="H8" s="73"/>
      <c r="L8" s="73"/>
      <c r="M8" s="73"/>
    </row>
    <row r="9" spans="1:13" x14ac:dyDescent="0.25">
      <c r="B9" s="82" t="s">
        <v>272</v>
      </c>
      <c r="H9" s="73"/>
      <c r="L9" s="73"/>
      <c r="M9" s="73"/>
    </row>
    <row r="10" spans="1:13" x14ac:dyDescent="0.25">
      <c r="B10" s="82" t="s">
        <v>273</v>
      </c>
      <c r="H10" s="73"/>
      <c r="L10" s="73"/>
      <c r="M10" s="73"/>
    </row>
    <row r="11" spans="1:13" ht="15.75" thickBot="1" x14ac:dyDescent="0.3">
      <c r="B11" s="84" t="s">
        <v>274</v>
      </c>
      <c r="H11" s="73"/>
      <c r="L11" s="73"/>
      <c r="M11" s="73"/>
    </row>
    <row r="12" spans="1:13" x14ac:dyDescent="0.25">
      <c r="B12" s="85"/>
      <c r="H12" s="73"/>
      <c r="L12" s="73"/>
      <c r="M12" s="73"/>
    </row>
    <row r="13" spans="1:13" ht="37.5" x14ac:dyDescent="0.25">
      <c r="A13" s="86" t="s">
        <v>275</v>
      </c>
      <c r="B13" s="86" t="s">
        <v>268</v>
      </c>
      <c r="C13" s="87"/>
      <c r="D13" s="87"/>
      <c r="E13" s="87"/>
      <c r="F13" s="87"/>
      <c r="G13" s="88"/>
      <c r="H13" s="73"/>
      <c r="L13" s="73"/>
      <c r="M13" s="73"/>
    </row>
    <row r="14" spans="1:13" x14ac:dyDescent="0.25">
      <c r="A14" s="89" t="s">
        <v>276</v>
      </c>
      <c r="B14" s="90" t="s">
        <v>277</v>
      </c>
      <c r="C14" s="95" t="s">
        <v>864</v>
      </c>
      <c r="E14" s="81"/>
      <c r="F14" s="81"/>
      <c r="H14" s="73"/>
      <c r="L14" s="73"/>
      <c r="M14" s="73"/>
    </row>
    <row r="15" spans="1:13" x14ac:dyDescent="0.25">
      <c r="A15" s="89" t="s">
        <v>279</v>
      </c>
      <c r="B15" s="90" t="s">
        <v>280</v>
      </c>
      <c r="C15" s="95" t="s">
        <v>3032</v>
      </c>
      <c r="E15" s="81"/>
      <c r="F15" s="81"/>
      <c r="H15" s="73"/>
      <c r="L15" s="73"/>
      <c r="M15" s="73"/>
    </row>
    <row r="16" spans="1:13" x14ac:dyDescent="0.25">
      <c r="A16" s="89" t="s">
        <v>281</v>
      </c>
      <c r="B16" s="90" t="s">
        <v>282</v>
      </c>
      <c r="C16" s="95" t="str" cm="1">
        <f t="array" ref="C16">"Capital Cener "&amp;Table1[Kapitalcenter]</f>
        <v>Capital Cener I</v>
      </c>
      <c r="E16" s="81"/>
      <c r="F16" s="81"/>
      <c r="H16" s="73"/>
      <c r="L16" s="73"/>
      <c r="M16" s="73"/>
    </row>
    <row r="17" spans="1:23" x14ac:dyDescent="0.25">
      <c r="A17" s="89" t="s">
        <v>283</v>
      </c>
      <c r="B17" s="90" t="s">
        <v>284</v>
      </c>
      <c r="C17" s="95" t="s">
        <v>3033</v>
      </c>
      <c r="E17" s="81"/>
      <c r="F17" s="81"/>
      <c r="H17" s="73"/>
      <c r="L17" s="73"/>
      <c r="M17" s="73"/>
    </row>
    <row r="18" spans="1:23" outlineLevel="1" x14ac:dyDescent="0.25">
      <c r="A18" s="89" t="s">
        <v>285</v>
      </c>
      <c r="B18" s="90" t="s">
        <v>286</v>
      </c>
      <c r="C18" s="502" t="str" cm="1">
        <f t="array" ref="C18">Table1[Cut-off date]</f>
        <v>31/03/26</v>
      </c>
      <c r="E18" s="81"/>
      <c r="F18" s="81"/>
      <c r="H18" s="73"/>
      <c r="L18" s="73"/>
      <c r="M18" s="73"/>
    </row>
    <row r="19" spans="1:23" outlineLevel="1" x14ac:dyDescent="0.25">
      <c r="A19" s="89" t="s">
        <v>287</v>
      </c>
      <c r="B19" s="90" t="s">
        <v>288</v>
      </c>
      <c r="C19" s="95" t="s">
        <v>278</v>
      </c>
      <c r="E19" s="81"/>
      <c r="F19" s="81"/>
      <c r="H19" s="73"/>
      <c r="L19" s="73"/>
      <c r="M19" s="73"/>
    </row>
    <row r="20" spans="1:23" outlineLevel="1" x14ac:dyDescent="0.25">
      <c r="A20" s="89" t="s">
        <v>289</v>
      </c>
      <c r="B20" s="91" t="s">
        <v>290</v>
      </c>
      <c r="C20" s="95"/>
      <c r="E20" s="81"/>
      <c r="F20" s="81"/>
      <c r="H20" s="73"/>
      <c r="L20" s="73"/>
      <c r="M20" s="73"/>
    </row>
    <row r="21" spans="1:23" outlineLevel="1" x14ac:dyDescent="0.25">
      <c r="A21" s="89" t="s">
        <v>291</v>
      </c>
      <c r="B21" s="91" t="s">
        <v>292</v>
      </c>
      <c r="C21" s="95"/>
      <c r="E21" s="81"/>
      <c r="F21" s="81"/>
      <c r="H21" s="73"/>
      <c r="L21" s="73"/>
      <c r="M21" s="73"/>
    </row>
    <row r="22" spans="1:23" outlineLevel="1" x14ac:dyDescent="0.25">
      <c r="A22" s="89" t="s">
        <v>293</v>
      </c>
      <c r="B22" s="91"/>
      <c r="E22" s="81"/>
      <c r="F22" s="81"/>
      <c r="H22" s="73"/>
      <c r="L22" s="73"/>
      <c r="M22" s="73"/>
    </row>
    <row r="23" spans="1:23" outlineLevel="1" x14ac:dyDescent="0.25">
      <c r="A23" s="89" t="s">
        <v>294</v>
      </c>
      <c r="B23" s="91"/>
      <c r="E23" s="81"/>
      <c r="F23" s="81"/>
      <c r="H23" s="73"/>
      <c r="L23" s="73"/>
      <c r="M23" s="73"/>
    </row>
    <row r="24" spans="1:23" outlineLevel="1" x14ac:dyDescent="0.25">
      <c r="A24" s="89" t="s">
        <v>295</v>
      </c>
      <c r="B24" s="91"/>
      <c r="E24" s="81"/>
      <c r="F24" s="81"/>
      <c r="H24" s="73"/>
      <c r="L24" s="73"/>
      <c r="M24" s="73"/>
    </row>
    <row r="25" spans="1:23" outlineLevel="1" x14ac:dyDescent="0.25">
      <c r="A25" s="89" t="s">
        <v>296</v>
      </c>
      <c r="B25" s="91"/>
      <c r="E25" s="81"/>
      <c r="F25" s="81"/>
      <c r="H25" s="73"/>
      <c r="L25" s="73"/>
      <c r="M25" s="73"/>
    </row>
    <row r="26" spans="1:23" ht="18.75" x14ac:dyDescent="0.25">
      <c r="A26" s="87"/>
      <c r="B26" s="86" t="s">
        <v>269</v>
      </c>
      <c r="C26" s="87"/>
      <c r="D26" s="87"/>
      <c r="E26" s="87"/>
      <c r="F26" s="87"/>
      <c r="G26" s="88"/>
      <c r="H26" s="73"/>
      <c r="L26" s="73"/>
      <c r="M26" s="73"/>
    </row>
    <row r="27" spans="1:23" x14ac:dyDescent="0.25">
      <c r="A27" s="89" t="s">
        <v>297</v>
      </c>
      <c r="B27" s="92" t="s">
        <v>298</v>
      </c>
      <c r="C27" s="95" t="s">
        <v>3034</v>
      </c>
      <c r="D27" s="93"/>
      <c r="E27" s="93"/>
      <c r="F27" s="93"/>
      <c r="H27" s="73"/>
      <c r="L27" s="73"/>
      <c r="M27" s="73"/>
    </row>
    <row r="28" spans="1:23" x14ac:dyDescent="0.25">
      <c r="A28" s="89" t="s">
        <v>299</v>
      </c>
      <c r="B28" s="94" t="s">
        <v>300</v>
      </c>
      <c r="C28" s="95" t="s">
        <v>3034</v>
      </c>
      <c r="E28" s="93"/>
      <c r="F28" s="93"/>
      <c r="H28" s="73"/>
      <c r="L28" s="73"/>
      <c r="W28" s="93" t="s">
        <v>301</v>
      </c>
    </row>
    <row r="29" spans="1:23" x14ac:dyDescent="0.25">
      <c r="A29" s="89" t="s">
        <v>302</v>
      </c>
      <c r="B29" s="92" t="s">
        <v>303</v>
      </c>
      <c r="C29" s="95" t="s">
        <v>3034</v>
      </c>
      <c r="E29" s="93"/>
      <c r="F29" s="93"/>
      <c r="H29" s="73"/>
      <c r="L29" s="73"/>
      <c r="W29" s="76" t="s">
        <v>304</v>
      </c>
    </row>
    <row r="30" spans="1:23" ht="39.6" customHeight="1" outlineLevel="1" x14ac:dyDescent="0.25">
      <c r="A30" s="89" t="s">
        <v>305</v>
      </c>
      <c r="B30" s="92" t="s">
        <v>306</v>
      </c>
      <c r="C30" s="95" t="s">
        <v>3035</v>
      </c>
      <c r="E30" s="93"/>
      <c r="F30" s="93"/>
      <c r="H30" s="73"/>
      <c r="L30" s="73"/>
      <c r="W30" s="95" t="s">
        <v>307</v>
      </c>
    </row>
    <row r="31" spans="1:23" outlineLevel="1" x14ac:dyDescent="0.25">
      <c r="A31" s="89" t="s">
        <v>308</v>
      </c>
      <c r="B31" s="96"/>
      <c r="E31" s="93"/>
      <c r="F31" s="93"/>
      <c r="H31" s="73"/>
      <c r="L31" s="73"/>
      <c r="M31" s="73"/>
    </row>
    <row r="32" spans="1:23" outlineLevel="1" x14ac:dyDescent="0.25">
      <c r="A32" s="89" t="s">
        <v>309</v>
      </c>
      <c r="B32" s="96"/>
      <c r="E32" s="93"/>
      <c r="F32" s="93"/>
      <c r="H32" s="73"/>
      <c r="L32" s="73"/>
      <c r="M32" s="73"/>
    </row>
    <row r="33" spans="1:14" outlineLevel="1" x14ac:dyDescent="0.25">
      <c r="A33" s="89" t="s">
        <v>310</v>
      </c>
      <c r="B33" s="96"/>
      <c r="E33" s="93"/>
      <c r="F33" s="93"/>
      <c r="H33" s="73"/>
      <c r="L33" s="73"/>
      <c r="M33" s="73"/>
    </row>
    <row r="34" spans="1:14" outlineLevel="1" x14ac:dyDescent="0.25">
      <c r="A34" s="89" t="s">
        <v>311</v>
      </c>
      <c r="B34" s="96"/>
      <c r="E34" s="93"/>
      <c r="F34" s="93"/>
      <c r="H34" s="73"/>
      <c r="L34" s="73"/>
      <c r="M34" s="73"/>
    </row>
    <row r="35" spans="1:14" outlineLevel="1" x14ac:dyDescent="0.25">
      <c r="A35" s="89" t="s">
        <v>312</v>
      </c>
      <c r="B35" s="97"/>
      <c r="E35" s="93"/>
      <c r="F35" s="93"/>
      <c r="H35" s="73"/>
      <c r="L35" s="73"/>
      <c r="M35" s="73"/>
    </row>
    <row r="36" spans="1:14" ht="18.75" x14ac:dyDescent="0.25">
      <c r="A36" s="86"/>
      <c r="B36" s="86" t="s">
        <v>270</v>
      </c>
      <c r="C36" s="86"/>
      <c r="D36" s="87"/>
      <c r="E36" s="87"/>
      <c r="F36" s="87"/>
      <c r="G36" s="88"/>
      <c r="H36" s="73"/>
      <c r="L36" s="73"/>
      <c r="M36" s="73"/>
    </row>
    <row r="37" spans="1:14" ht="15" customHeight="1" x14ac:dyDescent="0.25">
      <c r="A37" s="98"/>
      <c r="B37" s="99" t="s">
        <v>313</v>
      </c>
      <c r="C37" s="98" t="s">
        <v>314</v>
      </c>
      <c r="D37" s="100"/>
      <c r="E37" s="100"/>
      <c r="F37" s="100"/>
      <c r="G37" s="101"/>
      <c r="H37" s="73"/>
      <c r="L37" s="73"/>
      <c r="M37" s="73"/>
    </row>
    <row r="38" spans="1:14" x14ac:dyDescent="0.25">
      <c r="A38" s="89" t="s">
        <v>315</v>
      </c>
      <c r="B38" s="102" t="s">
        <v>316</v>
      </c>
      <c r="C38" s="177">
        <f>C39+C56</f>
        <v>5779.2991749680705</v>
      </c>
      <c r="F38" s="93"/>
      <c r="H38" s="73"/>
      <c r="L38" s="73"/>
      <c r="M38" s="73"/>
    </row>
    <row r="39" spans="1:14" x14ac:dyDescent="0.25">
      <c r="A39" s="89" t="s">
        <v>317</v>
      </c>
      <c r="B39" s="102" t="s">
        <v>318</v>
      </c>
      <c r="C39" s="177">
        <f>C77</f>
        <v>2991.140751999998</v>
      </c>
      <c r="F39" s="93"/>
      <c r="H39" s="73"/>
      <c r="L39" s="73"/>
      <c r="M39" s="73"/>
      <c r="N39" s="74"/>
    </row>
    <row r="40" spans="1:14" outlineLevel="1" x14ac:dyDescent="0.25">
      <c r="A40" s="89" t="s">
        <v>319</v>
      </c>
      <c r="B40" s="103" t="s">
        <v>320</v>
      </c>
      <c r="C40" s="177" t="s">
        <v>2040</v>
      </c>
      <c r="F40" s="93"/>
      <c r="H40" s="73"/>
      <c r="L40" s="73"/>
      <c r="M40" s="73"/>
      <c r="N40" s="74"/>
    </row>
    <row r="41" spans="1:14" outlineLevel="1" x14ac:dyDescent="0.25">
      <c r="A41" s="89" t="s">
        <v>321</v>
      </c>
      <c r="B41" s="103" t="s">
        <v>322</v>
      </c>
      <c r="C41" s="177" t="s">
        <v>2040</v>
      </c>
      <c r="F41" s="93"/>
      <c r="H41" s="73"/>
      <c r="L41" s="73"/>
      <c r="M41" s="73"/>
      <c r="N41" s="74"/>
    </row>
    <row r="42" spans="1:14" outlineLevel="1" x14ac:dyDescent="0.25">
      <c r="A42" s="89" t="s">
        <v>323</v>
      </c>
      <c r="B42" s="104"/>
      <c r="C42" s="71"/>
      <c r="F42" s="93"/>
      <c r="H42" s="73"/>
      <c r="L42" s="73"/>
      <c r="M42" s="73"/>
      <c r="N42" s="74"/>
    </row>
    <row r="43" spans="1:14" outlineLevel="1" x14ac:dyDescent="0.25">
      <c r="A43" s="105" t="s">
        <v>324</v>
      </c>
      <c r="B43" s="93"/>
      <c r="F43" s="93"/>
      <c r="H43" s="73"/>
      <c r="L43" s="73"/>
      <c r="M43" s="73"/>
      <c r="N43" s="74"/>
    </row>
    <row r="44" spans="1:14" ht="15" customHeight="1" x14ac:dyDescent="0.25">
      <c r="A44" s="98"/>
      <c r="B44" s="98" t="s">
        <v>325</v>
      </c>
      <c r="C44" s="98" t="s">
        <v>326</v>
      </c>
      <c r="D44" s="98" t="s">
        <v>327</v>
      </c>
      <c r="E44" s="98"/>
      <c r="F44" s="98" t="s">
        <v>328</v>
      </c>
      <c r="G44" s="98" t="s">
        <v>329</v>
      </c>
      <c r="I44" s="73"/>
      <c r="J44" s="73"/>
      <c r="K44" s="74"/>
      <c r="L44" s="74"/>
      <c r="M44" s="74"/>
      <c r="N44" s="74"/>
    </row>
    <row r="45" spans="1:14" x14ac:dyDescent="0.25">
      <c r="A45" s="89" t="s">
        <v>330</v>
      </c>
      <c r="B45" s="102" t="s">
        <v>331</v>
      </c>
      <c r="C45" s="165">
        <v>0.02</v>
      </c>
      <c r="D45" s="107">
        <f>IF(OR(C38="[For completion]",C39="[For completion]"),"Please complete G.3.1.1 and G.3.1.2",(C38/C39-1-MAX(C45,F45)))</f>
        <v>0.91213882399342006</v>
      </c>
      <c r="E45" s="106"/>
      <c r="F45" s="165" t="s">
        <v>278</v>
      </c>
      <c r="G45" s="95" t="s">
        <v>2040</v>
      </c>
      <c r="H45" s="73"/>
      <c r="L45" s="73"/>
      <c r="M45" s="73"/>
      <c r="N45" s="74"/>
    </row>
    <row r="46" spans="1:14" outlineLevel="1" x14ac:dyDescent="0.25">
      <c r="A46" s="89"/>
      <c r="B46" s="89"/>
      <c r="C46" s="165"/>
      <c r="D46" s="106"/>
      <c r="E46" s="106"/>
      <c r="F46" s="165"/>
      <c r="G46" s="234"/>
      <c r="H46" s="73"/>
      <c r="L46" s="73"/>
      <c r="M46" s="73"/>
      <c r="N46" s="74"/>
    </row>
    <row r="47" spans="1:14" outlineLevel="1" x14ac:dyDescent="0.25">
      <c r="A47" s="89" t="s">
        <v>332</v>
      </c>
      <c r="B47" s="89" t="s">
        <v>333</v>
      </c>
      <c r="C47" s="177">
        <f>IF(OR(C38="[For completion]",C39="[For completion]"),"", C38-C39)</f>
        <v>2788.1584229680725</v>
      </c>
      <c r="D47" s="106"/>
      <c r="E47" s="106"/>
      <c r="F47" s="165"/>
      <c r="G47" s="234"/>
      <c r="H47" s="73"/>
      <c r="L47" s="73"/>
      <c r="M47" s="73"/>
      <c r="N47" s="74"/>
    </row>
    <row r="48" spans="1:14" outlineLevel="1" x14ac:dyDescent="0.25">
      <c r="A48" s="89" t="s">
        <v>334</v>
      </c>
      <c r="B48" s="89"/>
      <c r="C48" s="234"/>
      <c r="D48" s="108"/>
      <c r="E48" s="108"/>
      <c r="F48" s="234"/>
      <c r="G48" s="234"/>
      <c r="H48" s="73"/>
      <c r="L48" s="73"/>
      <c r="M48" s="73"/>
      <c r="N48" s="74"/>
    </row>
    <row r="49" spans="1:14" outlineLevel="1" x14ac:dyDescent="0.25">
      <c r="A49" s="89" t="s">
        <v>335</v>
      </c>
      <c r="B49" s="109" t="s">
        <v>336</v>
      </c>
      <c r="C49" s="165"/>
      <c r="D49" s="106"/>
      <c r="E49" s="106"/>
      <c r="F49" s="165"/>
      <c r="G49" s="165"/>
      <c r="H49" s="73"/>
      <c r="L49" s="73"/>
      <c r="M49" s="73"/>
      <c r="N49" s="74"/>
    </row>
    <row r="50" spans="1:14" outlineLevel="1" x14ac:dyDescent="0.25">
      <c r="A50" s="89" t="s">
        <v>337</v>
      </c>
      <c r="B50" s="109" t="s">
        <v>338</v>
      </c>
      <c r="C50" s="165"/>
      <c r="D50" s="106"/>
      <c r="E50" s="106"/>
      <c r="F50" s="165"/>
      <c r="G50" s="165"/>
      <c r="H50" s="73"/>
      <c r="L50" s="73"/>
      <c r="M50" s="73"/>
      <c r="N50" s="74"/>
    </row>
    <row r="51" spans="1:14" outlineLevel="1" x14ac:dyDescent="0.25">
      <c r="A51" s="89" t="s">
        <v>339</v>
      </c>
      <c r="B51" s="109" t="s">
        <v>340</v>
      </c>
      <c r="C51" s="165"/>
      <c r="D51" s="106"/>
      <c r="E51" s="106"/>
      <c r="F51" s="165"/>
      <c r="G51" s="165"/>
      <c r="H51" s="73"/>
      <c r="L51" s="73"/>
      <c r="M51" s="73"/>
      <c r="N51" s="74"/>
    </row>
    <row r="52" spans="1:14" ht="15" customHeight="1" x14ac:dyDescent="0.25">
      <c r="A52" s="98"/>
      <c r="B52" s="99" t="s">
        <v>341</v>
      </c>
      <c r="C52" s="98" t="s">
        <v>314</v>
      </c>
      <c r="D52" s="98"/>
      <c r="E52" s="100"/>
      <c r="F52" s="101" t="s">
        <v>342</v>
      </c>
      <c r="G52" s="101"/>
      <c r="H52" s="73"/>
      <c r="L52" s="73"/>
      <c r="M52" s="73"/>
      <c r="N52" s="74"/>
    </row>
    <row r="53" spans="1:14" x14ac:dyDescent="0.25">
      <c r="A53" s="89" t="s">
        <v>343</v>
      </c>
      <c r="B53" s="102" t="s">
        <v>344</v>
      </c>
      <c r="C53" s="235">
        <f>C39</f>
        <v>2991.140751999998</v>
      </c>
      <c r="E53" s="110"/>
      <c r="F53" s="111">
        <f>IF($C$58=0,"",IF(C53="[for completion]","",C53/$C$58))</f>
        <v>0.51756115429281668</v>
      </c>
      <c r="G53" s="236"/>
      <c r="H53" s="73"/>
      <c r="L53" s="73"/>
      <c r="M53" s="73"/>
      <c r="N53" s="74"/>
    </row>
    <row r="54" spans="1:14" x14ac:dyDescent="0.25">
      <c r="A54" s="89" t="s">
        <v>345</v>
      </c>
      <c r="B54" s="102" t="s">
        <v>346</v>
      </c>
      <c r="C54" s="235">
        <v>0</v>
      </c>
      <c r="E54" s="110"/>
      <c r="F54" s="111">
        <f>IF($C$58=0,"",IF(C54="[for completion]","",C54/$C$58))</f>
        <v>0</v>
      </c>
      <c r="G54" s="236"/>
      <c r="H54" s="73"/>
      <c r="L54" s="73"/>
      <c r="M54" s="73"/>
      <c r="N54" s="74"/>
    </row>
    <row r="55" spans="1:14" x14ac:dyDescent="0.25">
      <c r="A55" s="89" t="s">
        <v>347</v>
      </c>
      <c r="B55" s="102" t="s">
        <v>348</v>
      </c>
      <c r="C55" s="235">
        <v>0</v>
      </c>
      <c r="E55" s="110"/>
      <c r="F55" s="111">
        <f>IF($C$58=0,"",IF(C55="[for completion]","",C55/$C$58))</f>
        <v>0</v>
      </c>
      <c r="G55" s="236"/>
      <c r="H55" s="73"/>
      <c r="L55" s="73"/>
      <c r="M55" s="73"/>
      <c r="N55" s="74"/>
    </row>
    <row r="56" spans="1:14" x14ac:dyDescent="0.25">
      <c r="A56" s="89" t="s">
        <v>349</v>
      </c>
      <c r="B56" s="102" t="s">
        <v>350</v>
      </c>
      <c r="C56" s="235">
        <f>C179</f>
        <v>2788.1584229680725</v>
      </c>
      <c r="E56" s="110"/>
      <c r="F56" s="111">
        <f>IF($C$58=0,"",IF(C56="[for completion]","",C56/$C$58))</f>
        <v>0.48243884570718326</v>
      </c>
      <c r="G56" s="236"/>
      <c r="H56" s="73"/>
      <c r="L56" s="73"/>
      <c r="M56" s="73"/>
      <c r="N56" s="74"/>
    </row>
    <row r="57" spans="1:14" x14ac:dyDescent="0.25">
      <c r="A57" s="89" t="s">
        <v>351</v>
      </c>
      <c r="B57" s="89" t="s">
        <v>352</v>
      </c>
      <c r="C57" s="235">
        <v>0</v>
      </c>
      <c r="E57" s="110"/>
      <c r="F57" s="111">
        <f>IF($C$58=0,"",IF(C57="[for completion]","",C57/$C$58))</f>
        <v>0</v>
      </c>
      <c r="G57" s="236"/>
      <c r="H57" s="73"/>
      <c r="L57" s="73"/>
      <c r="M57" s="73"/>
      <c r="N57" s="74"/>
    </row>
    <row r="58" spans="1:14" x14ac:dyDescent="0.25">
      <c r="A58" s="89" t="s">
        <v>353</v>
      </c>
      <c r="B58" s="113" t="s">
        <v>354</v>
      </c>
      <c r="C58" s="114">
        <f>IF(COUNT(C53:C57)=0, 0, IF(SUM(C53:C57)=C38, SUM(C53:C57), "The total should equal the Total Cover Assets reported in C38"))</f>
        <v>5779.2991749680705</v>
      </c>
      <c r="D58" s="110"/>
      <c r="E58" s="110"/>
      <c r="F58" s="115">
        <f>SUM(F53:F57)</f>
        <v>1</v>
      </c>
      <c r="G58" s="236"/>
      <c r="H58" s="73"/>
      <c r="L58" s="73"/>
      <c r="M58" s="73"/>
      <c r="N58" s="74"/>
    </row>
    <row r="59" spans="1:14" outlineLevel="1" x14ac:dyDescent="0.25">
      <c r="A59" s="89" t="s">
        <v>355</v>
      </c>
      <c r="B59" s="116" t="s">
        <v>356</v>
      </c>
      <c r="C59" s="177"/>
      <c r="E59" s="110"/>
      <c r="F59" s="111">
        <f t="shared" ref="F59:F64" si="0">IF($C$58=0,"",IF(C59="[for completion]","",C59/$C$58))</f>
        <v>0</v>
      </c>
      <c r="G59" s="236"/>
      <c r="H59" s="73"/>
      <c r="L59" s="73"/>
      <c r="M59" s="73"/>
      <c r="N59" s="74"/>
    </row>
    <row r="60" spans="1:14" outlineLevel="1" x14ac:dyDescent="0.25">
      <c r="A60" s="89" t="s">
        <v>357</v>
      </c>
      <c r="B60" s="116" t="s">
        <v>356</v>
      </c>
      <c r="C60" s="177"/>
      <c r="E60" s="110"/>
      <c r="F60" s="111">
        <f t="shared" si="0"/>
        <v>0</v>
      </c>
      <c r="G60" s="236"/>
      <c r="H60" s="73"/>
      <c r="L60" s="73"/>
      <c r="M60" s="73"/>
      <c r="N60" s="74"/>
    </row>
    <row r="61" spans="1:14" outlineLevel="1" x14ac:dyDescent="0.25">
      <c r="A61" s="89" t="s">
        <v>358</v>
      </c>
      <c r="B61" s="116" t="s">
        <v>356</v>
      </c>
      <c r="C61" s="177"/>
      <c r="E61" s="110"/>
      <c r="F61" s="111">
        <f t="shared" si="0"/>
        <v>0</v>
      </c>
      <c r="G61" s="236"/>
      <c r="H61" s="73"/>
      <c r="L61" s="73"/>
      <c r="M61" s="73"/>
      <c r="N61" s="74"/>
    </row>
    <row r="62" spans="1:14" outlineLevel="1" x14ac:dyDescent="0.25">
      <c r="A62" s="89" t="s">
        <v>359</v>
      </c>
      <c r="B62" s="116" t="s">
        <v>356</v>
      </c>
      <c r="C62" s="177"/>
      <c r="E62" s="110"/>
      <c r="F62" s="111">
        <f t="shared" si="0"/>
        <v>0</v>
      </c>
      <c r="G62" s="236"/>
      <c r="H62" s="73"/>
      <c r="L62" s="73"/>
      <c r="M62" s="73"/>
      <c r="N62" s="74"/>
    </row>
    <row r="63" spans="1:14" outlineLevel="1" x14ac:dyDescent="0.25">
      <c r="A63" s="89" t="s">
        <v>360</v>
      </c>
      <c r="B63" s="116" t="s">
        <v>356</v>
      </c>
      <c r="C63" s="177"/>
      <c r="E63" s="110"/>
      <c r="F63" s="111">
        <f t="shared" si="0"/>
        <v>0</v>
      </c>
      <c r="G63" s="236"/>
      <c r="H63" s="73"/>
      <c r="L63" s="73"/>
      <c r="M63" s="73"/>
      <c r="N63" s="74"/>
    </row>
    <row r="64" spans="1:14" outlineLevel="1" x14ac:dyDescent="0.25">
      <c r="A64" s="89" t="s">
        <v>361</v>
      </c>
      <c r="B64" s="116" t="s">
        <v>356</v>
      </c>
      <c r="C64" s="214"/>
      <c r="D64" s="74"/>
      <c r="E64" s="74"/>
      <c r="F64" s="111">
        <f t="shared" si="0"/>
        <v>0</v>
      </c>
      <c r="G64" s="237"/>
      <c r="H64" s="73"/>
      <c r="L64" s="73"/>
      <c r="M64" s="73"/>
      <c r="N64" s="74"/>
    </row>
    <row r="65" spans="1:14" ht="15" customHeight="1" x14ac:dyDescent="0.25">
      <c r="A65" s="98"/>
      <c r="B65" s="99" t="s">
        <v>362</v>
      </c>
      <c r="C65" s="118" t="s">
        <v>363</v>
      </c>
      <c r="D65" s="118" t="s">
        <v>364</v>
      </c>
      <c r="E65" s="100"/>
      <c r="F65" s="101" t="s">
        <v>365</v>
      </c>
      <c r="G65" s="101" t="s">
        <v>366</v>
      </c>
      <c r="H65" s="73"/>
      <c r="L65" s="73"/>
      <c r="M65" s="73"/>
      <c r="N65" s="74"/>
    </row>
    <row r="66" spans="1:14" x14ac:dyDescent="0.25">
      <c r="A66" s="89" t="s">
        <v>367</v>
      </c>
      <c r="B66" s="102" t="s">
        <v>368</v>
      </c>
      <c r="C66" s="235">
        <v>27.869624962820875</v>
      </c>
      <c r="D66" s="235" t="s">
        <v>2040</v>
      </c>
      <c r="E66" s="119"/>
      <c r="F66" s="239"/>
      <c r="G66" s="240"/>
      <c r="H66" s="73"/>
      <c r="L66" s="73"/>
      <c r="M66" s="73"/>
      <c r="N66" s="74"/>
    </row>
    <row r="67" spans="1:14" x14ac:dyDescent="0.25">
      <c r="A67" s="89"/>
      <c r="B67" s="102"/>
      <c r="C67" s="95"/>
      <c r="D67" s="95"/>
      <c r="E67" s="119"/>
      <c r="F67" s="239"/>
      <c r="G67" s="240"/>
      <c r="H67" s="73"/>
      <c r="L67" s="73"/>
      <c r="M67" s="73"/>
      <c r="N67" s="74"/>
    </row>
    <row r="68" spans="1:14" x14ac:dyDescent="0.25">
      <c r="A68" s="89"/>
      <c r="B68" s="102" t="s">
        <v>369</v>
      </c>
      <c r="C68" s="238"/>
      <c r="D68" s="238"/>
      <c r="E68" s="119"/>
      <c r="F68" s="240"/>
      <c r="G68" s="240"/>
      <c r="H68" s="73"/>
      <c r="L68" s="73"/>
      <c r="M68" s="73"/>
      <c r="N68" s="74"/>
    </row>
    <row r="69" spans="1:14" x14ac:dyDescent="0.25">
      <c r="A69" s="89"/>
      <c r="B69" s="102" t="s">
        <v>370</v>
      </c>
      <c r="C69" s="95"/>
      <c r="D69" s="95"/>
      <c r="E69" s="119"/>
      <c r="F69" s="240"/>
      <c r="G69" s="240"/>
      <c r="H69" s="73"/>
      <c r="L69" s="73"/>
      <c r="M69" s="73"/>
      <c r="N69" s="74"/>
    </row>
    <row r="70" spans="1:14" x14ac:dyDescent="0.2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2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25">
      <c r="A72" s="89" t="s">
        <v>375</v>
      </c>
      <c r="B72" s="121" t="s">
        <v>376</v>
      </c>
      <c r="C72" s="177">
        <v>0</v>
      </c>
      <c r="D72" s="177" t="s">
        <v>2040</v>
      </c>
      <c r="E72" s="122"/>
      <c r="F72" s="111">
        <f t="shared" si="1"/>
        <v>0</v>
      </c>
      <c r="G72" s="111" t="str">
        <f t="shared" si="2"/>
        <v/>
      </c>
      <c r="H72" s="73"/>
      <c r="L72" s="73"/>
      <c r="M72" s="73"/>
      <c r="N72" s="74"/>
    </row>
    <row r="73" spans="1:14" x14ac:dyDescent="0.25">
      <c r="A73" s="89" t="s">
        <v>377</v>
      </c>
      <c r="B73" s="121" t="s">
        <v>378</v>
      </c>
      <c r="C73" s="177">
        <v>0</v>
      </c>
      <c r="D73" s="177" t="s">
        <v>2040</v>
      </c>
      <c r="E73" s="122"/>
      <c r="F73" s="111">
        <f t="shared" si="1"/>
        <v>0</v>
      </c>
      <c r="G73" s="111" t="str">
        <f t="shared" si="2"/>
        <v/>
      </c>
      <c r="H73" s="73"/>
      <c r="L73" s="73"/>
      <c r="M73" s="73"/>
      <c r="N73" s="74"/>
    </row>
    <row r="74" spans="1:14" x14ac:dyDescent="0.25">
      <c r="A74" s="89" t="s">
        <v>379</v>
      </c>
      <c r="B74" s="121" t="s">
        <v>380</v>
      </c>
      <c r="C74" s="177">
        <v>0</v>
      </c>
      <c r="D74" s="177" t="s">
        <v>2040</v>
      </c>
      <c r="E74" s="122"/>
      <c r="F74" s="111">
        <f t="shared" si="1"/>
        <v>0</v>
      </c>
      <c r="G74" s="111" t="str">
        <f t="shared" si="2"/>
        <v/>
      </c>
      <c r="H74" s="73"/>
      <c r="L74" s="73"/>
      <c r="M74" s="73"/>
      <c r="N74" s="74"/>
    </row>
    <row r="75" spans="1:14" x14ac:dyDescent="0.25">
      <c r="A75" s="89" t="s">
        <v>381</v>
      </c>
      <c r="B75" s="121" t="s">
        <v>382</v>
      </c>
      <c r="C75" s="177">
        <v>0</v>
      </c>
      <c r="D75" s="177" t="s">
        <v>2040</v>
      </c>
      <c r="E75" s="122"/>
      <c r="F75" s="111">
        <f t="shared" si="1"/>
        <v>0</v>
      </c>
      <c r="G75" s="111" t="str">
        <f t="shared" si="2"/>
        <v/>
      </c>
      <c r="H75" s="73"/>
      <c r="L75" s="73"/>
      <c r="M75" s="73"/>
      <c r="N75" s="74"/>
    </row>
    <row r="76" spans="1:14" x14ac:dyDescent="0.25">
      <c r="A76" s="89" t="s">
        <v>383</v>
      </c>
      <c r="B76" s="121" t="s">
        <v>384</v>
      </c>
      <c r="C76" s="177">
        <v>2991.140751999998</v>
      </c>
      <c r="D76" s="177" t="s">
        <v>2040</v>
      </c>
      <c r="E76" s="122"/>
      <c r="F76" s="111">
        <f t="shared" si="1"/>
        <v>1</v>
      </c>
      <c r="G76" s="111" t="str">
        <f t="shared" si="2"/>
        <v/>
      </c>
      <c r="H76" s="73"/>
      <c r="L76" s="73"/>
      <c r="M76" s="73"/>
      <c r="N76" s="74"/>
    </row>
    <row r="77" spans="1:14" x14ac:dyDescent="0.25">
      <c r="A77" s="89" t="s">
        <v>385</v>
      </c>
      <c r="B77" s="123" t="s">
        <v>354</v>
      </c>
      <c r="C77" s="114">
        <f>SUM(C70:C76)</f>
        <v>2991.140751999998</v>
      </c>
      <c r="D77" s="114">
        <f>SUM(D70:D76)</f>
        <v>0</v>
      </c>
      <c r="E77" s="93"/>
      <c r="F77" s="115">
        <f>SUM(F70:F76)</f>
        <v>1</v>
      </c>
      <c r="G77" s="115">
        <f>SUM(G70:G76)</f>
        <v>0</v>
      </c>
      <c r="H77" s="73"/>
      <c r="L77" s="73"/>
      <c r="M77" s="73"/>
      <c r="N77" s="74"/>
    </row>
    <row r="78" spans="1:14" outlineLevel="1" x14ac:dyDescent="0.2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2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25">
      <c r="A80" s="89" t="s">
        <v>390</v>
      </c>
      <c r="B80" s="124" t="s">
        <v>391</v>
      </c>
      <c r="C80" s="210"/>
      <c r="D80" s="210"/>
      <c r="E80" s="93"/>
      <c r="F80" s="111">
        <f t="shared" si="4"/>
        <v>0</v>
      </c>
      <c r="G80" s="111" t="str">
        <f t="shared" si="3"/>
        <v/>
      </c>
      <c r="H80" s="73"/>
      <c r="L80" s="73"/>
      <c r="M80" s="73"/>
      <c r="N80" s="74"/>
    </row>
    <row r="81" spans="1:14" outlineLevel="1" x14ac:dyDescent="0.25">
      <c r="A81" s="89" t="s">
        <v>392</v>
      </c>
      <c r="B81" s="124" t="s">
        <v>393</v>
      </c>
      <c r="C81" s="210"/>
      <c r="D81" s="210"/>
      <c r="E81" s="93"/>
      <c r="F81" s="111">
        <f t="shared" si="4"/>
        <v>0</v>
      </c>
      <c r="G81" s="111" t="str">
        <f t="shared" si="3"/>
        <v/>
      </c>
      <c r="H81" s="73"/>
      <c r="L81" s="73"/>
      <c r="M81" s="73"/>
      <c r="N81" s="74"/>
    </row>
    <row r="82" spans="1:14" outlineLevel="1" x14ac:dyDescent="0.25">
      <c r="A82" s="89" t="s">
        <v>394</v>
      </c>
      <c r="B82" s="124" t="s">
        <v>395</v>
      </c>
      <c r="C82" s="210"/>
      <c r="D82" s="210"/>
      <c r="E82" s="93"/>
      <c r="F82" s="111">
        <f t="shared" si="4"/>
        <v>0</v>
      </c>
      <c r="G82" s="111" t="str">
        <f t="shared" si="3"/>
        <v/>
      </c>
      <c r="H82" s="73"/>
      <c r="L82" s="73"/>
      <c r="M82" s="73"/>
      <c r="N82" s="74"/>
    </row>
    <row r="83" spans="1:14" outlineLevel="1" x14ac:dyDescent="0.25">
      <c r="A83" s="89" t="s">
        <v>396</v>
      </c>
      <c r="B83" s="126"/>
      <c r="C83" s="110"/>
      <c r="D83" s="110"/>
      <c r="E83" s="93"/>
      <c r="F83" s="112"/>
      <c r="G83" s="112"/>
      <c r="H83" s="73"/>
      <c r="L83" s="73"/>
      <c r="M83" s="73"/>
      <c r="N83" s="74"/>
    </row>
    <row r="84" spans="1:14" outlineLevel="1" x14ac:dyDescent="0.25">
      <c r="A84" s="89" t="s">
        <v>397</v>
      </c>
      <c r="B84" s="126"/>
      <c r="C84" s="110"/>
      <c r="D84" s="110"/>
      <c r="E84" s="93"/>
      <c r="F84" s="112"/>
      <c r="G84" s="112"/>
      <c r="H84" s="73"/>
      <c r="L84" s="73"/>
      <c r="M84" s="73"/>
      <c r="N84" s="74"/>
    </row>
    <row r="85" spans="1:14" outlineLevel="1" x14ac:dyDescent="0.25">
      <c r="A85" s="89" t="s">
        <v>398</v>
      </c>
      <c r="B85" s="126"/>
      <c r="C85" s="110"/>
      <c r="D85" s="110"/>
      <c r="E85" s="93"/>
      <c r="F85" s="112"/>
      <c r="G85" s="112"/>
      <c r="H85" s="73"/>
      <c r="L85" s="73"/>
      <c r="M85" s="73"/>
      <c r="N85" s="74"/>
    </row>
    <row r="86" spans="1:14" outlineLevel="1" x14ac:dyDescent="0.25">
      <c r="A86" s="89" t="s">
        <v>399</v>
      </c>
      <c r="B86" s="127"/>
      <c r="C86" s="110"/>
      <c r="D86" s="110"/>
      <c r="E86" s="93"/>
      <c r="F86" s="112">
        <f t="shared" si="4"/>
        <v>0</v>
      </c>
      <c r="G86" s="112" t="str">
        <f t="shared" si="3"/>
        <v/>
      </c>
      <c r="H86" s="73"/>
      <c r="L86" s="73"/>
      <c r="M86" s="73"/>
      <c r="N86" s="74"/>
    </row>
    <row r="87" spans="1:14" outlineLevel="1" x14ac:dyDescent="0.25">
      <c r="A87" s="89" t="s">
        <v>400</v>
      </c>
      <c r="B87" s="126"/>
      <c r="C87" s="110"/>
      <c r="D87" s="110"/>
      <c r="E87" s="93"/>
      <c r="F87" s="112">
        <f t="shared" si="4"/>
        <v>0</v>
      </c>
      <c r="G87" s="112" t="str">
        <f t="shared" si="3"/>
        <v/>
      </c>
      <c r="H87" s="73"/>
      <c r="L87" s="73"/>
      <c r="M87" s="73"/>
      <c r="N87" s="74"/>
    </row>
    <row r="88" spans="1:14" ht="15" customHeight="1" x14ac:dyDescent="0.25">
      <c r="A88" s="98"/>
      <c r="B88" s="99" t="s">
        <v>401</v>
      </c>
      <c r="C88" s="118" t="s">
        <v>402</v>
      </c>
      <c r="D88" s="118" t="s">
        <v>403</v>
      </c>
      <c r="E88" s="100"/>
      <c r="F88" s="101" t="s">
        <v>404</v>
      </c>
      <c r="G88" s="98" t="s">
        <v>405</v>
      </c>
      <c r="H88" s="73"/>
      <c r="L88" s="73"/>
      <c r="M88" s="73"/>
      <c r="N88" s="74"/>
    </row>
    <row r="89" spans="1:14" x14ac:dyDescent="0.25">
      <c r="A89" s="89" t="s">
        <v>406</v>
      </c>
      <c r="B89" s="102" t="s">
        <v>407</v>
      </c>
      <c r="C89" s="235">
        <v>27.869624962820875</v>
      </c>
      <c r="D89" s="235" t="s">
        <v>2040</v>
      </c>
      <c r="E89" s="119"/>
      <c r="F89" s="242"/>
      <c r="G89" s="243"/>
      <c r="H89" s="73"/>
      <c r="L89" s="73"/>
      <c r="M89" s="73"/>
      <c r="N89" s="74"/>
    </row>
    <row r="90" spans="1:14" x14ac:dyDescent="0.25">
      <c r="A90" s="89"/>
      <c r="B90" s="102"/>
      <c r="C90" s="235"/>
      <c r="D90" s="235"/>
      <c r="E90" s="119"/>
      <c r="F90" s="242"/>
      <c r="G90" s="243"/>
      <c r="H90" s="73"/>
      <c r="L90" s="73"/>
      <c r="M90" s="73"/>
      <c r="N90" s="74"/>
    </row>
    <row r="91" spans="1:14" x14ac:dyDescent="0.25">
      <c r="A91" s="89"/>
      <c r="B91" s="102" t="s">
        <v>408</v>
      </c>
      <c r="C91" s="241"/>
      <c r="D91" s="241"/>
      <c r="E91" s="119"/>
      <c r="F91" s="243"/>
      <c r="G91" s="243"/>
      <c r="H91" s="73"/>
      <c r="L91" s="73"/>
      <c r="M91" s="73"/>
      <c r="N91" s="74"/>
    </row>
    <row r="92" spans="1:14" x14ac:dyDescent="0.25">
      <c r="A92" s="89" t="s">
        <v>409</v>
      </c>
      <c r="B92" s="102" t="s">
        <v>370</v>
      </c>
      <c r="C92" s="235"/>
      <c r="D92" s="235"/>
      <c r="E92" s="119"/>
      <c r="F92" s="243"/>
      <c r="G92" s="243"/>
      <c r="H92" s="73"/>
      <c r="L92" s="73"/>
      <c r="M92" s="73"/>
      <c r="N92" s="74"/>
    </row>
    <row r="93" spans="1:14" x14ac:dyDescent="0.2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25">
      <c r="A94" s="89" t="s">
        <v>411</v>
      </c>
      <c r="B94" s="121" t="s">
        <v>374</v>
      </c>
      <c r="C94" s="177">
        <v>0</v>
      </c>
      <c r="D94" s="177" t="s">
        <v>2040</v>
      </c>
      <c r="E94" s="122"/>
      <c r="F94" s="111">
        <f t="shared" ref="F94:F99" si="5">IF($C$100=0,"",IF(C94="[for completion]","",IF(C94="","",C94/$C$100)))</f>
        <v>0</v>
      </c>
      <c r="G94" s="111" t="str">
        <f t="shared" ref="G94:G99" si="6">IF($D$100=0,"",IF(D94="[Mark as ND1 if not relevant]","",IF(D94="","",D94/$D$100)))</f>
        <v/>
      </c>
      <c r="H94" s="73"/>
      <c r="L94" s="73"/>
      <c r="M94" s="73"/>
      <c r="N94" s="74"/>
    </row>
    <row r="95" spans="1:14" x14ac:dyDescent="0.25">
      <c r="A95" s="89" t="s">
        <v>412</v>
      </c>
      <c r="B95" s="121" t="s">
        <v>376</v>
      </c>
      <c r="C95" s="177">
        <v>0</v>
      </c>
      <c r="D95" s="177" t="s">
        <v>2040</v>
      </c>
      <c r="E95" s="122"/>
      <c r="F95" s="111">
        <f t="shared" si="5"/>
        <v>0</v>
      </c>
      <c r="G95" s="111" t="str">
        <f t="shared" si="6"/>
        <v/>
      </c>
      <c r="H95" s="73"/>
      <c r="L95" s="73"/>
      <c r="M95" s="73"/>
      <c r="N95" s="74"/>
    </row>
    <row r="96" spans="1:14" x14ac:dyDescent="0.25">
      <c r="A96" s="89" t="s">
        <v>413</v>
      </c>
      <c r="B96" s="121" t="s">
        <v>378</v>
      </c>
      <c r="C96" s="177">
        <v>0</v>
      </c>
      <c r="D96" s="177" t="s">
        <v>2040</v>
      </c>
      <c r="E96" s="122"/>
      <c r="F96" s="111">
        <f t="shared" si="5"/>
        <v>0</v>
      </c>
      <c r="G96" s="111" t="str">
        <f t="shared" si="6"/>
        <v/>
      </c>
      <c r="H96" s="73"/>
      <c r="L96" s="73"/>
      <c r="M96" s="73"/>
      <c r="N96" s="74"/>
    </row>
    <row r="97" spans="1:14" x14ac:dyDescent="0.25">
      <c r="A97" s="89" t="s">
        <v>414</v>
      </c>
      <c r="B97" s="121" t="s">
        <v>380</v>
      </c>
      <c r="C97" s="177">
        <v>0</v>
      </c>
      <c r="D97" s="177" t="s">
        <v>2040</v>
      </c>
      <c r="E97" s="122"/>
      <c r="F97" s="111">
        <f t="shared" si="5"/>
        <v>0</v>
      </c>
      <c r="G97" s="111" t="str">
        <f t="shared" si="6"/>
        <v/>
      </c>
      <c r="H97" s="73"/>
      <c r="L97" s="73"/>
      <c r="M97" s="73"/>
    </row>
    <row r="98" spans="1:14" x14ac:dyDescent="0.25">
      <c r="A98" s="89" t="s">
        <v>415</v>
      </c>
      <c r="B98" s="121" t="s">
        <v>382</v>
      </c>
      <c r="C98" s="177">
        <v>0</v>
      </c>
      <c r="D98" s="177" t="s">
        <v>2040</v>
      </c>
      <c r="E98" s="122"/>
      <c r="F98" s="111">
        <f t="shared" si="5"/>
        <v>0</v>
      </c>
      <c r="G98" s="111" t="str">
        <f t="shared" si="6"/>
        <v/>
      </c>
      <c r="H98" s="73"/>
      <c r="L98" s="73"/>
      <c r="M98" s="73"/>
    </row>
    <row r="99" spans="1:14" x14ac:dyDescent="0.25">
      <c r="A99" s="89" t="s">
        <v>416</v>
      </c>
      <c r="B99" s="121" t="s">
        <v>384</v>
      </c>
      <c r="C99" s="177">
        <v>2991.140751999998</v>
      </c>
      <c r="D99" s="177" t="s">
        <v>2040</v>
      </c>
      <c r="E99" s="122"/>
      <c r="F99" s="111">
        <f t="shared" si="5"/>
        <v>1</v>
      </c>
      <c r="G99" s="111" t="str">
        <f t="shared" si="6"/>
        <v/>
      </c>
      <c r="H99" s="73"/>
      <c r="L99" s="73"/>
      <c r="M99" s="73"/>
    </row>
    <row r="100" spans="1:14" x14ac:dyDescent="0.25">
      <c r="A100" s="89" t="s">
        <v>417</v>
      </c>
      <c r="B100" s="123" t="s">
        <v>354</v>
      </c>
      <c r="C100" s="114">
        <f>SUM(C93:C99)</f>
        <v>2991.140751999998</v>
      </c>
      <c r="D100" s="114">
        <f>SUM(D93:D99)</f>
        <v>0</v>
      </c>
      <c r="E100" s="93"/>
      <c r="F100" s="115">
        <f>SUM(F93:F99)</f>
        <v>1</v>
      </c>
      <c r="G100" s="115">
        <f>SUM(G93:G99)</f>
        <v>0</v>
      </c>
      <c r="H100" s="73"/>
      <c r="L100" s="73"/>
      <c r="M100" s="73"/>
    </row>
    <row r="101" spans="1:14" outlineLevel="1" x14ac:dyDescent="0.2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2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2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2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2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25">
      <c r="A106" s="89" t="s">
        <v>423</v>
      </c>
      <c r="B106" s="126"/>
      <c r="C106" s="110"/>
      <c r="D106" s="110"/>
      <c r="E106" s="93"/>
      <c r="F106" s="112"/>
      <c r="G106" s="112"/>
      <c r="H106" s="73"/>
      <c r="L106" s="73"/>
      <c r="M106" s="73"/>
    </row>
    <row r="107" spans="1:14" outlineLevel="1" x14ac:dyDescent="0.25">
      <c r="A107" s="89" t="s">
        <v>424</v>
      </c>
      <c r="B107" s="126"/>
      <c r="C107" s="110"/>
      <c r="D107" s="110"/>
      <c r="E107" s="93"/>
      <c r="F107" s="112"/>
      <c r="G107" s="112"/>
      <c r="H107" s="73"/>
      <c r="L107" s="73"/>
      <c r="M107" s="73"/>
    </row>
    <row r="108" spans="1:14" outlineLevel="1" x14ac:dyDescent="0.25">
      <c r="A108" s="89" t="s">
        <v>425</v>
      </c>
      <c r="B108" s="127"/>
      <c r="C108" s="110"/>
      <c r="D108" s="110"/>
      <c r="E108" s="93"/>
      <c r="F108" s="112"/>
      <c r="G108" s="112"/>
      <c r="H108" s="73"/>
      <c r="L108" s="73"/>
      <c r="M108" s="73"/>
    </row>
    <row r="109" spans="1:14" outlineLevel="1" x14ac:dyDescent="0.25">
      <c r="A109" s="89" t="s">
        <v>426</v>
      </c>
      <c r="B109" s="126"/>
      <c r="C109" s="110"/>
      <c r="D109" s="110"/>
      <c r="E109" s="93"/>
      <c r="F109" s="112"/>
      <c r="G109" s="112"/>
      <c r="H109" s="73"/>
      <c r="L109" s="73"/>
      <c r="M109" s="73"/>
    </row>
    <row r="110" spans="1:14" outlineLevel="1" x14ac:dyDescent="0.25">
      <c r="A110" s="89" t="s">
        <v>427</v>
      </c>
      <c r="B110" s="126"/>
      <c r="C110" s="110"/>
      <c r="D110" s="110"/>
      <c r="E110" s="93"/>
      <c r="F110" s="112"/>
      <c r="G110" s="112"/>
      <c r="H110" s="73"/>
      <c r="L110" s="73"/>
      <c r="M110" s="73"/>
    </row>
    <row r="111" spans="1:14" ht="15" customHeight="1" x14ac:dyDescent="0.25">
      <c r="A111" s="98"/>
      <c r="B111" s="128" t="s">
        <v>428</v>
      </c>
      <c r="C111" s="101" t="s">
        <v>429</v>
      </c>
      <c r="D111" s="101" t="s">
        <v>430</v>
      </c>
      <c r="E111" s="100"/>
      <c r="F111" s="101" t="s">
        <v>431</v>
      </c>
      <c r="G111" s="101" t="s">
        <v>432</v>
      </c>
      <c r="H111" s="73"/>
      <c r="L111" s="73"/>
      <c r="M111" s="73"/>
    </row>
    <row r="112" spans="1:14" s="72" customFormat="1" x14ac:dyDescent="0.25">
      <c r="A112" s="89" t="s">
        <v>433</v>
      </c>
      <c r="B112" s="102" t="s">
        <v>434</v>
      </c>
      <c r="C112" s="177">
        <v>0</v>
      </c>
      <c r="D112" s="177">
        <f>C112</f>
        <v>0</v>
      </c>
      <c r="E112" s="112"/>
      <c r="F112" s="111">
        <f t="shared" ref="F112:F136" si="7">IF($C$131=0,"",IF(C112="[for completion]","",IF(C112="","",C112/$C$131)))</f>
        <v>0</v>
      </c>
      <c r="G112" s="111">
        <f t="shared" ref="G112:G136" si="8">IF($D$131=0,"",IF(D112="[for completion]","",IF(D112="","",D112/$D$131)))</f>
        <v>0</v>
      </c>
      <c r="I112" s="76"/>
      <c r="J112" s="76"/>
      <c r="K112" s="76"/>
      <c r="L112" s="73" t="s">
        <v>435</v>
      </c>
      <c r="M112" s="73"/>
      <c r="N112" s="73"/>
    </row>
    <row r="113" spans="1:14" s="72" customFormat="1" x14ac:dyDescent="0.2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2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2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2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2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25">
      <c r="A118" s="89" t="s">
        <v>446</v>
      </c>
      <c r="B118" s="102" t="s">
        <v>447</v>
      </c>
      <c r="C118" s="177">
        <v>2991.140751999998</v>
      </c>
      <c r="D118" s="177">
        <f t="shared" si="9"/>
        <v>2991.140751999998</v>
      </c>
      <c r="E118" s="93"/>
      <c r="F118" s="111">
        <f t="shared" si="7"/>
        <v>1</v>
      </c>
      <c r="G118" s="111">
        <f t="shared" si="8"/>
        <v>1</v>
      </c>
      <c r="L118" s="93" t="s">
        <v>447</v>
      </c>
      <c r="M118" s="73"/>
    </row>
    <row r="119" spans="1:14" x14ac:dyDescent="0.25">
      <c r="A119" s="89" t="s">
        <v>448</v>
      </c>
      <c r="B119" s="102" t="s">
        <v>449</v>
      </c>
      <c r="C119" s="177">
        <v>0</v>
      </c>
      <c r="D119" s="177">
        <f t="shared" si="9"/>
        <v>0</v>
      </c>
      <c r="E119" s="93"/>
      <c r="F119" s="111">
        <f t="shared" si="7"/>
        <v>0</v>
      </c>
      <c r="G119" s="111">
        <f t="shared" si="8"/>
        <v>0</v>
      </c>
      <c r="L119" s="93" t="s">
        <v>449</v>
      </c>
      <c r="M119" s="73"/>
    </row>
    <row r="120" spans="1:14" x14ac:dyDescent="0.25">
      <c r="A120" s="89" t="s">
        <v>450</v>
      </c>
      <c r="B120" s="102" t="s">
        <v>451</v>
      </c>
      <c r="C120" s="177">
        <v>0</v>
      </c>
      <c r="D120" s="177">
        <f t="shared" si="9"/>
        <v>0</v>
      </c>
      <c r="E120" s="93"/>
      <c r="F120" s="111">
        <f t="shared" si="7"/>
        <v>0</v>
      </c>
      <c r="G120" s="111">
        <f t="shared" si="8"/>
        <v>0</v>
      </c>
      <c r="L120" s="93" t="s">
        <v>451</v>
      </c>
      <c r="M120" s="73"/>
    </row>
    <row r="121" spans="1:14" x14ac:dyDescent="0.25">
      <c r="A121" s="89" t="s">
        <v>452</v>
      </c>
      <c r="B121" s="89" t="s">
        <v>453</v>
      </c>
      <c r="C121" s="177">
        <v>0</v>
      </c>
      <c r="D121" s="177">
        <f t="shared" si="9"/>
        <v>0</v>
      </c>
      <c r="F121" s="111">
        <f t="shared" si="7"/>
        <v>0</v>
      </c>
      <c r="G121" s="111">
        <f t="shared" si="8"/>
        <v>0</v>
      </c>
      <c r="L121" s="93"/>
      <c r="M121" s="73"/>
    </row>
    <row r="122" spans="1:14" x14ac:dyDescent="0.25">
      <c r="A122" s="89" t="s">
        <v>454</v>
      </c>
      <c r="B122" s="102" t="s">
        <v>455</v>
      </c>
      <c r="C122" s="177">
        <v>0</v>
      </c>
      <c r="D122" s="177">
        <f t="shared" si="9"/>
        <v>0</v>
      </c>
      <c r="E122" s="93"/>
      <c r="F122" s="111">
        <f t="shared" si="7"/>
        <v>0</v>
      </c>
      <c r="G122" s="111">
        <f t="shared" si="8"/>
        <v>0</v>
      </c>
      <c r="L122" s="93" t="s">
        <v>456</v>
      </c>
      <c r="M122" s="73"/>
    </row>
    <row r="123" spans="1:14" x14ac:dyDescent="0.25">
      <c r="A123" s="89" t="s">
        <v>457</v>
      </c>
      <c r="B123" s="102" t="s">
        <v>456</v>
      </c>
      <c r="C123" s="177">
        <v>0</v>
      </c>
      <c r="D123" s="177">
        <f t="shared" si="9"/>
        <v>0</v>
      </c>
      <c r="E123" s="93"/>
      <c r="F123" s="111">
        <f t="shared" si="7"/>
        <v>0</v>
      </c>
      <c r="G123" s="111">
        <f t="shared" si="8"/>
        <v>0</v>
      </c>
      <c r="L123" s="93" t="s">
        <v>458</v>
      </c>
      <c r="M123" s="73"/>
    </row>
    <row r="124" spans="1:14" x14ac:dyDescent="0.25">
      <c r="A124" s="89" t="s">
        <v>459</v>
      </c>
      <c r="B124" s="102" t="s">
        <v>458</v>
      </c>
      <c r="C124" s="177">
        <v>0</v>
      </c>
      <c r="D124" s="177">
        <f t="shared" si="9"/>
        <v>0</v>
      </c>
      <c r="E124" s="93"/>
      <c r="F124" s="111">
        <f t="shared" si="7"/>
        <v>0</v>
      </c>
      <c r="G124" s="111">
        <f t="shared" si="8"/>
        <v>0</v>
      </c>
      <c r="L124" s="122" t="s">
        <v>460</v>
      </c>
      <c r="M124" s="73"/>
    </row>
    <row r="125" spans="1:14" x14ac:dyDescent="0.25">
      <c r="A125" s="89" t="s">
        <v>461</v>
      </c>
      <c r="B125" s="89" t="s">
        <v>462</v>
      </c>
      <c r="C125" s="177">
        <v>0</v>
      </c>
      <c r="D125" s="177">
        <f t="shared" si="9"/>
        <v>0</v>
      </c>
      <c r="E125" s="93"/>
      <c r="F125" s="111">
        <f t="shared" si="7"/>
        <v>0</v>
      </c>
      <c r="G125" s="111">
        <f t="shared" si="8"/>
        <v>0</v>
      </c>
      <c r="L125" s="93" t="s">
        <v>463</v>
      </c>
      <c r="M125" s="73"/>
    </row>
    <row r="126" spans="1:14" x14ac:dyDescent="0.25">
      <c r="A126" s="89" t="s">
        <v>464</v>
      </c>
      <c r="B126" s="121" t="s">
        <v>460</v>
      </c>
      <c r="C126" s="177">
        <v>0</v>
      </c>
      <c r="D126" s="177">
        <f t="shared" si="9"/>
        <v>0</v>
      </c>
      <c r="E126" s="93"/>
      <c r="F126" s="111">
        <f t="shared" si="7"/>
        <v>0</v>
      </c>
      <c r="G126" s="111">
        <f t="shared" si="8"/>
        <v>0</v>
      </c>
      <c r="H126" s="74"/>
      <c r="L126" s="93" t="s">
        <v>465</v>
      </c>
      <c r="M126" s="73"/>
    </row>
    <row r="127" spans="1:14" x14ac:dyDescent="0.25">
      <c r="A127" s="89" t="s">
        <v>466</v>
      </c>
      <c r="B127" s="102" t="s">
        <v>463</v>
      </c>
      <c r="C127" s="177">
        <v>0</v>
      </c>
      <c r="D127" s="177">
        <f t="shared" si="9"/>
        <v>0</v>
      </c>
      <c r="E127" s="93"/>
      <c r="F127" s="111">
        <f t="shared" si="7"/>
        <v>0</v>
      </c>
      <c r="G127" s="111">
        <f t="shared" si="8"/>
        <v>0</v>
      </c>
      <c r="H127" s="73"/>
      <c r="L127" s="93" t="s">
        <v>467</v>
      </c>
      <c r="M127" s="73"/>
    </row>
    <row r="128" spans="1:14" x14ac:dyDescent="0.25">
      <c r="A128" s="89" t="s">
        <v>468</v>
      </c>
      <c r="B128" s="102" t="s">
        <v>465</v>
      </c>
      <c r="C128" s="177">
        <v>0</v>
      </c>
      <c r="D128" s="177">
        <f t="shared" si="9"/>
        <v>0</v>
      </c>
      <c r="E128" s="93"/>
      <c r="F128" s="111">
        <f t="shared" si="7"/>
        <v>0</v>
      </c>
      <c r="G128" s="111">
        <f t="shared" si="8"/>
        <v>0</v>
      </c>
      <c r="H128" s="73"/>
      <c r="L128" s="73"/>
      <c r="M128" s="73"/>
    </row>
    <row r="129" spans="1:14" x14ac:dyDescent="0.25">
      <c r="A129" s="89" t="s">
        <v>469</v>
      </c>
      <c r="B129" s="102" t="s">
        <v>467</v>
      </c>
      <c r="C129" s="177">
        <v>0</v>
      </c>
      <c r="D129" s="177">
        <f t="shared" si="9"/>
        <v>0</v>
      </c>
      <c r="E129" s="93"/>
      <c r="F129" s="111">
        <f t="shared" si="7"/>
        <v>0</v>
      </c>
      <c r="G129" s="111">
        <f t="shared" si="8"/>
        <v>0</v>
      </c>
      <c r="H129" s="73"/>
      <c r="L129" s="73"/>
      <c r="M129" s="73"/>
    </row>
    <row r="130" spans="1:14" outlineLevel="1" x14ac:dyDescent="0.25">
      <c r="A130" s="89" t="s">
        <v>470</v>
      </c>
      <c r="B130" s="102" t="s">
        <v>352</v>
      </c>
      <c r="C130" s="177">
        <v>0</v>
      </c>
      <c r="D130" s="177">
        <v>0</v>
      </c>
      <c r="E130" s="93"/>
      <c r="F130" s="111">
        <f t="shared" si="7"/>
        <v>0</v>
      </c>
      <c r="G130" s="111">
        <f t="shared" si="8"/>
        <v>0</v>
      </c>
      <c r="H130" s="73"/>
      <c r="L130" s="73"/>
      <c r="M130" s="73"/>
    </row>
    <row r="131" spans="1:14" outlineLevel="1" x14ac:dyDescent="0.25">
      <c r="A131" s="89" t="s">
        <v>471</v>
      </c>
      <c r="B131" s="123" t="s">
        <v>354</v>
      </c>
      <c r="C131" s="129">
        <f>SUM(C112:C130)</f>
        <v>2991.140751999998</v>
      </c>
      <c r="D131" s="129">
        <f>SUM(D112:D130)</f>
        <v>2991.140751999998</v>
      </c>
      <c r="E131" s="93"/>
      <c r="F131" s="111">
        <f>SUM(F112:F130)</f>
        <v>1</v>
      </c>
      <c r="G131" s="111">
        <f>SUM(G112:G130)</f>
        <v>1</v>
      </c>
      <c r="H131" s="73"/>
      <c r="L131" s="73"/>
      <c r="M131" s="73"/>
    </row>
    <row r="132" spans="1:14" outlineLevel="1" x14ac:dyDescent="0.25">
      <c r="A132" s="89" t="s">
        <v>472</v>
      </c>
      <c r="B132" s="116" t="s">
        <v>356</v>
      </c>
      <c r="C132" s="177"/>
      <c r="D132" s="177"/>
      <c r="E132" s="93"/>
      <c r="F132" s="111" t="str">
        <f t="shared" si="7"/>
        <v/>
      </c>
      <c r="G132" s="111" t="str">
        <f t="shared" si="8"/>
        <v/>
      </c>
      <c r="H132" s="73"/>
      <c r="L132" s="73"/>
      <c r="M132" s="73"/>
    </row>
    <row r="133" spans="1:14" outlineLevel="1" x14ac:dyDescent="0.25">
      <c r="A133" s="89" t="s">
        <v>473</v>
      </c>
      <c r="B133" s="116" t="s">
        <v>356</v>
      </c>
      <c r="C133" s="177"/>
      <c r="D133" s="177"/>
      <c r="E133" s="93"/>
      <c r="F133" s="111" t="str">
        <f t="shared" si="7"/>
        <v/>
      </c>
      <c r="G133" s="111" t="str">
        <f t="shared" si="8"/>
        <v/>
      </c>
      <c r="H133" s="73"/>
      <c r="L133" s="73"/>
      <c r="M133" s="73"/>
    </row>
    <row r="134" spans="1:14" outlineLevel="1" x14ac:dyDescent="0.25">
      <c r="A134" s="89" t="s">
        <v>474</v>
      </c>
      <c r="B134" s="116" t="s">
        <v>356</v>
      </c>
      <c r="C134" s="177"/>
      <c r="D134" s="177"/>
      <c r="E134" s="93"/>
      <c r="F134" s="111" t="str">
        <f t="shared" si="7"/>
        <v/>
      </c>
      <c r="G134" s="111" t="str">
        <f t="shared" si="8"/>
        <v/>
      </c>
      <c r="H134" s="73"/>
      <c r="L134" s="73"/>
      <c r="M134" s="73"/>
    </row>
    <row r="135" spans="1:14" outlineLevel="1" x14ac:dyDescent="0.25">
      <c r="A135" s="89" t="s">
        <v>475</v>
      </c>
      <c r="B135" s="116" t="s">
        <v>356</v>
      </c>
      <c r="C135" s="177"/>
      <c r="D135" s="177"/>
      <c r="E135" s="93"/>
      <c r="F135" s="111" t="str">
        <f t="shared" si="7"/>
        <v/>
      </c>
      <c r="G135" s="111" t="str">
        <f t="shared" si="8"/>
        <v/>
      </c>
      <c r="H135" s="73"/>
      <c r="L135" s="73"/>
      <c r="M135" s="73"/>
    </row>
    <row r="136" spans="1:14" outlineLevel="1" x14ac:dyDescent="0.25">
      <c r="A136" s="89" t="s">
        <v>476</v>
      </c>
      <c r="B136" s="116" t="s">
        <v>356</v>
      </c>
      <c r="C136" s="177"/>
      <c r="D136" s="177"/>
      <c r="E136" s="93"/>
      <c r="F136" s="111" t="str">
        <f t="shared" si="7"/>
        <v/>
      </c>
      <c r="G136" s="111" t="str">
        <f t="shared" si="8"/>
        <v/>
      </c>
      <c r="H136" s="73"/>
      <c r="L136" s="73"/>
      <c r="M136" s="73"/>
    </row>
    <row r="137" spans="1:14" ht="15" customHeight="1" x14ac:dyDescent="0.25">
      <c r="A137" s="98"/>
      <c r="B137" s="99" t="s">
        <v>477</v>
      </c>
      <c r="C137" s="101" t="s">
        <v>429</v>
      </c>
      <c r="D137" s="101" t="s">
        <v>430</v>
      </c>
      <c r="E137" s="100"/>
      <c r="F137" s="101" t="s">
        <v>431</v>
      </c>
      <c r="G137" s="101" t="s">
        <v>432</v>
      </c>
      <c r="H137" s="73"/>
      <c r="L137" s="73"/>
      <c r="M137" s="73"/>
    </row>
    <row r="138" spans="1:14" s="72" customFormat="1" x14ac:dyDescent="0.25">
      <c r="A138" s="89" t="s">
        <v>478</v>
      </c>
      <c r="B138" s="102" t="s">
        <v>434</v>
      </c>
      <c r="C138" s="177">
        <f>C112</f>
        <v>0</v>
      </c>
      <c r="D138" s="177">
        <f>D112</f>
        <v>0</v>
      </c>
      <c r="E138" s="112"/>
      <c r="F138" s="111">
        <f t="shared" ref="F138:F162" si="10">IF($C$157=0,"",IF(C138="[for completion]","",IF(C138="","",C138/$C$157)))</f>
        <v>0</v>
      </c>
      <c r="G138" s="111">
        <f t="shared" ref="G138:G162" si="11">IF($D$157=0,"",IF(D138="[for completion]","",IF(D138="","",D138/$D$157)))</f>
        <v>0</v>
      </c>
      <c r="H138" s="73"/>
      <c r="I138" s="76"/>
      <c r="J138" s="76"/>
      <c r="K138" s="76"/>
      <c r="L138" s="73"/>
      <c r="M138" s="73"/>
      <c r="N138" s="73"/>
    </row>
    <row r="139" spans="1:14" s="72" customFormat="1" x14ac:dyDescent="0.2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2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2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2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2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25">
      <c r="A144" s="89" t="s">
        <v>484</v>
      </c>
      <c r="B144" s="102" t="s">
        <v>447</v>
      </c>
      <c r="C144" s="177">
        <f t="shared" si="12"/>
        <v>2991.140751999998</v>
      </c>
      <c r="D144" s="177">
        <f t="shared" si="12"/>
        <v>2991.140751999998</v>
      </c>
      <c r="E144" s="93"/>
      <c r="F144" s="111">
        <f t="shared" si="10"/>
        <v>1</v>
      </c>
      <c r="G144" s="111">
        <f t="shared" si="11"/>
        <v>1</v>
      </c>
      <c r="H144" s="73"/>
      <c r="L144" s="73"/>
      <c r="M144" s="73"/>
    </row>
    <row r="145" spans="1:14" x14ac:dyDescent="0.2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2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25">
      <c r="A147" s="89" t="s">
        <v>487</v>
      </c>
      <c r="B147" s="89" t="s">
        <v>453</v>
      </c>
      <c r="C147" s="177">
        <f t="shared" si="12"/>
        <v>0</v>
      </c>
      <c r="D147" s="177">
        <f t="shared" si="12"/>
        <v>0</v>
      </c>
      <c r="F147" s="111">
        <f t="shared" si="10"/>
        <v>0</v>
      </c>
      <c r="G147" s="111">
        <f t="shared" si="11"/>
        <v>0</v>
      </c>
      <c r="H147" s="73"/>
      <c r="L147" s="73"/>
      <c r="M147" s="73"/>
      <c r="N147" s="74"/>
    </row>
    <row r="148" spans="1:14" x14ac:dyDescent="0.2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2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2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2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2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2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2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2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25">
      <c r="A156" s="89" t="s">
        <v>496</v>
      </c>
      <c r="B156" s="102" t="s">
        <v>352</v>
      </c>
      <c r="C156" s="177">
        <v>0</v>
      </c>
      <c r="D156" s="177">
        <v>0</v>
      </c>
      <c r="E156" s="93"/>
      <c r="F156" s="111">
        <f t="shared" si="10"/>
        <v>0</v>
      </c>
      <c r="G156" s="111">
        <f t="shared" si="11"/>
        <v>0</v>
      </c>
      <c r="H156" s="73"/>
      <c r="L156" s="73"/>
      <c r="M156" s="73"/>
      <c r="N156" s="74"/>
    </row>
    <row r="157" spans="1:14" outlineLevel="1" x14ac:dyDescent="0.25">
      <c r="A157" s="89" t="s">
        <v>497</v>
      </c>
      <c r="B157" s="123" t="s">
        <v>354</v>
      </c>
      <c r="C157" s="129">
        <f>SUM(C138:C156)</f>
        <v>2991.140751999998</v>
      </c>
      <c r="D157" s="129">
        <f>IF(COUNT(D138:D156)=0,0,IF(SUM(D138:D156)=C157,SUM(D138:D156),IF(SUM(D138:D156)&lt;&gt;C157,"The total should equal the Nominal Before Hedging")))</f>
        <v>2991.140751999998</v>
      </c>
      <c r="E157" s="93"/>
      <c r="F157" s="111">
        <f>SUM(F138:F156)</f>
        <v>1</v>
      </c>
      <c r="G157" s="111">
        <f>SUM(G138:G156)</f>
        <v>1</v>
      </c>
      <c r="H157" s="73"/>
      <c r="L157" s="73"/>
      <c r="M157" s="73"/>
      <c r="N157" s="74"/>
    </row>
    <row r="158" spans="1:14" outlineLevel="1" x14ac:dyDescent="0.25">
      <c r="A158" s="89" t="s">
        <v>498</v>
      </c>
      <c r="B158" s="116" t="s">
        <v>356</v>
      </c>
      <c r="C158" s="177"/>
      <c r="D158" s="177"/>
      <c r="E158" s="93"/>
      <c r="F158" s="111" t="str">
        <f t="shared" si="10"/>
        <v/>
      </c>
      <c r="G158" s="111" t="str">
        <f t="shared" si="11"/>
        <v/>
      </c>
      <c r="H158" s="73"/>
      <c r="L158" s="73"/>
      <c r="M158" s="73"/>
      <c r="N158" s="74"/>
    </row>
    <row r="159" spans="1:14" outlineLevel="1" x14ac:dyDescent="0.25">
      <c r="A159" s="89" t="s">
        <v>499</v>
      </c>
      <c r="B159" s="116" t="s">
        <v>356</v>
      </c>
      <c r="C159" s="177"/>
      <c r="D159" s="177"/>
      <c r="E159" s="93"/>
      <c r="F159" s="111" t="str">
        <f t="shared" si="10"/>
        <v/>
      </c>
      <c r="G159" s="111" t="str">
        <f t="shared" si="11"/>
        <v/>
      </c>
      <c r="H159" s="73"/>
      <c r="L159" s="73"/>
      <c r="M159" s="73"/>
      <c r="N159" s="74"/>
    </row>
    <row r="160" spans="1:14" outlineLevel="1" x14ac:dyDescent="0.25">
      <c r="A160" s="89" t="s">
        <v>500</v>
      </c>
      <c r="B160" s="116" t="s">
        <v>356</v>
      </c>
      <c r="C160" s="177"/>
      <c r="D160" s="177"/>
      <c r="E160" s="93"/>
      <c r="F160" s="111" t="str">
        <f t="shared" si="10"/>
        <v/>
      </c>
      <c r="G160" s="111" t="str">
        <f t="shared" si="11"/>
        <v/>
      </c>
      <c r="H160" s="73"/>
      <c r="L160" s="73"/>
      <c r="M160" s="73"/>
      <c r="N160" s="74"/>
    </row>
    <row r="161" spans="1:14" outlineLevel="1" x14ac:dyDescent="0.25">
      <c r="A161" s="89" t="s">
        <v>501</v>
      </c>
      <c r="B161" s="116" t="s">
        <v>356</v>
      </c>
      <c r="C161" s="177"/>
      <c r="D161" s="177"/>
      <c r="E161" s="93"/>
      <c r="F161" s="111" t="str">
        <f t="shared" si="10"/>
        <v/>
      </c>
      <c r="G161" s="111" t="str">
        <f t="shared" si="11"/>
        <v/>
      </c>
      <c r="H161" s="73"/>
      <c r="L161" s="73"/>
      <c r="M161" s="73"/>
      <c r="N161" s="74"/>
    </row>
    <row r="162" spans="1:14" outlineLevel="1" x14ac:dyDescent="0.25">
      <c r="A162" s="89" t="s">
        <v>502</v>
      </c>
      <c r="B162" s="116" t="s">
        <v>356</v>
      </c>
      <c r="C162" s="177"/>
      <c r="D162" s="177"/>
      <c r="E162" s="93"/>
      <c r="F162" s="111" t="str">
        <f t="shared" si="10"/>
        <v/>
      </c>
      <c r="G162" s="111" t="str">
        <f t="shared" si="11"/>
        <v/>
      </c>
      <c r="H162" s="73"/>
      <c r="L162" s="73"/>
      <c r="M162" s="73"/>
      <c r="N162" s="74"/>
    </row>
    <row r="163" spans="1:14" ht="15" customHeight="1" x14ac:dyDescent="0.25">
      <c r="A163" s="98"/>
      <c r="B163" s="99" t="s">
        <v>503</v>
      </c>
      <c r="C163" s="118" t="s">
        <v>429</v>
      </c>
      <c r="D163" s="118" t="s">
        <v>430</v>
      </c>
      <c r="E163" s="100"/>
      <c r="F163" s="118" t="s">
        <v>431</v>
      </c>
      <c r="G163" s="118" t="s">
        <v>432</v>
      </c>
      <c r="H163" s="73"/>
      <c r="L163" s="73"/>
      <c r="M163" s="73"/>
      <c r="N163" s="74"/>
    </row>
    <row r="164" spans="1:14" x14ac:dyDescent="0.25">
      <c r="A164" s="89" t="s">
        <v>504</v>
      </c>
      <c r="B164" s="105" t="s">
        <v>505</v>
      </c>
      <c r="C164" s="177">
        <v>2991.140751999998</v>
      </c>
      <c r="D164" s="177">
        <f>C164</f>
        <v>2991.140751999998</v>
      </c>
      <c r="E164" s="130"/>
      <c r="F164" s="111">
        <f>IF($C$167=0,"",IF(C164="[for completion]","",IF(C164="","",C164/$C$167)))</f>
        <v>1</v>
      </c>
      <c r="G164" s="111">
        <f>IF($D$167=0,"",IF(D164="[for completion]","",IF(D164="","",D164/$D$167)))</f>
        <v>1</v>
      </c>
      <c r="H164" s="73"/>
      <c r="L164" s="73"/>
      <c r="M164" s="73"/>
      <c r="N164" s="74"/>
    </row>
    <row r="165" spans="1:14" x14ac:dyDescent="0.25">
      <c r="A165" s="89" t="s">
        <v>506</v>
      </c>
      <c r="B165" s="105" t="s">
        <v>507</v>
      </c>
      <c r="C165" s="177">
        <v>0</v>
      </c>
      <c r="D165" s="177">
        <f>C165</f>
        <v>0</v>
      </c>
      <c r="E165" s="130"/>
      <c r="F165" s="111">
        <f>IF($C$167=0,"",IF(C165="[for completion]","",IF(C165="","",C165/$C$167)))</f>
        <v>0</v>
      </c>
      <c r="G165" s="111">
        <f>IF($D$167=0,"",IF(D165="[for completion]","",IF(D165="","",D165/$D$167)))</f>
        <v>0</v>
      </c>
      <c r="H165" s="73"/>
      <c r="L165" s="73"/>
      <c r="M165" s="73"/>
      <c r="N165" s="74"/>
    </row>
    <row r="166" spans="1:14" x14ac:dyDescent="0.25">
      <c r="A166" s="89" t="s">
        <v>508</v>
      </c>
      <c r="B166" s="105" t="s">
        <v>352</v>
      </c>
      <c r="C166" s="177">
        <v>0</v>
      </c>
      <c r="D166" s="177">
        <f>C166</f>
        <v>0</v>
      </c>
      <c r="E166" s="130"/>
      <c r="F166" s="111">
        <f>IF($C$167=0,"",IF(C166="[for completion]","",IF(C166="","",C166/$C$167)))</f>
        <v>0</v>
      </c>
      <c r="G166" s="111">
        <f>IF($D$167=0,"",IF(D166="[for completion]","",IF(D166="","",D166/$D$167)))</f>
        <v>0</v>
      </c>
      <c r="H166" s="73"/>
      <c r="L166" s="73"/>
      <c r="M166" s="73"/>
      <c r="N166" s="74"/>
    </row>
    <row r="167" spans="1:14" x14ac:dyDescent="0.25">
      <c r="A167" s="89" t="s">
        <v>509</v>
      </c>
      <c r="B167" s="131" t="s">
        <v>354</v>
      </c>
      <c r="C167" s="132">
        <f>SUM(C164:C166)</f>
        <v>2991.140751999998</v>
      </c>
      <c r="D167" s="132">
        <f>SUM(D164:D166)</f>
        <v>2991.140751999998</v>
      </c>
      <c r="E167" s="130"/>
      <c r="F167" s="133">
        <f>SUM(F164:F166)</f>
        <v>1</v>
      </c>
      <c r="G167" s="133">
        <f>SUM(G164:G166)</f>
        <v>1</v>
      </c>
      <c r="H167" s="73"/>
      <c r="L167" s="73"/>
      <c r="M167" s="73"/>
      <c r="N167" s="74"/>
    </row>
    <row r="168" spans="1:14" outlineLevel="1" x14ac:dyDescent="0.25">
      <c r="A168" s="89" t="s">
        <v>510</v>
      </c>
      <c r="B168" s="134"/>
      <c r="C168" s="244"/>
      <c r="D168" s="244"/>
      <c r="E168" s="130"/>
      <c r="F168" s="245"/>
      <c r="G168" s="219"/>
      <c r="H168" s="73"/>
      <c r="L168" s="73"/>
      <c r="M168" s="73"/>
      <c r="N168" s="74"/>
    </row>
    <row r="169" spans="1:14" outlineLevel="1" x14ac:dyDescent="0.25">
      <c r="A169" s="89" t="s">
        <v>511</v>
      </c>
      <c r="B169" s="134"/>
      <c r="C169" s="244"/>
      <c r="D169" s="244"/>
      <c r="E169" s="130"/>
      <c r="F169" s="245"/>
      <c r="G169" s="219"/>
      <c r="H169" s="73"/>
      <c r="L169" s="73"/>
      <c r="M169" s="73"/>
      <c r="N169" s="74"/>
    </row>
    <row r="170" spans="1:14" outlineLevel="1" x14ac:dyDescent="0.25">
      <c r="A170" s="89" t="s">
        <v>512</v>
      </c>
      <c r="B170" s="134"/>
      <c r="C170" s="244"/>
      <c r="D170" s="244"/>
      <c r="E170" s="130"/>
      <c r="F170" s="245"/>
      <c r="G170" s="219"/>
      <c r="H170" s="73"/>
      <c r="L170" s="73"/>
      <c r="M170" s="73"/>
      <c r="N170" s="74"/>
    </row>
    <row r="171" spans="1:14" outlineLevel="1" x14ac:dyDescent="0.25">
      <c r="A171" s="89" t="s">
        <v>513</v>
      </c>
      <c r="B171" s="134"/>
      <c r="C171" s="244"/>
      <c r="D171" s="244"/>
      <c r="E171" s="130"/>
      <c r="F171" s="245"/>
      <c r="G171" s="219"/>
      <c r="H171" s="73"/>
      <c r="L171" s="73"/>
      <c r="M171" s="73"/>
      <c r="N171" s="74"/>
    </row>
    <row r="172" spans="1:14" outlineLevel="1" x14ac:dyDescent="0.25">
      <c r="A172" s="89" t="s">
        <v>514</v>
      </c>
      <c r="B172" s="134"/>
      <c r="C172" s="244"/>
      <c r="D172" s="244"/>
      <c r="E172" s="130"/>
      <c r="F172" s="245"/>
      <c r="G172" s="219"/>
      <c r="H172" s="73"/>
      <c r="L172" s="73"/>
      <c r="M172" s="73"/>
      <c r="N172" s="74"/>
    </row>
    <row r="173" spans="1:14" ht="15" customHeight="1" x14ac:dyDescent="0.25">
      <c r="A173" s="98"/>
      <c r="B173" s="99" t="s">
        <v>515</v>
      </c>
      <c r="C173" s="98" t="s">
        <v>314</v>
      </c>
      <c r="D173" s="98"/>
      <c r="E173" s="100"/>
      <c r="F173" s="101" t="s">
        <v>516</v>
      </c>
      <c r="G173" s="101"/>
      <c r="H173" s="73"/>
      <c r="L173" s="73"/>
      <c r="M173" s="73"/>
      <c r="N173" s="74"/>
    </row>
    <row r="174" spans="1:14" ht="15" customHeight="1" x14ac:dyDescent="0.25">
      <c r="A174" s="89" t="s">
        <v>517</v>
      </c>
      <c r="B174" s="102" t="s">
        <v>518</v>
      </c>
      <c r="C174" s="177">
        <v>261.40963669764415</v>
      </c>
      <c r="D174" s="238"/>
      <c r="E174" s="81"/>
      <c r="F174" s="111">
        <f>IF($C$179=0,"",IF(C174="[for completion]","",C174/$C$179))</f>
        <v>9.3757095918303765E-2</v>
      </c>
      <c r="G174" s="236"/>
      <c r="H174" s="73"/>
      <c r="L174" s="73"/>
      <c r="M174" s="73"/>
      <c r="N174" s="74"/>
    </row>
    <row r="175" spans="1:14" ht="30.75" customHeight="1" x14ac:dyDescent="0.25">
      <c r="A175" s="89" t="s">
        <v>519</v>
      </c>
      <c r="B175" s="102" t="s">
        <v>520</v>
      </c>
      <c r="C175" s="177">
        <v>69.300021996679547</v>
      </c>
      <c r="D175" s="95"/>
      <c r="E175" s="117"/>
      <c r="F175" s="111">
        <f>IF($C$179=0,"",IF(C175="[for completion]","",C175/$C$179))</f>
        <v>2.4855123520172048E-2</v>
      </c>
      <c r="G175" s="236"/>
      <c r="H175" s="73"/>
      <c r="L175" s="73"/>
      <c r="M175" s="73"/>
      <c r="N175" s="74"/>
    </row>
    <row r="176" spans="1:14" x14ac:dyDescent="0.25">
      <c r="A176" s="89" t="s">
        <v>521</v>
      </c>
      <c r="B176" s="102" t="s">
        <v>522</v>
      </c>
      <c r="C176" s="177">
        <v>17.257061848200518</v>
      </c>
      <c r="D176" s="95"/>
      <c r="E176" s="117"/>
      <c r="F176" s="111">
        <f>IF($C$179=0,"",IF(C176="[for completion]","",C176/$C$179))</f>
        <v>6.1894122321176767E-3</v>
      </c>
      <c r="G176" s="236"/>
      <c r="H176" s="73"/>
      <c r="L176" s="73"/>
      <c r="M176" s="73"/>
      <c r="N176" s="74"/>
    </row>
    <row r="177" spans="1:14" x14ac:dyDescent="0.25">
      <c r="A177" s="89" t="s">
        <v>523</v>
      </c>
      <c r="B177" s="102" t="s">
        <v>524</v>
      </c>
      <c r="C177" s="177">
        <v>2440.1917024255481</v>
      </c>
      <c r="D177" s="95"/>
      <c r="E177" s="117"/>
      <c r="F177" s="111">
        <f>IF($C$179=0,"",IF(C177="[for completion]","",C177/$C$179))</f>
        <v>0.87519836832940645</v>
      </c>
      <c r="G177" s="236"/>
      <c r="H177" s="73"/>
      <c r="L177" s="73"/>
      <c r="M177" s="73"/>
      <c r="N177" s="74"/>
    </row>
    <row r="178" spans="1:14" x14ac:dyDescent="0.25">
      <c r="A178" s="89" t="s">
        <v>525</v>
      </c>
      <c r="B178" s="102" t="s">
        <v>352</v>
      </c>
      <c r="C178" s="177">
        <v>0</v>
      </c>
      <c r="D178" s="95"/>
      <c r="E178" s="117"/>
      <c r="F178" s="111">
        <f t="shared" ref="F178:F187" si="14">IF($C$179=0,"",IF(C178="[for completion]","",C178/$C$179))</f>
        <v>0</v>
      </c>
      <c r="G178" s="236"/>
      <c r="H178" s="73"/>
      <c r="L178" s="73"/>
      <c r="M178" s="73"/>
      <c r="N178" s="74"/>
    </row>
    <row r="179" spans="1:14" x14ac:dyDescent="0.25">
      <c r="A179" s="89" t="s">
        <v>526</v>
      </c>
      <c r="B179" s="123" t="s">
        <v>354</v>
      </c>
      <c r="C179" s="114">
        <f>SUM(C174:C178)</f>
        <v>2788.1584229680725</v>
      </c>
      <c r="E179" s="117"/>
      <c r="F179" s="115">
        <f>SUM(F174:F178)</f>
        <v>1</v>
      </c>
      <c r="G179" s="236"/>
      <c r="H179" s="73"/>
      <c r="L179" s="73"/>
      <c r="M179" s="73"/>
      <c r="N179" s="74"/>
    </row>
    <row r="180" spans="1:14" outlineLevel="1" x14ac:dyDescent="0.25">
      <c r="A180" s="89" t="s">
        <v>527</v>
      </c>
      <c r="B180" s="135" t="s">
        <v>528</v>
      </c>
      <c r="C180" s="177"/>
      <c r="D180" s="95"/>
      <c r="E180" s="117"/>
      <c r="F180" s="111">
        <f t="shared" si="14"/>
        <v>0</v>
      </c>
      <c r="G180" s="236"/>
      <c r="H180" s="73"/>
      <c r="L180" s="73"/>
      <c r="M180" s="73"/>
      <c r="N180" s="74"/>
    </row>
    <row r="181" spans="1:14" s="136" customFormat="1" ht="30" outlineLevel="1" x14ac:dyDescent="0.25">
      <c r="A181" s="89" t="s">
        <v>529</v>
      </c>
      <c r="B181" s="135" t="s">
        <v>530</v>
      </c>
      <c r="C181" s="246"/>
      <c r="D181" s="247"/>
      <c r="F181" s="111">
        <f t="shared" si="14"/>
        <v>0</v>
      </c>
      <c r="G181" s="247"/>
    </row>
    <row r="182" spans="1:14" ht="30" outlineLevel="1" x14ac:dyDescent="0.25">
      <c r="A182" s="89" t="s">
        <v>531</v>
      </c>
      <c r="B182" s="135" t="s">
        <v>532</v>
      </c>
      <c r="C182" s="177"/>
      <c r="D182" s="95"/>
      <c r="E182" s="117"/>
      <c r="F182" s="111">
        <f t="shared" si="14"/>
        <v>0</v>
      </c>
      <c r="G182" s="236"/>
      <c r="H182" s="73"/>
      <c r="L182" s="73"/>
      <c r="M182" s="73"/>
      <c r="N182" s="74"/>
    </row>
    <row r="183" spans="1:14" outlineLevel="1" x14ac:dyDescent="0.25">
      <c r="A183" s="89" t="s">
        <v>533</v>
      </c>
      <c r="B183" s="135" t="s">
        <v>534</v>
      </c>
      <c r="C183" s="177"/>
      <c r="D183" s="95"/>
      <c r="E183" s="117"/>
      <c r="F183" s="111">
        <f t="shared" si="14"/>
        <v>0</v>
      </c>
      <c r="G183" s="236"/>
      <c r="H183" s="73"/>
      <c r="L183" s="73"/>
      <c r="M183" s="73"/>
      <c r="N183" s="74"/>
    </row>
    <row r="184" spans="1:14" s="136" customFormat="1" ht="30" outlineLevel="1" x14ac:dyDescent="0.25">
      <c r="A184" s="89" t="s">
        <v>535</v>
      </c>
      <c r="B184" s="135" t="s">
        <v>536</v>
      </c>
      <c r="C184" s="246"/>
      <c r="D184" s="247"/>
      <c r="F184" s="111">
        <f t="shared" si="14"/>
        <v>0</v>
      </c>
      <c r="G184" s="247"/>
    </row>
    <row r="185" spans="1:14" ht="30" outlineLevel="1" x14ac:dyDescent="0.25">
      <c r="A185" s="89" t="s">
        <v>537</v>
      </c>
      <c r="B185" s="135" t="s">
        <v>538</v>
      </c>
      <c r="C185" s="177"/>
      <c r="D185" s="95"/>
      <c r="E185" s="117"/>
      <c r="F185" s="111">
        <f t="shared" si="14"/>
        <v>0</v>
      </c>
      <c r="G185" s="236"/>
      <c r="H185" s="73"/>
      <c r="L185" s="73"/>
      <c r="M185" s="73"/>
      <c r="N185" s="74"/>
    </row>
    <row r="186" spans="1:14" outlineLevel="1" x14ac:dyDescent="0.25">
      <c r="A186" s="89" t="s">
        <v>539</v>
      </c>
      <c r="B186" s="135" t="s">
        <v>540</v>
      </c>
      <c r="C186" s="177"/>
      <c r="D186" s="95"/>
      <c r="E186" s="117"/>
      <c r="F186" s="111">
        <f t="shared" si="14"/>
        <v>0</v>
      </c>
      <c r="G186" s="236"/>
      <c r="H186" s="73"/>
      <c r="L186" s="73"/>
      <c r="M186" s="73"/>
      <c r="N186" s="74"/>
    </row>
    <row r="187" spans="1:14" outlineLevel="1" x14ac:dyDescent="0.25">
      <c r="A187" s="89" t="s">
        <v>541</v>
      </c>
      <c r="B187" s="135" t="s">
        <v>542</v>
      </c>
      <c r="C187" s="177"/>
      <c r="D187" s="95"/>
      <c r="E187" s="117"/>
      <c r="F187" s="111">
        <f t="shared" si="14"/>
        <v>0</v>
      </c>
      <c r="G187" s="236"/>
      <c r="H187" s="73"/>
      <c r="L187" s="73"/>
      <c r="M187" s="73"/>
      <c r="N187" s="74"/>
    </row>
    <row r="188" spans="1:14" outlineLevel="1" x14ac:dyDescent="0.25">
      <c r="A188" s="89" t="s">
        <v>543</v>
      </c>
      <c r="B188" s="136"/>
      <c r="E188" s="117"/>
      <c r="F188" s="112"/>
      <c r="G188" s="112"/>
      <c r="H188" s="73"/>
      <c r="L188" s="73"/>
      <c r="M188" s="73"/>
      <c r="N188" s="74"/>
    </row>
    <row r="189" spans="1:14" outlineLevel="1" x14ac:dyDescent="0.25">
      <c r="A189" s="89" t="s">
        <v>544</v>
      </c>
      <c r="B189" s="136"/>
      <c r="E189" s="117"/>
      <c r="F189" s="112"/>
      <c r="G189" s="112"/>
      <c r="H189" s="73"/>
      <c r="L189" s="73"/>
      <c r="M189" s="73"/>
      <c r="N189" s="74"/>
    </row>
    <row r="190" spans="1:14" outlineLevel="1" x14ac:dyDescent="0.25">
      <c r="A190" s="89" t="s">
        <v>545</v>
      </c>
      <c r="B190" s="136"/>
      <c r="E190" s="117"/>
      <c r="F190" s="112"/>
      <c r="G190" s="112"/>
      <c r="H190" s="73"/>
      <c r="L190" s="73"/>
      <c r="M190" s="73"/>
      <c r="N190" s="74"/>
    </row>
    <row r="191" spans="1:14" outlineLevel="1" x14ac:dyDescent="0.25">
      <c r="A191" s="89" t="s">
        <v>546</v>
      </c>
      <c r="B191" s="116"/>
      <c r="E191" s="117"/>
      <c r="F191" s="112"/>
      <c r="G191" s="112"/>
      <c r="H191" s="73"/>
      <c r="L191" s="73"/>
      <c r="M191" s="73"/>
      <c r="N191" s="74"/>
    </row>
    <row r="192" spans="1:14" ht="15" customHeight="1" x14ac:dyDescent="0.25">
      <c r="A192" s="98"/>
      <c r="B192" s="99" t="s">
        <v>547</v>
      </c>
      <c r="C192" s="98" t="s">
        <v>314</v>
      </c>
      <c r="D192" s="98"/>
      <c r="E192" s="100"/>
      <c r="F192" s="101" t="s">
        <v>516</v>
      </c>
      <c r="G192" s="101"/>
      <c r="H192" s="73"/>
      <c r="L192" s="73"/>
      <c r="M192" s="73"/>
      <c r="N192" s="74"/>
    </row>
    <row r="193" spans="1:14" x14ac:dyDescent="0.25">
      <c r="A193" s="89" t="s">
        <v>548</v>
      </c>
      <c r="B193" s="102" t="s">
        <v>549</v>
      </c>
      <c r="C193" s="177">
        <v>2538.8480565326054</v>
      </c>
      <c r="D193" s="95"/>
      <c r="E193" s="110"/>
      <c r="F193" s="111">
        <f t="shared" ref="F193:F207" si="15">IF($C$209=0,"",IF(C193="[for completion]","",C193/$C$209))</f>
        <v>0.91058242444843895</v>
      </c>
      <c r="G193" s="236"/>
      <c r="H193" s="73"/>
      <c r="L193" s="73"/>
      <c r="M193" s="73"/>
      <c r="N193" s="74"/>
    </row>
    <row r="194" spans="1:14" x14ac:dyDescent="0.25">
      <c r="A194" s="89" t="s">
        <v>550</v>
      </c>
      <c r="B194" s="102" t="s">
        <v>551</v>
      </c>
      <c r="C194" s="177">
        <v>206.44322784482117</v>
      </c>
      <c r="D194" s="95"/>
      <c r="E194" s="117"/>
      <c r="F194" s="111">
        <f t="shared" si="15"/>
        <v>7.4042861461601037E-2</v>
      </c>
      <c r="G194" s="237"/>
      <c r="H194" s="73"/>
      <c r="L194" s="73"/>
      <c r="M194" s="73"/>
      <c r="N194" s="74"/>
    </row>
    <row r="195" spans="1:14" x14ac:dyDescent="0.25">
      <c r="A195" s="89" t="s">
        <v>552</v>
      </c>
      <c r="B195" s="102" t="s">
        <v>553</v>
      </c>
      <c r="C195" s="177">
        <v>5.3865863782247336</v>
      </c>
      <c r="D195" s="95"/>
      <c r="E195" s="117"/>
      <c r="F195" s="111">
        <f t="shared" si="15"/>
        <v>1.9319513316931821E-3</v>
      </c>
      <c r="G195" s="237"/>
      <c r="H195" s="73"/>
      <c r="L195" s="73"/>
      <c r="M195" s="73"/>
      <c r="N195" s="74"/>
    </row>
    <row r="196" spans="1:14" x14ac:dyDescent="0.25">
      <c r="A196" s="89" t="s">
        <v>554</v>
      </c>
      <c r="B196" s="102" t="s">
        <v>555</v>
      </c>
      <c r="C196" s="177">
        <v>30.652721347937039</v>
      </c>
      <c r="D196" s="95"/>
      <c r="E196" s="117"/>
      <c r="F196" s="111">
        <f t="shared" si="15"/>
        <v>1.0993895144346332E-2</v>
      </c>
      <c r="G196" s="237"/>
      <c r="H196" s="73"/>
      <c r="L196" s="73"/>
      <c r="M196" s="73"/>
      <c r="N196" s="74"/>
    </row>
    <row r="197" spans="1:14" x14ac:dyDescent="0.25">
      <c r="A197" s="89" t="s">
        <v>556</v>
      </c>
      <c r="B197" s="102" t="s">
        <v>557</v>
      </c>
      <c r="C197" s="177"/>
      <c r="D197" s="95"/>
      <c r="E197" s="117"/>
      <c r="F197" s="111">
        <f t="shared" si="15"/>
        <v>0</v>
      </c>
      <c r="G197" s="237"/>
      <c r="H197" s="73"/>
      <c r="L197" s="73"/>
      <c r="M197" s="73"/>
      <c r="N197" s="74"/>
    </row>
    <row r="198" spans="1:14" x14ac:dyDescent="0.25">
      <c r="A198" s="89" t="s">
        <v>558</v>
      </c>
      <c r="B198" s="89" t="s">
        <v>559</v>
      </c>
      <c r="C198" s="177">
        <v>0</v>
      </c>
      <c r="D198" s="95"/>
      <c r="E198" s="117"/>
      <c r="F198" s="111">
        <f t="shared" si="15"/>
        <v>0</v>
      </c>
      <c r="G198" s="237"/>
      <c r="H198" s="73"/>
      <c r="L198" s="73"/>
      <c r="M198" s="73"/>
      <c r="N198" s="74"/>
    </row>
    <row r="199" spans="1:14" x14ac:dyDescent="0.25">
      <c r="A199" s="89" t="s">
        <v>560</v>
      </c>
      <c r="B199" s="102" t="s">
        <v>561</v>
      </c>
      <c r="C199" s="177"/>
      <c r="D199" s="95"/>
      <c r="E199" s="117"/>
      <c r="F199" s="111">
        <f t="shared" si="15"/>
        <v>0</v>
      </c>
      <c r="G199" s="237"/>
      <c r="H199" s="73"/>
      <c r="L199" s="73"/>
      <c r="M199" s="73"/>
      <c r="N199" s="74"/>
    </row>
    <row r="200" spans="1:14" x14ac:dyDescent="0.25">
      <c r="A200" s="89" t="s">
        <v>562</v>
      </c>
      <c r="B200" s="102" t="s">
        <v>563</v>
      </c>
      <c r="C200" s="177"/>
      <c r="D200" s="95"/>
      <c r="E200" s="117"/>
      <c r="F200" s="111">
        <f t="shared" si="15"/>
        <v>0</v>
      </c>
      <c r="G200" s="237"/>
      <c r="H200" s="73"/>
      <c r="L200" s="73"/>
      <c r="M200" s="73"/>
      <c r="N200" s="74"/>
    </row>
    <row r="201" spans="1:14" x14ac:dyDescent="0.25">
      <c r="A201" s="89" t="s">
        <v>564</v>
      </c>
      <c r="B201" s="102" t="s">
        <v>565</v>
      </c>
      <c r="C201" s="177">
        <v>4.0738460931351881</v>
      </c>
      <c r="D201" s="95"/>
      <c r="E201" s="117"/>
      <c r="F201" s="111">
        <f t="shared" si="15"/>
        <v>1.4611243247786697E-3</v>
      </c>
      <c r="G201" s="237"/>
      <c r="H201" s="73"/>
      <c r="L201" s="73"/>
      <c r="M201" s="73"/>
      <c r="N201" s="74"/>
    </row>
    <row r="202" spans="1:14" x14ac:dyDescent="0.25">
      <c r="A202" s="89" t="s">
        <v>566</v>
      </c>
      <c r="B202" s="102" t="s">
        <v>567</v>
      </c>
      <c r="C202" s="177"/>
      <c r="D202" s="95"/>
      <c r="E202" s="117"/>
      <c r="F202" s="111">
        <f t="shared" si="15"/>
        <v>0</v>
      </c>
      <c r="G202" s="237"/>
      <c r="H202" s="73"/>
      <c r="L202" s="73"/>
      <c r="M202" s="73"/>
      <c r="N202" s="74"/>
    </row>
    <row r="203" spans="1:14" x14ac:dyDescent="0.25">
      <c r="A203" s="89" t="s">
        <v>568</v>
      </c>
      <c r="B203" s="102" t="s">
        <v>569</v>
      </c>
      <c r="C203" s="177"/>
      <c r="D203" s="95"/>
      <c r="E203" s="117"/>
      <c r="F203" s="111">
        <f t="shared" si="15"/>
        <v>0</v>
      </c>
      <c r="G203" s="237"/>
      <c r="H203" s="73"/>
      <c r="L203" s="73"/>
      <c r="M203" s="73"/>
      <c r="N203" s="74"/>
    </row>
    <row r="204" spans="1:14" x14ac:dyDescent="0.25">
      <c r="A204" s="89" t="s">
        <v>570</v>
      </c>
      <c r="B204" s="102" t="s">
        <v>571</v>
      </c>
      <c r="C204" s="177"/>
      <c r="D204" s="95"/>
      <c r="E204" s="117"/>
      <c r="F204" s="111">
        <f t="shared" si="15"/>
        <v>0</v>
      </c>
      <c r="G204" s="237"/>
      <c r="H204" s="73"/>
      <c r="L204" s="73"/>
      <c r="M204" s="73"/>
      <c r="N204" s="74"/>
    </row>
    <row r="205" spans="1:14" x14ac:dyDescent="0.25">
      <c r="A205" s="89" t="s">
        <v>572</v>
      </c>
      <c r="B205" s="102" t="s">
        <v>573</v>
      </c>
      <c r="C205" s="177"/>
      <c r="D205" s="95"/>
      <c r="E205" s="117"/>
      <c r="F205" s="111">
        <f t="shared" si="15"/>
        <v>0</v>
      </c>
      <c r="G205" s="237"/>
      <c r="H205" s="73"/>
      <c r="L205" s="73"/>
      <c r="M205" s="73"/>
      <c r="N205" s="74"/>
    </row>
    <row r="206" spans="1:14" x14ac:dyDescent="0.25">
      <c r="A206" s="89" t="s">
        <v>574</v>
      </c>
      <c r="B206" s="102" t="s">
        <v>575</v>
      </c>
      <c r="C206" s="177">
        <v>6.2323952479311474E-2</v>
      </c>
      <c r="D206" s="95"/>
      <c r="E206" s="117"/>
      <c r="F206" s="111">
        <f>IF($C$209=0,"",IF(C206="[for completion]","",C206/$C$209))</f>
        <v>2.2353088678858443E-5</v>
      </c>
      <c r="G206" s="237"/>
      <c r="H206" s="73"/>
      <c r="L206" s="73"/>
      <c r="M206" s="73"/>
      <c r="N206" s="74"/>
    </row>
    <row r="207" spans="1:14" x14ac:dyDescent="0.25">
      <c r="A207" s="89" t="s">
        <v>576</v>
      </c>
      <c r="B207" s="102" t="s">
        <v>352</v>
      </c>
      <c r="C207" s="177">
        <v>2.691660818871314</v>
      </c>
      <c r="D207" s="95"/>
      <c r="E207" s="117"/>
      <c r="F207" s="111">
        <f t="shared" si="15"/>
        <v>9.6539020046284315E-4</v>
      </c>
      <c r="G207" s="237"/>
      <c r="H207" s="73"/>
      <c r="L207" s="73"/>
      <c r="M207" s="73"/>
      <c r="N207" s="74"/>
    </row>
    <row r="208" spans="1:14" x14ac:dyDescent="0.25">
      <c r="A208" s="89" t="s">
        <v>577</v>
      </c>
      <c r="B208" s="113" t="s">
        <v>578</v>
      </c>
      <c r="C208" s="177"/>
      <c r="D208" s="198"/>
      <c r="E208" s="117"/>
      <c r="F208" s="137">
        <f>IF($C$209=0,"",IF(C208="[for completion]","",C208/$C$209))</f>
        <v>0</v>
      </c>
      <c r="G208" s="237"/>
      <c r="H208" s="73"/>
      <c r="L208" s="73"/>
      <c r="M208" s="73"/>
      <c r="N208" s="74"/>
    </row>
    <row r="209" spans="1:14" outlineLevel="1" x14ac:dyDescent="0.25">
      <c r="A209" s="89" t="s">
        <v>579</v>
      </c>
      <c r="B209" s="123" t="s">
        <v>354</v>
      </c>
      <c r="C209" s="129">
        <f>SUM(C193:C207)</f>
        <v>2788.1584229680743</v>
      </c>
      <c r="E209" s="117"/>
      <c r="F209" s="115">
        <f>SUM(F193:F207)</f>
        <v>0.99999999999999978</v>
      </c>
      <c r="G209" s="117"/>
      <c r="H209" s="73"/>
      <c r="L209" s="73"/>
      <c r="M209" s="73"/>
      <c r="N209" s="74"/>
    </row>
    <row r="210" spans="1:14" outlineLevel="1" x14ac:dyDescent="0.2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25">
      <c r="A211" s="89" t="s">
        <v>581</v>
      </c>
      <c r="B211" s="116" t="s">
        <v>356</v>
      </c>
      <c r="C211" s="177"/>
      <c r="D211" s="95"/>
      <c r="E211" s="117"/>
      <c r="F211" s="111">
        <f t="shared" si="16"/>
        <v>0</v>
      </c>
      <c r="G211" s="237"/>
      <c r="H211" s="73"/>
      <c r="L211" s="73"/>
      <c r="M211" s="73"/>
      <c r="N211" s="74"/>
    </row>
    <row r="212" spans="1:14" outlineLevel="1" x14ac:dyDescent="0.25">
      <c r="A212" s="89" t="s">
        <v>582</v>
      </c>
      <c r="B212" s="116" t="s">
        <v>356</v>
      </c>
      <c r="C212" s="177"/>
      <c r="D212" s="95"/>
      <c r="E212" s="117"/>
      <c r="F212" s="111">
        <f t="shared" si="16"/>
        <v>0</v>
      </c>
      <c r="G212" s="237"/>
      <c r="H212" s="73"/>
      <c r="L212" s="73"/>
      <c r="M212" s="73"/>
      <c r="N212" s="74"/>
    </row>
    <row r="213" spans="1:14" outlineLevel="1" x14ac:dyDescent="0.25">
      <c r="A213" s="89" t="s">
        <v>583</v>
      </c>
      <c r="B213" s="116" t="s">
        <v>356</v>
      </c>
      <c r="C213" s="177"/>
      <c r="D213" s="95"/>
      <c r="E213" s="117"/>
      <c r="F213" s="111">
        <f t="shared" si="16"/>
        <v>0</v>
      </c>
      <c r="G213" s="237"/>
      <c r="H213" s="73"/>
      <c r="L213" s="73"/>
      <c r="M213" s="73"/>
      <c r="N213" s="74"/>
    </row>
    <row r="214" spans="1:14" outlineLevel="1" x14ac:dyDescent="0.25">
      <c r="A214" s="89" t="s">
        <v>584</v>
      </c>
      <c r="B214" s="116" t="s">
        <v>356</v>
      </c>
      <c r="C214" s="177"/>
      <c r="D214" s="95"/>
      <c r="E214" s="117"/>
      <c r="F214" s="111">
        <f t="shared" si="16"/>
        <v>0</v>
      </c>
      <c r="G214" s="237"/>
      <c r="H214" s="73"/>
      <c r="L214" s="73"/>
      <c r="M214" s="73"/>
      <c r="N214" s="74"/>
    </row>
    <row r="215" spans="1:14" outlineLevel="1" x14ac:dyDescent="0.25">
      <c r="A215" s="89" t="s">
        <v>585</v>
      </c>
      <c r="B215" s="116" t="s">
        <v>356</v>
      </c>
      <c r="C215" s="177"/>
      <c r="D215" s="95"/>
      <c r="E215" s="117"/>
      <c r="F215" s="111">
        <f t="shared" si="16"/>
        <v>0</v>
      </c>
      <c r="G215" s="237"/>
      <c r="H215" s="73"/>
      <c r="L215" s="73"/>
      <c r="M215" s="73"/>
      <c r="N215" s="74"/>
    </row>
    <row r="216" spans="1:14" ht="15" customHeight="1" x14ac:dyDescent="0.25">
      <c r="A216" s="98"/>
      <c r="B216" s="99" t="s">
        <v>586</v>
      </c>
      <c r="C216" s="98" t="s">
        <v>314</v>
      </c>
      <c r="D216" s="98"/>
      <c r="E216" s="100"/>
      <c r="F216" s="101" t="s">
        <v>342</v>
      </c>
      <c r="G216" s="101" t="s">
        <v>587</v>
      </c>
      <c r="H216" s="73"/>
      <c r="L216" s="73"/>
      <c r="M216" s="73"/>
      <c r="N216" s="74"/>
    </row>
    <row r="217" spans="1:14" x14ac:dyDescent="0.2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25">
      <c r="A218" s="89" t="s">
        <v>590</v>
      </c>
      <c r="B218" s="121" t="s">
        <v>591</v>
      </c>
      <c r="C218" s="177">
        <f>C209</f>
        <v>2788.1584229680743</v>
      </c>
      <c r="D218" s="95"/>
      <c r="E218" s="130"/>
      <c r="F218" s="111">
        <f>IF($C$38=0,"",IF(C218="[for completion]","",IF(C218="","",C218/$C$38)))</f>
        <v>0.48243884570718359</v>
      </c>
      <c r="G218" s="111">
        <f>IF($C$39=0,"",IF(C218="[for completion]","",IF(C218="","",C218/$C$39)))</f>
        <v>0.93213882399342074</v>
      </c>
      <c r="H218" s="73"/>
      <c r="L218" s="73"/>
      <c r="M218" s="73"/>
      <c r="N218" s="74"/>
    </row>
    <row r="219" spans="1:14" x14ac:dyDescent="0.2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25">
      <c r="A220" s="89" t="s">
        <v>593</v>
      </c>
      <c r="B220" s="123" t="s">
        <v>354</v>
      </c>
      <c r="C220" s="129">
        <f>SUM(C217:C219)</f>
        <v>2788.1584229680743</v>
      </c>
      <c r="E220" s="130"/>
      <c r="F220" s="107">
        <f>SUM(F217:F219)</f>
        <v>0.48243884570718359</v>
      </c>
      <c r="G220" s="107">
        <f>SUM(G217:G219)</f>
        <v>0.93213882399342074</v>
      </c>
      <c r="H220" s="73"/>
      <c r="L220" s="73"/>
      <c r="M220" s="73"/>
      <c r="N220" s="74"/>
    </row>
    <row r="221" spans="1:14" outlineLevel="1" x14ac:dyDescent="0.2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25">
      <c r="A222" s="89" t="s">
        <v>595</v>
      </c>
      <c r="B222" s="116" t="s">
        <v>356</v>
      </c>
      <c r="C222" s="177"/>
      <c r="D222" s="95"/>
      <c r="E222" s="130"/>
      <c r="F222" s="111" t="str">
        <f t="shared" si="17"/>
        <v/>
      </c>
      <c r="G222" s="111" t="str">
        <f t="shared" si="18"/>
        <v/>
      </c>
      <c r="H222" s="73"/>
      <c r="L222" s="73"/>
      <c r="M222" s="73"/>
      <c r="N222" s="74"/>
    </row>
    <row r="223" spans="1:14" outlineLevel="1" x14ac:dyDescent="0.25">
      <c r="A223" s="89" t="s">
        <v>596</v>
      </c>
      <c r="B223" s="116" t="s">
        <v>356</v>
      </c>
      <c r="C223" s="177"/>
      <c r="D223" s="95"/>
      <c r="E223" s="130"/>
      <c r="F223" s="111" t="str">
        <f t="shared" si="17"/>
        <v/>
      </c>
      <c r="G223" s="111" t="str">
        <f t="shared" si="18"/>
        <v/>
      </c>
      <c r="H223" s="73"/>
      <c r="L223" s="73"/>
      <c r="M223" s="73"/>
      <c r="N223" s="74"/>
    </row>
    <row r="224" spans="1:14" outlineLevel="1" x14ac:dyDescent="0.25">
      <c r="A224" s="89" t="s">
        <v>597</v>
      </c>
      <c r="B224" s="116" t="s">
        <v>356</v>
      </c>
      <c r="C224" s="177"/>
      <c r="D224" s="95"/>
      <c r="E224" s="130"/>
      <c r="F224" s="111" t="str">
        <f t="shared" si="17"/>
        <v/>
      </c>
      <c r="G224" s="111" t="str">
        <f t="shared" si="18"/>
        <v/>
      </c>
      <c r="H224" s="73"/>
      <c r="L224" s="73"/>
      <c r="M224" s="73"/>
      <c r="N224" s="74"/>
    </row>
    <row r="225" spans="1:14" outlineLevel="1" x14ac:dyDescent="0.25">
      <c r="A225" s="89" t="s">
        <v>598</v>
      </c>
      <c r="B225" s="116" t="s">
        <v>356</v>
      </c>
      <c r="C225" s="177"/>
      <c r="D225" s="95"/>
      <c r="E225" s="130"/>
      <c r="F225" s="111" t="str">
        <f t="shared" si="17"/>
        <v/>
      </c>
      <c r="G225" s="111" t="str">
        <f t="shared" si="18"/>
        <v/>
      </c>
      <c r="H225" s="73"/>
      <c r="L225" s="73"/>
      <c r="M225" s="73"/>
    </row>
    <row r="226" spans="1:14" outlineLevel="1" x14ac:dyDescent="0.25">
      <c r="A226" s="89" t="s">
        <v>599</v>
      </c>
      <c r="B226" s="116" t="s">
        <v>356</v>
      </c>
      <c r="C226" s="177"/>
      <c r="D226" s="95"/>
      <c r="E226" s="93"/>
      <c r="F226" s="111" t="str">
        <f t="shared" si="17"/>
        <v/>
      </c>
      <c r="G226" s="111" t="str">
        <f t="shared" si="18"/>
        <v/>
      </c>
      <c r="H226" s="73"/>
      <c r="L226" s="73"/>
      <c r="M226" s="73"/>
    </row>
    <row r="227" spans="1:14" outlineLevel="1" x14ac:dyDescent="0.25">
      <c r="A227" s="89" t="s">
        <v>600</v>
      </c>
      <c r="B227" s="116" t="s">
        <v>356</v>
      </c>
      <c r="C227" s="177"/>
      <c r="D227" s="95"/>
      <c r="E227" s="130"/>
      <c r="F227" s="111" t="str">
        <f t="shared" si="17"/>
        <v/>
      </c>
      <c r="G227" s="111" t="str">
        <f t="shared" si="18"/>
        <v/>
      </c>
      <c r="H227" s="73"/>
      <c r="L227" s="73"/>
      <c r="M227" s="73"/>
    </row>
    <row r="228" spans="1:14" ht="15" customHeight="1" x14ac:dyDescent="0.25">
      <c r="A228" s="98"/>
      <c r="B228" s="99" t="s">
        <v>601</v>
      </c>
      <c r="C228" s="98"/>
      <c r="D228" s="98"/>
      <c r="E228" s="100"/>
      <c r="F228" s="101"/>
      <c r="G228" s="101"/>
      <c r="H228" s="73"/>
      <c r="L228" s="73"/>
      <c r="M228" s="73"/>
    </row>
    <row r="229" spans="1:14" ht="30" x14ac:dyDescent="0.25">
      <c r="A229" s="89" t="s">
        <v>602</v>
      </c>
      <c r="B229" s="102" t="s">
        <v>603</v>
      </c>
      <c r="C229" s="145" t="str">
        <f>C30</f>
        <v>Nykredit Realkredit A/S :: Covered Bond Label</v>
      </c>
      <c r="H229" s="73"/>
      <c r="L229" s="73"/>
      <c r="M229" s="73"/>
    </row>
    <row r="230" spans="1:14" ht="15" customHeight="1" x14ac:dyDescent="0.25">
      <c r="A230" s="98"/>
      <c r="B230" s="99" t="s">
        <v>604</v>
      </c>
      <c r="C230" s="98"/>
      <c r="D230" s="98"/>
      <c r="E230" s="100"/>
      <c r="F230" s="101"/>
      <c r="G230" s="101"/>
      <c r="H230" s="73"/>
      <c r="L230" s="73"/>
      <c r="M230" s="73"/>
    </row>
    <row r="231" spans="1:14" x14ac:dyDescent="0.25">
      <c r="A231" s="89" t="s">
        <v>605</v>
      </c>
      <c r="B231" s="89" t="s">
        <v>606</v>
      </c>
      <c r="C231" s="177">
        <v>0</v>
      </c>
      <c r="D231" s="95"/>
      <c r="E231" s="93"/>
      <c r="H231" s="73"/>
      <c r="L231" s="73"/>
      <c r="M231" s="73"/>
    </row>
    <row r="232" spans="1:14" x14ac:dyDescent="0.25">
      <c r="A232" s="89" t="s">
        <v>607</v>
      </c>
      <c r="B232" s="138" t="s">
        <v>608</v>
      </c>
      <c r="C232" s="177">
        <v>0</v>
      </c>
      <c r="D232" s="95"/>
      <c r="E232" s="93"/>
      <c r="H232" s="73"/>
      <c r="L232" s="73"/>
      <c r="M232" s="73"/>
    </row>
    <row r="233" spans="1:14" x14ac:dyDescent="0.25">
      <c r="A233" s="89" t="s">
        <v>609</v>
      </c>
      <c r="B233" s="138" t="s">
        <v>610</v>
      </c>
      <c r="C233" s="177">
        <v>0</v>
      </c>
      <c r="D233" s="95"/>
      <c r="E233" s="93"/>
      <c r="H233" s="73"/>
      <c r="L233" s="73"/>
      <c r="M233" s="73"/>
    </row>
    <row r="234" spans="1:14" outlineLevel="1" x14ac:dyDescent="0.25">
      <c r="A234" s="89" t="s">
        <v>611</v>
      </c>
      <c r="B234" s="109" t="s">
        <v>612</v>
      </c>
      <c r="C234" s="210"/>
      <c r="D234" s="198"/>
      <c r="E234" s="93"/>
      <c r="H234" s="73"/>
      <c r="L234" s="73"/>
      <c r="M234" s="73"/>
    </row>
    <row r="235" spans="1:14" outlineLevel="1" x14ac:dyDescent="0.25">
      <c r="A235" s="89" t="s">
        <v>613</v>
      </c>
      <c r="B235" s="109" t="s">
        <v>614</v>
      </c>
      <c r="C235" s="210"/>
      <c r="D235" s="198"/>
      <c r="E235" s="93"/>
      <c r="H235" s="73"/>
      <c r="L235" s="73"/>
      <c r="M235" s="73"/>
    </row>
    <row r="236" spans="1:14" outlineLevel="1" x14ac:dyDescent="0.25">
      <c r="A236" s="89" t="s">
        <v>615</v>
      </c>
      <c r="B236" s="109" t="s">
        <v>616</v>
      </c>
      <c r="C236" s="198"/>
      <c r="D236" s="198"/>
      <c r="E236" s="93"/>
      <c r="H236" s="73"/>
      <c r="L236" s="73"/>
      <c r="M236" s="73"/>
    </row>
    <row r="237" spans="1:14" outlineLevel="1" x14ac:dyDescent="0.25">
      <c r="A237" s="89" t="s">
        <v>617</v>
      </c>
      <c r="C237" s="93"/>
      <c r="D237" s="93"/>
      <c r="E237" s="93"/>
      <c r="H237" s="73"/>
      <c r="L237" s="73"/>
      <c r="M237" s="73"/>
    </row>
    <row r="238" spans="1:14" outlineLevel="1" x14ac:dyDescent="0.25">
      <c r="A238" s="89" t="s">
        <v>618</v>
      </c>
      <c r="C238" s="93"/>
      <c r="D238" s="93"/>
      <c r="E238" s="93"/>
      <c r="H238" s="73"/>
      <c r="L238" s="73"/>
      <c r="M238" s="73"/>
    </row>
    <row r="239" spans="1:14" outlineLevel="1" x14ac:dyDescent="0.25">
      <c r="A239" s="98"/>
      <c r="B239" s="99" t="s">
        <v>619</v>
      </c>
      <c r="C239" s="98"/>
      <c r="D239" s="98"/>
      <c r="E239" s="98"/>
      <c r="F239" s="98"/>
      <c r="G239" s="98"/>
      <c r="H239" s="73"/>
      <c r="K239" s="2"/>
      <c r="L239" s="2"/>
      <c r="M239" s="2"/>
      <c r="N239" s="2"/>
    </row>
    <row r="240" spans="1:14" ht="30" outlineLevel="1" x14ac:dyDescent="0.25">
      <c r="A240" s="89" t="s">
        <v>620</v>
      </c>
      <c r="B240" s="89" t="s">
        <v>794</v>
      </c>
      <c r="C240" s="95" t="s">
        <v>3036</v>
      </c>
      <c r="D240" s="95"/>
      <c r="G240" s="2"/>
      <c r="H240" s="73"/>
      <c r="K240" s="2"/>
      <c r="L240" s="2"/>
      <c r="M240" s="2"/>
      <c r="N240" s="2"/>
    </row>
    <row r="241" spans="1:14" outlineLevel="1" x14ac:dyDescent="0.25">
      <c r="A241" s="89" t="s">
        <v>622</v>
      </c>
      <c r="B241" s="89" t="s">
        <v>623</v>
      </c>
      <c r="C241" s="95" t="s">
        <v>2043</v>
      </c>
      <c r="D241" s="95"/>
      <c r="G241" s="2"/>
      <c r="H241" s="73"/>
      <c r="K241" s="2"/>
      <c r="L241" s="2"/>
      <c r="M241" s="2"/>
      <c r="N241" s="2"/>
    </row>
    <row r="242" spans="1:14" outlineLevel="1" x14ac:dyDescent="0.25">
      <c r="A242" s="89" t="s">
        <v>624</v>
      </c>
      <c r="B242" s="89" t="s">
        <v>625</v>
      </c>
      <c r="C242" s="95" t="s">
        <v>2043</v>
      </c>
      <c r="D242" s="95"/>
      <c r="G242" s="2"/>
      <c r="H242" s="73"/>
      <c r="K242" s="2"/>
      <c r="L242" s="2"/>
      <c r="M242" s="2"/>
      <c r="N242" s="2"/>
    </row>
    <row r="243" spans="1:14" ht="30" outlineLevel="1" x14ac:dyDescent="0.25">
      <c r="A243" s="89" t="s">
        <v>626</v>
      </c>
      <c r="B243" s="89" t="s">
        <v>795</v>
      </c>
      <c r="C243" s="95" t="s">
        <v>621</v>
      </c>
      <c r="D243" s="95"/>
      <c r="G243" s="2"/>
      <c r="H243" s="73"/>
      <c r="K243" s="2"/>
      <c r="L243" s="2"/>
      <c r="M243" s="2"/>
      <c r="N243" s="2"/>
    </row>
    <row r="244" spans="1:14" outlineLevel="1" x14ac:dyDescent="0.25">
      <c r="A244" s="89" t="s">
        <v>627</v>
      </c>
      <c r="B244" s="89" t="s">
        <v>628</v>
      </c>
      <c r="C244" s="139" t="s">
        <v>629</v>
      </c>
      <c r="D244" s="139" t="s">
        <v>630</v>
      </c>
      <c r="E244" s="95"/>
      <c r="G244" s="2"/>
      <c r="H244" s="73"/>
      <c r="K244" s="2"/>
      <c r="L244" s="2"/>
      <c r="M244" s="2"/>
      <c r="N244" s="2"/>
    </row>
    <row r="245" spans="1:14" outlineLevel="1" x14ac:dyDescent="0.25">
      <c r="A245" s="89" t="s">
        <v>631</v>
      </c>
      <c r="B245" s="89" t="s">
        <v>796</v>
      </c>
      <c r="C245" s="95" t="s">
        <v>304</v>
      </c>
      <c r="D245" s="95"/>
      <c r="G245" s="2"/>
      <c r="H245" s="73"/>
      <c r="K245" s="2"/>
      <c r="L245" s="2"/>
      <c r="M245" s="2"/>
      <c r="N245" s="2"/>
    </row>
    <row r="246" spans="1:14" outlineLevel="1" x14ac:dyDescent="0.25">
      <c r="A246" s="89" t="s">
        <v>632</v>
      </c>
      <c r="B246" s="89" t="s">
        <v>633</v>
      </c>
      <c r="C246" s="95" t="s">
        <v>2043</v>
      </c>
      <c r="D246" s="95"/>
      <c r="G246" s="2"/>
      <c r="H246" s="73"/>
      <c r="K246" s="2"/>
      <c r="L246" s="2"/>
      <c r="M246" s="2"/>
      <c r="N246" s="2"/>
    </row>
    <row r="247" spans="1:14" outlineLevel="1" x14ac:dyDescent="0.25">
      <c r="A247" s="89" t="s">
        <v>634</v>
      </c>
      <c r="D247" s="2"/>
      <c r="E247" s="2"/>
      <c r="F247" s="2"/>
      <c r="G247" s="2"/>
      <c r="H247" s="73"/>
      <c r="K247" s="2"/>
      <c r="L247" s="2"/>
      <c r="M247" s="2"/>
      <c r="N247" s="2"/>
    </row>
    <row r="248" spans="1:14" outlineLevel="1" x14ac:dyDescent="0.25">
      <c r="A248" s="89" t="s">
        <v>635</v>
      </c>
      <c r="D248" s="2"/>
      <c r="E248" s="2"/>
      <c r="F248" s="2"/>
      <c r="G248" s="2"/>
      <c r="H248" s="73"/>
      <c r="K248" s="2"/>
      <c r="L248" s="2"/>
      <c r="M248" s="2"/>
      <c r="N248" s="2"/>
    </row>
    <row r="249" spans="1:14" outlineLevel="1" x14ac:dyDescent="0.25">
      <c r="A249" s="89" t="s">
        <v>636</v>
      </c>
      <c r="D249" s="2"/>
      <c r="E249" s="2"/>
      <c r="F249" s="2"/>
      <c r="G249" s="2"/>
      <c r="H249" s="73"/>
      <c r="K249" s="2"/>
      <c r="L249" s="2"/>
      <c r="M249" s="2"/>
      <c r="N249" s="2"/>
    </row>
    <row r="250" spans="1:14" outlineLevel="1" x14ac:dyDescent="0.25">
      <c r="A250" s="89" t="s">
        <v>637</v>
      </c>
      <c r="D250" s="2"/>
      <c r="E250" s="2"/>
      <c r="F250" s="2"/>
      <c r="G250" s="2"/>
      <c r="H250" s="73"/>
      <c r="K250" s="2"/>
      <c r="L250" s="2"/>
      <c r="M250" s="2"/>
      <c r="N250" s="2"/>
    </row>
    <row r="251" spans="1:14" outlineLevel="1" x14ac:dyDescent="0.25">
      <c r="A251" s="89" t="s">
        <v>638</v>
      </c>
      <c r="D251" s="2"/>
      <c r="E251" s="2"/>
      <c r="F251" s="2"/>
      <c r="G251" s="2"/>
      <c r="H251" s="73"/>
      <c r="K251" s="2"/>
      <c r="L251" s="2"/>
      <c r="M251" s="2"/>
      <c r="N251" s="2"/>
    </row>
    <row r="252" spans="1:14" outlineLevel="1" x14ac:dyDescent="0.25">
      <c r="A252" s="89" t="s">
        <v>639</v>
      </c>
      <c r="D252" s="2"/>
      <c r="E252" s="2"/>
      <c r="F252" s="2"/>
      <c r="G252" s="2"/>
      <c r="H252" s="73"/>
      <c r="K252" s="2"/>
      <c r="L252" s="2"/>
      <c r="M252" s="2"/>
      <c r="N252" s="2"/>
    </row>
    <row r="253" spans="1:14" outlineLevel="1" x14ac:dyDescent="0.25">
      <c r="A253" s="89" t="s">
        <v>640</v>
      </c>
      <c r="D253" s="2"/>
      <c r="E253" s="2"/>
      <c r="F253" s="2"/>
      <c r="G253" s="2"/>
      <c r="H253" s="73"/>
      <c r="K253" s="2"/>
      <c r="L253" s="2"/>
      <c r="M253" s="2"/>
      <c r="N253" s="2"/>
    </row>
    <row r="254" spans="1:14" outlineLevel="1" x14ac:dyDescent="0.25">
      <c r="A254" s="89" t="s">
        <v>641</v>
      </c>
      <c r="D254" s="2"/>
      <c r="E254" s="2"/>
      <c r="F254" s="2"/>
      <c r="G254" s="2"/>
      <c r="H254" s="73"/>
      <c r="K254" s="2"/>
      <c r="L254" s="2"/>
      <c r="M254" s="2"/>
      <c r="N254" s="2"/>
    </row>
    <row r="255" spans="1:14" outlineLevel="1" x14ac:dyDescent="0.25">
      <c r="A255" s="89" t="s">
        <v>642</v>
      </c>
      <c r="D255" s="2"/>
      <c r="E255" s="2"/>
      <c r="F255" s="2"/>
      <c r="G255" s="2"/>
      <c r="H255" s="73"/>
      <c r="K255" s="2"/>
      <c r="L255" s="2"/>
      <c r="M255" s="2"/>
      <c r="N255" s="2"/>
    </row>
    <row r="256" spans="1:14" outlineLevel="1" x14ac:dyDescent="0.25">
      <c r="A256" s="89" t="s">
        <v>643</v>
      </c>
      <c r="D256" s="2"/>
      <c r="E256" s="2"/>
      <c r="F256" s="2"/>
      <c r="G256" s="2"/>
      <c r="H256" s="73"/>
      <c r="K256" s="2"/>
      <c r="L256" s="2"/>
      <c r="M256" s="2"/>
      <c r="N256" s="2"/>
    </row>
    <row r="257" spans="1:14" outlineLevel="1" x14ac:dyDescent="0.25">
      <c r="A257" s="89" t="s">
        <v>644</v>
      </c>
      <c r="D257" s="2"/>
      <c r="E257" s="2"/>
      <c r="F257" s="2"/>
      <c r="G257" s="2"/>
      <c r="H257" s="73"/>
      <c r="K257" s="2"/>
      <c r="L257" s="2"/>
      <c r="M257" s="2"/>
      <c r="N257" s="2"/>
    </row>
    <row r="258" spans="1:14" outlineLevel="1" x14ac:dyDescent="0.25">
      <c r="A258" s="89" t="s">
        <v>645</v>
      </c>
      <c r="D258" s="2"/>
      <c r="E258" s="2"/>
      <c r="F258" s="2"/>
      <c r="G258" s="2"/>
      <c r="H258" s="73"/>
      <c r="K258" s="2"/>
      <c r="L258" s="2"/>
      <c r="M258" s="2"/>
      <c r="N258" s="2"/>
    </row>
    <row r="259" spans="1:14" outlineLevel="1" x14ac:dyDescent="0.25">
      <c r="A259" s="89" t="s">
        <v>646</v>
      </c>
      <c r="D259" s="2"/>
      <c r="E259" s="2"/>
      <c r="F259" s="2"/>
      <c r="G259" s="2"/>
      <c r="H259" s="73"/>
      <c r="K259" s="2"/>
      <c r="L259" s="2"/>
      <c r="M259" s="2"/>
      <c r="N259" s="2"/>
    </row>
    <row r="260" spans="1:14" outlineLevel="1" x14ac:dyDescent="0.25">
      <c r="A260" s="89" t="s">
        <v>647</v>
      </c>
      <c r="D260" s="2"/>
      <c r="E260" s="2"/>
      <c r="F260" s="2"/>
      <c r="G260" s="2"/>
      <c r="H260" s="73"/>
      <c r="K260" s="2"/>
      <c r="L260" s="2"/>
      <c r="M260" s="2"/>
      <c r="N260" s="2"/>
    </row>
    <row r="261" spans="1:14" outlineLevel="1" x14ac:dyDescent="0.25">
      <c r="A261" s="89" t="s">
        <v>648</v>
      </c>
      <c r="D261" s="2"/>
      <c r="E261" s="2"/>
      <c r="F261" s="2"/>
      <c r="G261" s="2"/>
      <c r="H261" s="73"/>
      <c r="K261" s="2"/>
      <c r="L261" s="2"/>
      <c r="M261" s="2"/>
      <c r="N261" s="2"/>
    </row>
    <row r="262" spans="1:14" outlineLevel="1" x14ac:dyDescent="0.25">
      <c r="A262" s="89" t="s">
        <v>649</v>
      </c>
      <c r="D262" s="2"/>
      <c r="E262" s="2"/>
      <c r="F262" s="2"/>
      <c r="G262" s="2"/>
      <c r="H262" s="73"/>
      <c r="K262" s="2"/>
      <c r="L262" s="2"/>
      <c r="M262" s="2"/>
      <c r="N262" s="2"/>
    </row>
    <row r="263" spans="1:14" outlineLevel="1" x14ac:dyDescent="0.25">
      <c r="A263" s="89" t="s">
        <v>650</v>
      </c>
      <c r="D263" s="2"/>
      <c r="E263" s="2"/>
      <c r="F263" s="2"/>
      <c r="G263" s="2"/>
      <c r="H263" s="73"/>
      <c r="K263" s="2"/>
      <c r="L263" s="2"/>
      <c r="M263" s="2"/>
      <c r="N263" s="2"/>
    </row>
    <row r="264" spans="1:14" outlineLevel="1" x14ac:dyDescent="0.25">
      <c r="A264" s="89" t="s">
        <v>651</v>
      </c>
      <c r="D264" s="2"/>
      <c r="E264" s="2"/>
      <c r="F264" s="2"/>
      <c r="G264" s="2"/>
      <c r="H264" s="73"/>
      <c r="K264" s="2"/>
      <c r="L264" s="2"/>
      <c r="M264" s="2"/>
      <c r="N264" s="2"/>
    </row>
    <row r="265" spans="1:14" outlineLevel="1" x14ac:dyDescent="0.25">
      <c r="A265" s="89" t="s">
        <v>652</v>
      </c>
      <c r="D265" s="2"/>
      <c r="E265" s="2"/>
      <c r="F265" s="2"/>
      <c r="G265" s="2"/>
      <c r="H265" s="73"/>
      <c r="K265" s="2"/>
      <c r="L265" s="2"/>
      <c r="M265" s="2"/>
      <c r="N265" s="2"/>
    </row>
    <row r="266" spans="1:14" outlineLevel="1" x14ac:dyDescent="0.25">
      <c r="A266" s="89" t="s">
        <v>653</v>
      </c>
      <c r="D266" s="2"/>
      <c r="E266" s="2"/>
      <c r="F266" s="2"/>
      <c r="G266" s="2"/>
      <c r="H266" s="73"/>
      <c r="K266" s="2"/>
      <c r="L266" s="2"/>
      <c r="M266" s="2"/>
      <c r="N266" s="2"/>
    </row>
    <row r="267" spans="1:14" outlineLevel="1" x14ac:dyDescent="0.25">
      <c r="A267" s="89" t="s">
        <v>654</v>
      </c>
      <c r="D267" s="2"/>
      <c r="E267" s="2"/>
      <c r="F267" s="2"/>
      <c r="G267" s="2"/>
      <c r="H267" s="73"/>
      <c r="K267" s="2"/>
      <c r="L267" s="2"/>
      <c r="M267" s="2"/>
      <c r="N267" s="2"/>
    </row>
    <row r="268" spans="1:14" outlineLevel="1" x14ac:dyDescent="0.25">
      <c r="A268" s="89" t="s">
        <v>655</v>
      </c>
      <c r="D268" s="2"/>
      <c r="E268" s="2"/>
      <c r="F268" s="2"/>
      <c r="G268" s="2"/>
      <c r="H268" s="73"/>
      <c r="K268" s="2"/>
      <c r="L268" s="2"/>
      <c r="M268" s="2"/>
      <c r="N268" s="2"/>
    </row>
    <row r="269" spans="1:14" outlineLevel="1" x14ac:dyDescent="0.25">
      <c r="A269" s="89" t="s">
        <v>656</v>
      </c>
      <c r="D269" s="2"/>
      <c r="E269" s="2"/>
      <c r="F269" s="2"/>
      <c r="G269" s="2"/>
      <c r="H269" s="73"/>
      <c r="K269" s="2"/>
      <c r="L269" s="2"/>
      <c r="M269" s="2"/>
      <c r="N269" s="2"/>
    </row>
    <row r="270" spans="1:14" outlineLevel="1" x14ac:dyDescent="0.25">
      <c r="A270" s="89" t="s">
        <v>657</v>
      </c>
      <c r="D270" s="2"/>
      <c r="E270" s="2"/>
      <c r="F270" s="2"/>
      <c r="G270" s="2"/>
      <c r="H270" s="73"/>
      <c r="K270" s="2"/>
      <c r="L270" s="2"/>
      <c r="M270" s="2"/>
      <c r="N270" s="2"/>
    </row>
    <row r="271" spans="1:14" outlineLevel="1" x14ac:dyDescent="0.25">
      <c r="A271" s="89" t="s">
        <v>658</v>
      </c>
      <c r="D271" s="2"/>
      <c r="E271" s="2"/>
      <c r="F271" s="2"/>
      <c r="G271" s="2"/>
      <c r="H271" s="73"/>
      <c r="K271" s="2"/>
      <c r="L271" s="2"/>
      <c r="M271" s="2"/>
      <c r="N271" s="2"/>
    </row>
    <row r="272" spans="1:14" outlineLevel="1" x14ac:dyDescent="0.25">
      <c r="A272" s="89" t="s">
        <v>659</v>
      </c>
      <c r="D272" s="2"/>
      <c r="E272" s="2"/>
      <c r="F272" s="2"/>
      <c r="G272" s="2"/>
      <c r="H272" s="73"/>
      <c r="K272" s="2"/>
      <c r="L272" s="2"/>
      <c r="M272" s="2"/>
      <c r="N272" s="2"/>
    </row>
    <row r="273" spans="1:14" outlineLevel="1" x14ac:dyDescent="0.25">
      <c r="A273" s="89" t="s">
        <v>660</v>
      </c>
      <c r="D273" s="2"/>
      <c r="E273" s="2"/>
      <c r="F273" s="2"/>
      <c r="G273" s="2"/>
      <c r="H273" s="73"/>
      <c r="K273" s="2"/>
      <c r="L273" s="2"/>
      <c r="M273" s="2"/>
      <c r="N273" s="2"/>
    </row>
    <row r="274" spans="1:14" outlineLevel="1" x14ac:dyDescent="0.25">
      <c r="A274" s="89" t="s">
        <v>661</v>
      </c>
      <c r="D274" s="2"/>
      <c r="E274" s="2"/>
      <c r="F274" s="2"/>
      <c r="G274" s="2"/>
      <c r="H274" s="73"/>
      <c r="K274" s="2"/>
      <c r="L274" s="2"/>
      <c r="M274" s="2"/>
      <c r="N274" s="2"/>
    </row>
    <row r="275" spans="1:14" outlineLevel="1" x14ac:dyDescent="0.25">
      <c r="A275" s="89" t="s">
        <v>662</v>
      </c>
      <c r="D275" s="2"/>
      <c r="E275" s="2"/>
      <c r="F275" s="2"/>
      <c r="G275" s="2"/>
      <c r="H275" s="73"/>
      <c r="K275" s="2"/>
      <c r="L275" s="2"/>
      <c r="M275" s="2"/>
      <c r="N275" s="2"/>
    </row>
    <row r="276" spans="1:14" outlineLevel="1" x14ac:dyDescent="0.25">
      <c r="A276" s="89" t="s">
        <v>663</v>
      </c>
      <c r="D276" s="2"/>
      <c r="E276" s="2"/>
      <c r="F276" s="2"/>
      <c r="G276" s="2"/>
      <c r="H276" s="73"/>
      <c r="K276" s="2"/>
      <c r="L276" s="2"/>
      <c r="M276" s="2"/>
      <c r="N276" s="2"/>
    </row>
    <row r="277" spans="1:14" outlineLevel="1" x14ac:dyDescent="0.25">
      <c r="A277" s="89" t="s">
        <v>664</v>
      </c>
      <c r="D277" s="2"/>
      <c r="E277" s="2"/>
      <c r="F277" s="2"/>
      <c r="G277" s="2"/>
      <c r="H277" s="73"/>
      <c r="K277" s="2"/>
      <c r="L277" s="2"/>
      <c r="M277" s="2"/>
      <c r="N277" s="2"/>
    </row>
    <row r="278" spans="1:14" outlineLevel="1" x14ac:dyDescent="0.25">
      <c r="A278" s="89" t="s">
        <v>665</v>
      </c>
      <c r="D278" s="2"/>
      <c r="E278" s="2"/>
      <c r="F278" s="2"/>
      <c r="G278" s="2"/>
      <c r="H278" s="73"/>
      <c r="K278" s="2"/>
      <c r="L278" s="2"/>
      <c r="M278" s="2"/>
      <c r="N278" s="2"/>
    </row>
    <row r="279" spans="1:14" outlineLevel="1" x14ac:dyDescent="0.25">
      <c r="A279" s="89" t="s">
        <v>666</v>
      </c>
      <c r="D279" s="2"/>
      <c r="E279" s="2"/>
      <c r="F279" s="2"/>
      <c r="G279" s="2"/>
      <c r="H279" s="73"/>
      <c r="K279" s="2"/>
      <c r="L279" s="2"/>
      <c r="M279" s="2"/>
      <c r="N279" s="2"/>
    </row>
    <row r="280" spans="1:14" outlineLevel="1" x14ac:dyDescent="0.25">
      <c r="A280" s="89" t="s">
        <v>667</v>
      </c>
      <c r="D280" s="2"/>
      <c r="E280" s="2"/>
      <c r="F280" s="2"/>
      <c r="G280" s="2"/>
      <c r="H280" s="73"/>
      <c r="K280" s="2"/>
      <c r="L280" s="2"/>
      <c r="M280" s="2"/>
      <c r="N280" s="2"/>
    </row>
    <row r="281" spans="1:14" outlineLevel="1" x14ac:dyDescent="0.25">
      <c r="A281" s="89" t="s">
        <v>668</v>
      </c>
      <c r="D281" s="2"/>
      <c r="E281" s="2"/>
      <c r="F281" s="2"/>
      <c r="G281" s="2"/>
      <c r="H281" s="73"/>
      <c r="K281" s="2"/>
      <c r="L281" s="2"/>
      <c r="M281" s="2"/>
      <c r="N281" s="2"/>
    </row>
    <row r="282" spans="1:14" outlineLevel="1" x14ac:dyDescent="0.25">
      <c r="A282" s="89" t="s">
        <v>669</v>
      </c>
      <c r="D282" s="2"/>
      <c r="E282" s="2"/>
      <c r="F282" s="2"/>
      <c r="G282" s="2"/>
      <c r="H282" s="73"/>
      <c r="K282" s="2"/>
      <c r="L282" s="2"/>
      <c r="M282" s="2"/>
      <c r="N282" s="2"/>
    </row>
    <row r="283" spans="1:14" outlineLevel="1" x14ac:dyDescent="0.25">
      <c r="A283" s="89" t="s">
        <v>670</v>
      </c>
      <c r="D283" s="2"/>
      <c r="E283" s="2"/>
      <c r="F283" s="2"/>
      <c r="G283" s="2"/>
      <c r="H283" s="73"/>
      <c r="K283" s="2"/>
      <c r="L283" s="2"/>
      <c r="M283" s="2"/>
      <c r="N283" s="2"/>
    </row>
    <row r="284" spans="1:14" outlineLevel="1" x14ac:dyDescent="0.25">
      <c r="A284" s="89" t="s">
        <v>671</v>
      </c>
      <c r="D284" s="2"/>
      <c r="E284" s="2"/>
      <c r="F284" s="2"/>
      <c r="G284" s="2"/>
      <c r="H284" s="73"/>
      <c r="K284" s="2"/>
      <c r="L284" s="2"/>
      <c r="M284" s="2"/>
      <c r="N284" s="2"/>
    </row>
    <row r="285" spans="1:14" ht="18.75" x14ac:dyDescent="0.25">
      <c r="A285" s="86"/>
      <c r="B285" s="86" t="s">
        <v>672</v>
      </c>
      <c r="C285" s="86"/>
      <c r="D285" s="86"/>
      <c r="E285" s="86"/>
      <c r="F285" s="87"/>
      <c r="G285" s="88"/>
      <c r="H285" s="73"/>
      <c r="I285" s="79"/>
      <c r="J285" s="79"/>
      <c r="K285" s="79"/>
      <c r="L285" s="79"/>
      <c r="M285" s="81"/>
    </row>
    <row r="286" spans="1:14" ht="18.75" x14ac:dyDescent="0.25">
      <c r="A286" s="140" t="s">
        <v>673</v>
      </c>
      <c r="B286" s="141"/>
      <c r="C286" s="141"/>
      <c r="D286" s="141"/>
      <c r="E286" s="141"/>
      <c r="F286" s="142"/>
      <c r="G286" s="141"/>
      <c r="H286" s="73"/>
      <c r="I286" s="79"/>
      <c r="J286" s="79"/>
      <c r="K286" s="79"/>
      <c r="L286" s="79"/>
      <c r="M286" s="81"/>
    </row>
    <row r="287" spans="1:14" ht="18.75" x14ac:dyDescent="0.25">
      <c r="A287" s="140" t="s">
        <v>674</v>
      </c>
      <c r="B287" s="141"/>
      <c r="C287" s="141"/>
      <c r="D287" s="141"/>
      <c r="E287" s="141"/>
      <c r="F287" s="142"/>
      <c r="G287" s="141"/>
      <c r="H287" s="73"/>
      <c r="I287" s="79"/>
      <c r="J287" s="79"/>
      <c r="K287" s="79"/>
      <c r="L287" s="79"/>
      <c r="M287" s="81"/>
    </row>
    <row r="288" spans="1:14" x14ac:dyDescent="0.25">
      <c r="A288" s="89" t="s">
        <v>675</v>
      </c>
      <c r="B288" s="109" t="s">
        <v>676</v>
      </c>
      <c r="C288" s="143">
        <f>ROW(B38)</f>
        <v>38</v>
      </c>
      <c r="D288" s="108"/>
      <c r="E288" s="108"/>
      <c r="F288" s="108"/>
      <c r="G288" s="108"/>
      <c r="H288" s="73"/>
      <c r="I288" s="91"/>
      <c r="J288" s="144"/>
      <c r="L288" s="108"/>
      <c r="M288" s="108"/>
      <c r="N288" s="108"/>
    </row>
    <row r="289" spans="1:14" x14ac:dyDescent="0.25">
      <c r="A289" s="89" t="s">
        <v>677</v>
      </c>
      <c r="B289" s="109" t="s">
        <v>678</v>
      </c>
      <c r="C289" s="143">
        <f>ROW(B39)</f>
        <v>39</v>
      </c>
      <c r="E289" s="108"/>
      <c r="F289" s="108"/>
      <c r="H289" s="73"/>
      <c r="I289" s="91"/>
      <c r="J289" s="144"/>
      <c r="L289" s="108"/>
      <c r="M289" s="108"/>
    </row>
    <row r="290" spans="1:14" ht="30" x14ac:dyDescent="0.25">
      <c r="A290" s="89" t="s">
        <v>679</v>
      </c>
      <c r="B290" s="109" t="s">
        <v>680</v>
      </c>
      <c r="C290" s="145" t="str">
        <f>C30</f>
        <v>Nykredit Realkredit A/S :: Covered Bond Label</v>
      </c>
      <c r="G290" s="146"/>
      <c r="H290" s="73"/>
      <c r="I290" s="91"/>
      <c r="J290" s="144"/>
      <c r="K290" s="144"/>
      <c r="L290" s="146"/>
      <c r="M290" s="108"/>
      <c r="N290" s="146"/>
    </row>
    <row r="291" spans="1:14" x14ac:dyDescent="0.2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25">
      <c r="A292" s="89" t="s">
        <v>683</v>
      </c>
      <c r="B292" s="109" t="s">
        <v>684</v>
      </c>
      <c r="C292" s="143">
        <f>ROW(B52)</f>
        <v>52</v>
      </c>
      <c r="G292" s="146"/>
      <c r="H292" s="73"/>
      <c r="I292" s="91"/>
      <c r="J292" s="2"/>
      <c r="K292" s="144"/>
      <c r="L292" s="146"/>
      <c r="N292" s="146"/>
    </row>
    <row r="293" spans="1:14" x14ac:dyDescent="0.2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25">
      <c r="A294" s="89" t="s">
        <v>687</v>
      </c>
      <c r="B294" s="109" t="s">
        <v>688</v>
      </c>
      <c r="C294" s="147" t="s">
        <v>689</v>
      </c>
      <c r="H294" s="73"/>
      <c r="I294" s="91"/>
      <c r="J294" s="144"/>
      <c r="M294" s="146"/>
    </row>
    <row r="295" spans="1:14" x14ac:dyDescent="0.2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25">
      <c r="A296" s="89" t="s">
        <v>692</v>
      </c>
      <c r="B296" s="109" t="s">
        <v>693</v>
      </c>
      <c r="C296" s="143">
        <f>ROW(B111)</f>
        <v>111</v>
      </c>
      <c r="F296" s="146"/>
      <c r="H296" s="73"/>
      <c r="I296" s="91"/>
      <c r="J296" s="144"/>
      <c r="L296" s="146"/>
      <c r="M296" s="146"/>
    </row>
    <row r="297" spans="1:14" x14ac:dyDescent="0.25">
      <c r="A297" s="89" t="s">
        <v>694</v>
      </c>
      <c r="B297" s="109" t="s">
        <v>695</v>
      </c>
      <c r="C297" s="143">
        <f>ROW(B163)</f>
        <v>163</v>
      </c>
      <c r="E297" s="146"/>
      <c r="F297" s="146"/>
      <c r="H297" s="73"/>
      <c r="J297" s="144"/>
      <c r="L297" s="146"/>
    </row>
    <row r="298" spans="1:14" x14ac:dyDescent="0.25">
      <c r="A298" s="89" t="s">
        <v>696</v>
      </c>
      <c r="B298" s="109" t="s">
        <v>697</v>
      </c>
      <c r="C298" s="143">
        <f>ROW(B137)</f>
        <v>137</v>
      </c>
      <c r="E298" s="146"/>
      <c r="F298" s="146"/>
      <c r="H298" s="73"/>
      <c r="I298" s="91"/>
      <c r="J298" s="144"/>
      <c r="L298" s="146"/>
    </row>
    <row r="299" spans="1:14" x14ac:dyDescent="0.25">
      <c r="A299" s="89" t="s">
        <v>698</v>
      </c>
      <c r="B299" s="109" t="s">
        <v>699</v>
      </c>
      <c r="C299" s="95"/>
      <c r="E299" s="146"/>
      <c r="H299" s="73"/>
      <c r="I299" s="91"/>
      <c r="L299" s="146"/>
      <c r="M299" s="76" t="s">
        <v>700</v>
      </c>
    </row>
    <row r="300" spans="1:14" x14ac:dyDescent="0.25">
      <c r="A300" s="89" t="s">
        <v>701</v>
      </c>
      <c r="B300" s="109" t="s">
        <v>702</v>
      </c>
      <c r="C300" s="143" t="s">
        <v>703</v>
      </c>
      <c r="D300" s="143" t="s">
        <v>704</v>
      </c>
      <c r="E300" s="146"/>
      <c r="F300" s="143" t="s">
        <v>705</v>
      </c>
      <c r="H300" s="73"/>
      <c r="I300" s="91"/>
      <c r="K300" s="144"/>
      <c r="L300" s="146"/>
      <c r="M300" s="76" t="s">
        <v>706</v>
      </c>
    </row>
    <row r="301" spans="1:14" outlineLevel="1" x14ac:dyDescent="0.25">
      <c r="A301" s="89" t="s">
        <v>707</v>
      </c>
      <c r="B301" s="109" t="s">
        <v>708</v>
      </c>
      <c r="C301" s="143" t="s">
        <v>709</v>
      </c>
      <c r="H301" s="73"/>
      <c r="I301" s="91"/>
      <c r="K301" s="144"/>
      <c r="L301" s="146"/>
      <c r="M301" s="76" t="s">
        <v>710</v>
      </c>
    </row>
    <row r="302" spans="1:14" outlineLevel="1" x14ac:dyDescent="0.2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25">
      <c r="A303" s="89" t="s">
        <v>714</v>
      </c>
      <c r="B303" s="109" t="s">
        <v>715</v>
      </c>
      <c r="C303" s="143">
        <f>ROW(B65)</f>
        <v>65</v>
      </c>
      <c r="H303" s="73"/>
      <c r="I303" s="91"/>
      <c r="J303" s="144"/>
      <c r="K303" s="144"/>
      <c r="L303" s="146"/>
    </row>
    <row r="304" spans="1:14" outlineLevel="1" x14ac:dyDescent="0.25">
      <c r="A304" s="89" t="s">
        <v>716</v>
      </c>
      <c r="B304" s="109" t="s">
        <v>717</v>
      </c>
      <c r="C304" s="143">
        <f>ROW(B88)</f>
        <v>88</v>
      </c>
      <c r="H304" s="73"/>
      <c r="I304" s="91"/>
      <c r="J304" s="144"/>
      <c r="K304" s="144"/>
      <c r="L304" s="146"/>
    </row>
    <row r="305" spans="1:14" outlineLevel="1" x14ac:dyDescent="0.25">
      <c r="A305" s="89" t="s">
        <v>718</v>
      </c>
      <c r="B305" s="109" t="s">
        <v>719</v>
      </c>
      <c r="C305" s="143" t="s">
        <v>720</v>
      </c>
      <c r="E305" s="146"/>
      <c r="H305" s="73"/>
      <c r="I305" s="91"/>
      <c r="J305" s="144"/>
      <c r="K305" s="144"/>
      <c r="L305" s="146"/>
      <c r="N305" s="74"/>
    </row>
    <row r="306" spans="1:14" outlineLevel="1" x14ac:dyDescent="0.25">
      <c r="A306" s="89" t="s">
        <v>721</v>
      </c>
      <c r="B306" s="109" t="s">
        <v>722</v>
      </c>
      <c r="C306" s="143">
        <v>44</v>
      </c>
      <c r="E306" s="146"/>
      <c r="H306" s="73"/>
      <c r="I306" s="91"/>
      <c r="J306" s="144"/>
      <c r="K306" s="144"/>
      <c r="L306" s="146"/>
      <c r="N306" s="74"/>
    </row>
    <row r="307" spans="1:14" outlineLevel="1" x14ac:dyDescent="0.2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25">
      <c r="A308" s="89" t="s">
        <v>725</v>
      </c>
      <c r="B308" s="91"/>
      <c r="E308" s="146"/>
      <c r="H308" s="73"/>
      <c r="I308" s="91"/>
      <c r="J308" s="144"/>
      <c r="K308" s="144"/>
      <c r="L308" s="146"/>
      <c r="N308" s="74"/>
    </row>
    <row r="309" spans="1:14" outlineLevel="1" x14ac:dyDescent="0.25">
      <c r="A309" s="89" t="s">
        <v>726</v>
      </c>
      <c r="E309" s="146"/>
      <c r="H309" s="73"/>
      <c r="I309" s="91"/>
      <c r="J309" s="144"/>
      <c r="K309" s="144"/>
      <c r="L309" s="146"/>
      <c r="N309" s="74"/>
    </row>
    <row r="310" spans="1:14" outlineLevel="1" x14ac:dyDescent="0.25">
      <c r="A310" s="89" t="s">
        <v>727</v>
      </c>
      <c r="H310" s="73"/>
      <c r="N310" s="74"/>
    </row>
    <row r="311" spans="1:14" ht="37.5" x14ac:dyDescent="0.25">
      <c r="A311" s="87"/>
      <c r="B311" s="86" t="s">
        <v>273</v>
      </c>
      <c r="C311" s="87"/>
      <c r="D311" s="87"/>
      <c r="E311" s="87"/>
      <c r="F311" s="87"/>
      <c r="G311" s="88"/>
      <c r="H311" s="73"/>
      <c r="I311" s="79"/>
      <c r="J311" s="81"/>
      <c r="K311" s="81"/>
      <c r="L311" s="81"/>
      <c r="M311" s="81"/>
      <c r="N311" s="74"/>
    </row>
    <row r="312" spans="1:14" x14ac:dyDescent="0.25">
      <c r="A312" s="89" t="s">
        <v>728</v>
      </c>
      <c r="B312" s="103" t="s">
        <v>729</v>
      </c>
      <c r="C312" s="76" t="s">
        <v>278</v>
      </c>
      <c r="H312" s="73"/>
      <c r="I312" s="104"/>
      <c r="J312" s="144"/>
      <c r="N312" s="74"/>
    </row>
    <row r="313" spans="1:14" outlineLevel="1" x14ac:dyDescent="0.25">
      <c r="A313" s="89" t="s">
        <v>730</v>
      </c>
      <c r="B313" s="103" t="s">
        <v>731</v>
      </c>
      <c r="C313" s="76" t="s">
        <v>278</v>
      </c>
      <c r="H313" s="73"/>
      <c r="I313" s="104"/>
      <c r="J313" s="144"/>
      <c r="N313" s="74"/>
    </row>
    <row r="314" spans="1:14" outlineLevel="1" x14ac:dyDescent="0.25">
      <c r="A314" s="89" t="s">
        <v>732</v>
      </c>
      <c r="B314" s="103" t="s">
        <v>733</v>
      </c>
      <c r="C314" s="76" t="s">
        <v>278</v>
      </c>
      <c r="H314" s="73"/>
      <c r="I314" s="104"/>
      <c r="J314" s="144"/>
      <c r="N314" s="74"/>
    </row>
    <row r="315" spans="1:14" outlineLevel="1" x14ac:dyDescent="0.25">
      <c r="A315" s="89" t="s">
        <v>734</v>
      </c>
      <c r="B315" s="104"/>
      <c r="C315" s="144"/>
      <c r="H315" s="73"/>
      <c r="I315" s="104"/>
      <c r="J315" s="144"/>
      <c r="N315" s="74"/>
    </row>
    <row r="316" spans="1:14" outlineLevel="1" x14ac:dyDescent="0.25">
      <c r="A316" s="89" t="s">
        <v>735</v>
      </c>
      <c r="B316" s="104"/>
      <c r="C316" s="144"/>
      <c r="H316" s="73"/>
      <c r="I316" s="104"/>
      <c r="J316" s="144"/>
      <c r="N316" s="74"/>
    </row>
    <row r="317" spans="1:14" outlineLevel="1" x14ac:dyDescent="0.25">
      <c r="A317" s="89" t="s">
        <v>736</v>
      </c>
      <c r="B317" s="104"/>
      <c r="C317" s="144"/>
      <c r="H317" s="73"/>
      <c r="I317" s="104"/>
      <c r="J317" s="144"/>
      <c r="N317" s="74"/>
    </row>
    <row r="318" spans="1:14" outlineLevel="1" x14ac:dyDescent="0.25">
      <c r="A318" s="89" t="s">
        <v>737</v>
      </c>
      <c r="B318" s="104"/>
      <c r="C318" s="144"/>
      <c r="H318" s="73"/>
      <c r="I318" s="104"/>
      <c r="J318" s="144"/>
      <c r="N318" s="74"/>
    </row>
    <row r="319" spans="1:14" ht="18.75" x14ac:dyDescent="0.25">
      <c r="A319" s="87"/>
      <c r="B319" s="86" t="s">
        <v>274</v>
      </c>
      <c r="C319" s="87"/>
      <c r="D319" s="87"/>
      <c r="E319" s="87"/>
      <c r="F319" s="87"/>
      <c r="G319" s="88"/>
      <c r="H319" s="73"/>
      <c r="I319" s="79"/>
      <c r="J319" s="81"/>
      <c r="K319" s="81"/>
      <c r="L319" s="81"/>
      <c r="M319" s="81"/>
      <c r="N319" s="74"/>
    </row>
    <row r="320" spans="1:14" ht="15" customHeight="1" outlineLevel="1" x14ac:dyDescent="0.25">
      <c r="A320" s="98"/>
      <c r="B320" s="99" t="s">
        <v>738</v>
      </c>
      <c r="C320" s="98"/>
      <c r="D320" s="98"/>
      <c r="E320" s="100"/>
      <c r="F320" s="101"/>
      <c r="G320" s="101"/>
      <c r="H320" s="73"/>
      <c r="L320" s="73"/>
      <c r="M320" s="73"/>
      <c r="N320" s="74"/>
    </row>
    <row r="321" spans="1:14" outlineLevel="1" x14ac:dyDescent="0.25">
      <c r="A321" s="89" t="s">
        <v>739</v>
      </c>
      <c r="B321" s="109" t="s">
        <v>740</v>
      </c>
      <c r="C321" s="76" t="s">
        <v>278</v>
      </c>
      <c r="H321" s="73"/>
      <c r="I321" s="74"/>
      <c r="J321" s="74"/>
      <c r="K321" s="74"/>
      <c r="L321" s="74"/>
      <c r="M321" s="74"/>
      <c r="N321" s="74"/>
    </row>
    <row r="322" spans="1:14" outlineLevel="1" x14ac:dyDescent="0.25">
      <c r="A322" s="89" t="s">
        <v>741</v>
      </c>
      <c r="B322" s="109" t="s">
        <v>742</v>
      </c>
      <c r="C322" s="76" t="s">
        <v>278</v>
      </c>
      <c r="H322" s="73"/>
      <c r="I322" s="74"/>
      <c r="J322" s="74"/>
      <c r="K322" s="74"/>
      <c r="L322" s="74"/>
      <c r="M322" s="74"/>
      <c r="N322" s="74"/>
    </row>
    <row r="323" spans="1:14" outlineLevel="1" x14ac:dyDescent="0.25">
      <c r="A323" s="89" t="s">
        <v>743</v>
      </c>
      <c r="B323" s="109" t="s">
        <v>744</v>
      </c>
      <c r="C323" s="76" t="s">
        <v>278</v>
      </c>
      <c r="H323" s="73"/>
      <c r="I323" s="74"/>
      <c r="J323" s="74"/>
      <c r="K323" s="74"/>
      <c r="L323" s="74"/>
      <c r="M323" s="74"/>
      <c r="N323" s="74"/>
    </row>
    <row r="324" spans="1:14" outlineLevel="1" x14ac:dyDescent="0.25">
      <c r="A324" s="89" t="s">
        <v>745</v>
      </c>
      <c r="B324" s="109" t="s">
        <v>746</v>
      </c>
      <c r="C324" s="76" t="s">
        <v>278</v>
      </c>
      <c r="H324" s="73"/>
      <c r="I324" s="74"/>
      <c r="J324" s="74"/>
      <c r="K324" s="74"/>
      <c r="L324" s="74"/>
      <c r="M324" s="74"/>
      <c r="N324" s="74"/>
    </row>
    <row r="325" spans="1:14" outlineLevel="1" x14ac:dyDescent="0.25">
      <c r="A325" s="89" t="s">
        <v>747</v>
      </c>
      <c r="B325" s="109" t="s">
        <v>748</v>
      </c>
      <c r="C325" s="76" t="s">
        <v>278</v>
      </c>
      <c r="H325" s="73"/>
      <c r="I325" s="74"/>
      <c r="J325" s="74"/>
      <c r="K325" s="74"/>
      <c r="L325" s="74"/>
      <c r="M325" s="74"/>
      <c r="N325" s="74"/>
    </row>
    <row r="326" spans="1:14" outlineLevel="1" x14ac:dyDescent="0.25">
      <c r="A326" s="89" t="s">
        <v>749</v>
      </c>
      <c r="B326" s="109" t="s">
        <v>750</v>
      </c>
      <c r="C326" s="76" t="s">
        <v>278</v>
      </c>
      <c r="H326" s="73"/>
      <c r="I326" s="74"/>
      <c r="J326" s="74"/>
      <c r="K326" s="74"/>
      <c r="L326" s="74"/>
      <c r="M326" s="74"/>
      <c r="N326" s="74"/>
    </row>
    <row r="327" spans="1:14" outlineLevel="1" x14ac:dyDescent="0.25">
      <c r="A327" s="89" t="s">
        <v>751</v>
      </c>
      <c r="B327" s="109" t="s">
        <v>752</v>
      </c>
      <c r="C327" s="76" t="s">
        <v>278</v>
      </c>
      <c r="H327" s="73"/>
      <c r="I327" s="74"/>
      <c r="J327" s="74"/>
      <c r="K327" s="74"/>
      <c r="L327" s="74"/>
      <c r="M327" s="74"/>
      <c r="N327" s="74"/>
    </row>
    <row r="328" spans="1:14" outlineLevel="1" x14ac:dyDescent="0.25">
      <c r="A328" s="89" t="s">
        <v>753</v>
      </c>
      <c r="B328" s="109" t="s">
        <v>754</v>
      </c>
      <c r="C328" s="76" t="s">
        <v>278</v>
      </c>
      <c r="H328" s="73"/>
      <c r="I328" s="74"/>
      <c r="J328" s="74"/>
      <c r="K328" s="74"/>
      <c r="L328" s="74"/>
      <c r="M328" s="74"/>
      <c r="N328" s="74"/>
    </row>
    <row r="329" spans="1:14" outlineLevel="1" x14ac:dyDescent="0.25">
      <c r="A329" s="89" t="s">
        <v>755</v>
      </c>
      <c r="B329" s="109" t="s">
        <v>756</v>
      </c>
      <c r="C329" s="76" t="s">
        <v>278</v>
      </c>
      <c r="H329" s="73"/>
      <c r="I329" s="74"/>
      <c r="J329" s="74"/>
      <c r="K329" s="74"/>
      <c r="L329" s="74"/>
      <c r="M329" s="74"/>
      <c r="N329" s="74"/>
    </row>
    <row r="330" spans="1:14" outlineLevel="1" x14ac:dyDescent="0.25">
      <c r="A330" s="89" t="s">
        <v>757</v>
      </c>
      <c r="B330" s="116" t="s">
        <v>758</v>
      </c>
      <c r="H330" s="73"/>
      <c r="I330" s="74"/>
      <c r="J330" s="74"/>
      <c r="K330" s="74"/>
      <c r="L330" s="74"/>
      <c r="M330" s="74"/>
      <c r="N330" s="74"/>
    </row>
    <row r="331" spans="1:14" outlineLevel="1" x14ac:dyDescent="0.25">
      <c r="A331" s="89" t="s">
        <v>759</v>
      </c>
      <c r="B331" s="116" t="s">
        <v>758</v>
      </c>
      <c r="H331" s="73"/>
      <c r="I331" s="74"/>
      <c r="J331" s="74"/>
      <c r="K331" s="74"/>
      <c r="L331" s="74"/>
      <c r="M331" s="74"/>
      <c r="N331" s="74"/>
    </row>
    <row r="332" spans="1:14" outlineLevel="1" x14ac:dyDescent="0.25">
      <c r="A332" s="89" t="s">
        <v>760</v>
      </c>
      <c r="B332" s="116" t="s">
        <v>758</v>
      </c>
      <c r="H332" s="73"/>
      <c r="I332" s="74"/>
      <c r="J332" s="74"/>
      <c r="K332" s="74"/>
      <c r="L332" s="74"/>
      <c r="M332" s="74"/>
      <c r="N332" s="74"/>
    </row>
    <row r="333" spans="1:14" outlineLevel="1" x14ac:dyDescent="0.25">
      <c r="A333" s="89" t="s">
        <v>761</v>
      </c>
      <c r="B333" s="116" t="s">
        <v>758</v>
      </c>
      <c r="H333" s="73"/>
      <c r="I333" s="74"/>
      <c r="J333" s="74"/>
      <c r="K333" s="74"/>
      <c r="L333" s="74"/>
      <c r="M333" s="74"/>
      <c r="N333" s="74"/>
    </row>
    <row r="334" spans="1:14" outlineLevel="1" x14ac:dyDescent="0.25">
      <c r="A334" s="89" t="s">
        <v>762</v>
      </c>
      <c r="B334" s="116" t="s">
        <v>758</v>
      </c>
      <c r="H334" s="73"/>
      <c r="I334" s="74"/>
      <c r="J334" s="74"/>
      <c r="K334" s="74"/>
      <c r="L334" s="74"/>
      <c r="M334" s="74"/>
      <c r="N334" s="74"/>
    </row>
    <row r="335" spans="1:14" outlineLevel="1" x14ac:dyDescent="0.25">
      <c r="A335" s="89" t="s">
        <v>763</v>
      </c>
      <c r="B335" s="116" t="s">
        <v>758</v>
      </c>
      <c r="H335" s="73"/>
      <c r="I335" s="74"/>
      <c r="J335" s="74"/>
      <c r="K335" s="74"/>
      <c r="L335" s="74"/>
      <c r="M335" s="74"/>
      <c r="N335" s="74"/>
    </row>
    <row r="336" spans="1:14" outlineLevel="1" x14ac:dyDescent="0.25">
      <c r="A336" s="89" t="s">
        <v>764</v>
      </c>
      <c r="B336" s="116" t="s">
        <v>758</v>
      </c>
      <c r="H336" s="73"/>
      <c r="I336" s="74"/>
      <c r="J336" s="74"/>
      <c r="K336" s="74"/>
      <c r="L336" s="74"/>
      <c r="M336" s="74"/>
      <c r="N336" s="74"/>
    </row>
    <row r="337" spans="1:14" outlineLevel="1" x14ac:dyDescent="0.25">
      <c r="A337" s="89" t="s">
        <v>765</v>
      </c>
      <c r="B337" s="116" t="s">
        <v>758</v>
      </c>
      <c r="H337" s="73"/>
      <c r="I337" s="74"/>
      <c r="J337" s="74"/>
      <c r="K337" s="74"/>
      <c r="L337" s="74"/>
      <c r="M337" s="74"/>
      <c r="N337" s="74"/>
    </row>
    <row r="338" spans="1:14" outlineLevel="1" x14ac:dyDescent="0.25">
      <c r="A338" s="89" t="s">
        <v>766</v>
      </c>
      <c r="B338" s="116" t="s">
        <v>758</v>
      </c>
      <c r="H338" s="73"/>
      <c r="I338" s="74"/>
      <c r="J338" s="74"/>
      <c r="K338" s="74"/>
      <c r="L338" s="74"/>
      <c r="M338" s="74"/>
      <c r="N338" s="74"/>
    </row>
    <row r="339" spans="1:14" outlineLevel="1" x14ac:dyDescent="0.25">
      <c r="A339" s="89" t="s">
        <v>767</v>
      </c>
      <c r="B339" s="116" t="s">
        <v>758</v>
      </c>
      <c r="H339" s="73"/>
      <c r="I339" s="74"/>
      <c r="J339" s="74"/>
      <c r="K339" s="74"/>
      <c r="L339" s="74"/>
      <c r="M339" s="74"/>
      <c r="N339" s="74"/>
    </row>
    <row r="340" spans="1:14" outlineLevel="1" x14ac:dyDescent="0.25">
      <c r="A340" s="89" t="s">
        <v>768</v>
      </c>
      <c r="B340" s="116" t="s">
        <v>758</v>
      </c>
      <c r="H340" s="73"/>
      <c r="I340" s="74"/>
      <c r="J340" s="74"/>
      <c r="K340" s="74"/>
      <c r="L340" s="74"/>
      <c r="M340" s="74"/>
      <c r="N340" s="74"/>
    </row>
    <row r="341" spans="1:14" outlineLevel="1" x14ac:dyDescent="0.25">
      <c r="A341" s="89" t="s">
        <v>769</v>
      </c>
      <c r="B341" s="116" t="s">
        <v>758</v>
      </c>
      <c r="H341" s="73"/>
      <c r="I341" s="74"/>
      <c r="J341" s="74"/>
      <c r="K341" s="74"/>
      <c r="L341" s="74"/>
      <c r="M341" s="74"/>
      <c r="N341" s="74"/>
    </row>
    <row r="342" spans="1:14" outlineLevel="1" x14ac:dyDescent="0.25">
      <c r="A342" s="89" t="s">
        <v>770</v>
      </c>
      <c r="B342" s="116" t="s">
        <v>758</v>
      </c>
      <c r="H342" s="73"/>
      <c r="I342" s="74"/>
      <c r="J342" s="74"/>
      <c r="K342" s="74"/>
      <c r="L342" s="74"/>
      <c r="M342" s="74"/>
      <c r="N342" s="74"/>
    </row>
    <row r="343" spans="1:14" outlineLevel="1" x14ac:dyDescent="0.25">
      <c r="A343" s="89" t="s">
        <v>771</v>
      </c>
      <c r="B343" s="116" t="s">
        <v>758</v>
      </c>
      <c r="H343" s="73"/>
      <c r="I343" s="74"/>
      <c r="J343" s="74"/>
      <c r="K343" s="74"/>
      <c r="L343" s="74"/>
      <c r="M343" s="74"/>
      <c r="N343" s="74"/>
    </row>
    <row r="344" spans="1:14" outlineLevel="1" x14ac:dyDescent="0.25">
      <c r="A344" s="89" t="s">
        <v>772</v>
      </c>
      <c r="B344" s="116" t="s">
        <v>758</v>
      </c>
      <c r="H344" s="73"/>
      <c r="I344" s="74"/>
      <c r="J344" s="74"/>
      <c r="K344" s="74"/>
      <c r="L344" s="74"/>
      <c r="M344" s="74"/>
      <c r="N344" s="74"/>
    </row>
    <row r="345" spans="1:14" outlineLevel="1" x14ac:dyDescent="0.25">
      <c r="A345" s="89" t="s">
        <v>773</v>
      </c>
      <c r="B345" s="116" t="s">
        <v>758</v>
      </c>
      <c r="H345" s="73"/>
      <c r="I345" s="74"/>
      <c r="J345" s="74"/>
      <c r="K345" s="74"/>
      <c r="L345" s="74"/>
      <c r="M345" s="74"/>
      <c r="N345" s="74"/>
    </row>
    <row r="346" spans="1:14" outlineLevel="1" x14ac:dyDescent="0.25">
      <c r="A346" s="89" t="s">
        <v>774</v>
      </c>
      <c r="B346" s="116" t="s">
        <v>758</v>
      </c>
      <c r="H346" s="73"/>
      <c r="I346" s="74"/>
      <c r="J346" s="74"/>
      <c r="K346" s="74"/>
      <c r="L346" s="74"/>
      <c r="M346" s="74"/>
      <c r="N346" s="74"/>
    </row>
    <row r="347" spans="1:14" outlineLevel="1" x14ac:dyDescent="0.25">
      <c r="A347" s="89" t="s">
        <v>775</v>
      </c>
      <c r="B347" s="116" t="s">
        <v>758</v>
      </c>
      <c r="H347" s="73"/>
      <c r="I347" s="74"/>
      <c r="J347" s="74"/>
      <c r="K347" s="74"/>
      <c r="L347" s="74"/>
      <c r="M347" s="74"/>
      <c r="N347" s="74"/>
    </row>
    <row r="348" spans="1:14" outlineLevel="1" x14ac:dyDescent="0.25">
      <c r="A348" s="89" t="s">
        <v>776</v>
      </c>
      <c r="B348" s="116" t="s">
        <v>758</v>
      </c>
      <c r="H348" s="73"/>
      <c r="I348" s="74"/>
      <c r="J348" s="74"/>
      <c r="K348" s="74"/>
      <c r="L348" s="74"/>
      <c r="M348" s="74"/>
      <c r="N348" s="74"/>
    </row>
    <row r="349" spans="1:14" outlineLevel="1" x14ac:dyDescent="0.25">
      <c r="A349" s="89" t="s">
        <v>777</v>
      </c>
      <c r="B349" s="116" t="s">
        <v>758</v>
      </c>
      <c r="H349" s="73"/>
      <c r="I349" s="74"/>
      <c r="J349" s="74"/>
      <c r="K349" s="74"/>
      <c r="L349" s="74"/>
      <c r="M349" s="74"/>
      <c r="N349" s="74"/>
    </row>
    <row r="350" spans="1:14" outlineLevel="1" x14ac:dyDescent="0.25">
      <c r="A350" s="89" t="s">
        <v>778</v>
      </c>
      <c r="B350" s="116" t="s">
        <v>758</v>
      </c>
      <c r="H350" s="73"/>
      <c r="I350" s="74"/>
      <c r="J350" s="74"/>
      <c r="K350" s="74"/>
      <c r="L350" s="74"/>
      <c r="M350" s="74"/>
      <c r="N350" s="74"/>
    </row>
    <row r="351" spans="1:14" outlineLevel="1" x14ac:dyDescent="0.25">
      <c r="A351" s="89" t="s">
        <v>779</v>
      </c>
      <c r="B351" s="116" t="s">
        <v>758</v>
      </c>
      <c r="H351" s="73"/>
      <c r="I351" s="74"/>
      <c r="J351" s="74"/>
      <c r="K351" s="74"/>
      <c r="L351" s="74"/>
      <c r="M351" s="74"/>
      <c r="N351" s="74"/>
    </row>
    <row r="352" spans="1:14" outlineLevel="1" x14ac:dyDescent="0.25">
      <c r="A352" s="89" t="s">
        <v>780</v>
      </c>
      <c r="B352" s="116" t="s">
        <v>758</v>
      </c>
      <c r="H352" s="73"/>
      <c r="I352" s="74"/>
      <c r="J352" s="74"/>
      <c r="K352" s="74"/>
      <c r="L352" s="74"/>
      <c r="M352" s="74"/>
      <c r="N352" s="74"/>
    </row>
    <row r="353" spans="1:14" outlineLevel="1" x14ac:dyDescent="0.25">
      <c r="A353" s="89" t="s">
        <v>781</v>
      </c>
      <c r="B353" s="116" t="s">
        <v>758</v>
      </c>
      <c r="H353" s="73"/>
      <c r="I353" s="74"/>
      <c r="J353" s="74"/>
      <c r="K353" s="74"/>
      <c r="L353" s="74"/>
      <c r="M353" s="74"/>
      <c r="N353" s="74"/>
    </row>
    <row r="354" spans="1:14" outlineLevel="1" x14ac:dyDescent="0.25">
      <c r="A354" s="89" t="s">
        <v>782</v>
      </c>
      <c r="B354" s="116" t="s">
        <v>758</v>
      </c>
      <c r="H354" s="73"/>
      <c r="I354" s="74"/>
      <c r="J354" s="74"/>
      <c r="K354" s="74"/>
      <c r="L354" s="74"/>
      <c r="M354" s="74"/>
      <c r="N354" s="74"/>
    </row>
    <row r="355" spans="1:14" outlineLevel="1" x14ac:dyDescent="0.25">
      <c r="A355" s="89" t="s">
        <v>783</v>
      </c>
      <c r="B355" s="116" t="s">
        <v>758</v>
      </c>
      <c r="H355" s="73"/>
      <c r="I355" s="74"/>
      <c r="J355" s="74"/>
      <c r="K355" s="74"/>
      <c r="L355" s="74"/>
      <c r="M355" s="74"/>
      <c r="N355" s="74"/>
    </row>
    <row r="356" spans="1:14" outlineLevel="1" x14ac:dyDescent="0.25">
      <c r="A356" s="89" t="s">
        <v>784</v>
      </c>
      <c r="B356" s="116" t="s">
        <v>758</v>
      </c>
      <c r="H356" s="73"/>
      <c r="I356" s="74"/>
      <c r="J356" s="74"/>
      <c r="K356" s="74"/>
      <c r="L356" s="74"/>
      <c r="M356" s="74"/>
      <c r="N356" s="74"/>
    </row>
    <row r="357" spans="1:14" outlineLevel="1" x14ac:dyDescent="0.25">
      <c r="A357" s="89" t="s">
        <v>785</v>
      </c>
      <c r="B357" s="116" t="s">
        <v>758</v>
      </c>
      <c r="H357" s="73"/>
      <c r="I357" s="74"/>
      <c r="J357" s="74"/>
      <c r="K357" s="74"/>
      <c r="L357" s="74"/>
      <c r="M357" s="74"/>
      <c r="N357" s="74"/>
    </row>
    <row r="358" spans="1:14" outlineLevel="1" x14ac:dyDescent="0.25">
      <c r="A358" s="89" t="s">
        <v>786</v>
      </c>
      <c r="B358" s="116" t="s">
        <v>758</v>
      </c>
      <c r="H358" s="73"/>
      <c r="I358" s="74"/>
      <c r="J358" s="74"/>
      <c r="K358" s="74"/>
      <c r="L358" s="74"/>
      <c r="M358" s="74"/>
      <c r="N358" s="74"/>
    </row>
    <row r="359" spans="1:14" outlineLevel="1" x14ac:dyDescent="0.25">
      <c r="A359" s="89" t="s">
        <v>787</v>
      </c>
      <c r="B359" s="116" t="s">
        <v>758</v>
      </c>
      <c r="H359" s="73"/>
      <c r="I359" s="74"/>
      <c r="J359" s="74"/>
      <c r="K359" s="74"/>
      <c r="L359" s="74"/>
      <c r="M359" s="74"/>
      <c r="N359" s="74"/>
    </row>
    <row r="360" spans="1:14" outlineLevel="1" x14ac:dyDescent="0.25">
      <c r="A360" s="89" t="s">
        <v>788</v>
      </c>
      <c r="B360" s="116" t="s">
        <v>758</v>
      </c>
      <c r="H360" s="73"/>
      <c r="I360" s="74"/>
      <c r="J360" s="74"/>
      <c r="K360" s="74"/>
      <c r="L360" s="74"/>
      <c r="M360" s="74"/>
      <c r="N360" s="74"/>
    </row>
    <row r="361" spans="1:14" outlineLevel="1" x14ac:dyDescent="0.25">
      <c r="A361" s="89" t="s">
        <v>789</v>
      </c>
      <c r="B361" s="116" t="s">
        <v>758</v>
      </c>
      <c r="H361" s="73"/>
      <c r="I361" s="74"/>
      <c r="J361" s="74"/>
      <c r="K361" s="74"/>
      <c r="L361" s="74"/>
      <c r="M361" s="74"/>
      <c r="N361" s="74"/>
    </row>
    <row r="362" spans="1:14" outlineLevel="1" x14ac:dyDescent="0.25">
      <c r="A362" s="89" t="s">
        <v>790</v>
      </c>
      <c r="B362" s="116" t="s">
        <v>758</v>
      </c>
      <c r="H362" s="73"/>
      <c r="I362" s="74"/>
      <c r="J362" s="74"/>
      <c r="K362" s="74"/>
      <c r="L362" s="74"/>
      <c r="M362" s="74"/>
      <c r="N362" s="74"/>
    </row>
    <row r="363" spans="1:14" outlineLevel="1" x14ac:dyDescent="0.25">
      <c r="A363" s="89" t="s">
        <v>791</v>
      </c>
      <c r="B363" s="116" t="s">
        <v>758</v>
      </c>
      <c r="H363" s="73"/>
      <c r="I363" s="74"/>
      <c r="J363" s="74"/>
      <c r="K363" s="74"/>
      <c r="L363" s="74"/>
      <c r="M363" s="74"/>
      <c r="N363" s="74"/>
    </row>
    <row r="364" spans="1:14" outlineLevel="1" x14ac:dyDescent="0.25">
      <c r="A364" s="89" t="s">
        <v>792</v>
      </c>
      <c r="B364" s="116" t="s">
        <v>758</v>
      </c>
      <c r="H364" s="73"/>
      <c r="I364" s="74"/>
      <c r="J364" s="74"/>
      <c r="K364" s="74"/>
      <c r="L364" s="74"/>
      <c r="M364" s="74"/>
      <c r="N364" s="74"/>
    </row>
    <row r="365" spans="1:14" outlineLevel="1" x14ac:dyDescent="0.25">
      <c r="A365" s="89" t="s">
        <v>793</v>
      </c>
      <c r="B365" s="116" t="s">
        <v>758</v>
      </c>
      <c r="H365" s="73"/>
      <c r="I365" s="74"/>
      <c r="J365" s="74"/>
      <c r="K365" s="74"/>
      <c r="L365" s="74"/>
      <c r="M365" s="74"/>
      <c r="N365" s="74"/>
    </row>
    <row r="366" spans="1:14" x14ac:dyDescent="0.25">
      <c r="A366" s="89"/>
      <c r="H366" s="73"/>
      <c r="I366" s="74"/>
      <c r="J366" s="74"/>
      <c r="K366" s="74"/>
      <c r="L366" s="74"/>
      <c r="M366" s="74"/>
      <c r="N366" s="74"/>
    </row>
    <row r="367" spans="1:14" x14ac:dyDescent="0.25">
      <c r="H367" s="73"/>
      <c r="I367" s="74"/>
      <c r="J367" s="74"/>
      <c r="K367" s="74"/>
      <c r="L367" s="74"/>
      <c r="M367" s="74"/>
      <c r="N367" s="74"/>
    </row>
    <row r="368" spans="1:14" x14ac:dyDescent="0.25">
      <c r="H368" s="73"/>
      <c r="I368" s="74"/>
      <c r="J368" s="74"/>
      <c r="K368" s="74"/>
      <c r="L368" s="74"/>
      <c r="M368" s="74"/>
      <c r="N368" s="74"/>
    </row>
    <row r="369" spans="8:8" s="74" customFormat="1" x14ac:dyDescent="0.25">
      <c r="H369" s="73"/>
    </row>
    <row r="370" spans="8:8" s="74" customFormat="1" x14ac:dyDescent="0.25">
      <c r="H370" s="73"/>
    </row>
    <row r="371" spans="8:8" s="74" customFormat="1" x14ac:dyDescent="0.25">
      <c r="H371" s="73"/>
    </row>
    <row r="372" spans="8:8" s="74" customFormat="1" x14ac:dyDescent="0.25">
      <c r="H372" s="73"/>
    </row>
    <row r="373" spans="8:8" s="74" customFormat="1" x14ac:dyDescent="0.25">
      <c r="H373" s="73"/>
    </row>
    <row r="374" spans="8:8" s="74" customFormat="1" x14ac:dyDescent="0.25">
      <c r="H374" s="73"/>
    </row>
    <row r="375" spans="8:8" s="74" customFormat="1" x14ac:dyDescent="0.25">
      <c r="H375" s="73"/>
    </row>
    <row r="376" spans="8:8" s="74" customFormat="1" x14ac:dyDescent="0.25">
      <c r="H376" s="73"/>
    </row>
    <row r="377" spans="8:8" s="74" customFormat="1" x14ac:dyDescent="0.25">
      <c r="H377" s="73"/>
    </row>
    <row r="378" spans="8:8" s="74" customFormat="1" x14ac:dyDescent="0.25">
      <c r="H378" s="73"/>
    </row>
    <row r="379" spans="8:8" s="74" customFormat="1" x14ac:dyDescent="0.25">
      <c r="H379" s="73"/>
    </row>
    <row r="380" spans="8:8" s="74" customFormat="1" x14ac:dyDescent="0.25">
      <c r="H380" s="73"/>
    </row>
    <row r="381" spans="8:8" s="74" customFormat="1" x14ac:dyDescent="0.25">
      <c r="H381" s="73"/>
    </row>
    <row r="382" spans="8:8" s="74" customFormat="1" x14ac:dyDescent="0.25">
      <c r="H382" s="73"/>
    </row>
    <row r="383" spans="8:8" s="74" customFormat="1" x14ac:dyDescent="0.25">
      <c r="H383" s="73"/>
    </row>
    <row r="384" spans="8:8" s="74" customFormat="1" x14ac:dyDescent="0.25">
      <c r="H384" s="73"/>
    </row>
    <row r="385" spans="8:8" s="74" customFormat="1" x14ac:dyDescent="0.25">
      <c r="H385" s="73"/>
    </row>
    <row r="386" spans="8:8" s="74" customFormat="1" x14ac:dyDescent="0.25">
      <c r="H386" s="73"/>
    </row>
    <row r="387" spans="8:8" s="74" customFormat="1" x14ac:dyDescent="0.25">
      <c r="H387" s="73"/>
    </row>
    <row r="388" spans="8:8" s="74" customFormat="1" x14ac:dyDescent="0.25">
      <c r="H388" s="73"/>
    </row>
    <row r="389" spans="8:8" s="74" customFormat="1" x14ac:dyDescent="0.25">
      <c r="H389" s="73"/>
    </row>
    <row r="390" spans="8:8" s="74" customFormat="1" x14ac:dyDescent="0.25">
      <c r="H390" s="73"/>
    </row>
    <row r="391" spans="8:8" s="74" customFormat="1" x14ac:dyDescent="0.25">
      <c r="H391" s="73"/>
    </row>
    <row r="392" spans="8:8" s="74" customFormat="1" x14ac:dyDescent="0.25">
      <c r="H392" s="73"/>
    </row>
    <row r="393" spans="8:8" s="74" customFormat="1" x14ac:dyDescent="0.25">
      <c r="H393" s="73"/>
    </row>
    <row r="394" spans="8:8" s="74" customFormat="1" x14ac:dyDescent="0.25">
      <c r="H394" s="73"/>
    </row>
    <row r="395" spans="8:8" s="74" customFormat="1" x14ac:dyDescent="0.25">
      <c r="H395" s="73"/>
    </row>
    <row r="396" spans="8:8" s="74" customFormat="1" x14ac:dyDescent="0.25">
      <c r="H396" s="73"/>
    </row>
    <row r="397" spans="8:8" s="74" customFormat="1" x14ac:dyDescent="0.25">
      <c r="H397" s="73"/>
    </row>
    <row r="398" spans="8:8" s="74" customFormat="1" x14ac:dyDescent="0.25">
      <c r="H398" s="73"/>
    </row>
    <row r="399" spans="8:8" s="74" customFormat="1" x14ac:dyDescent="0.25">
      <c r="H399" s="73"/>
    </row>
    <row r="400" spans="8:8" s="74" customFormat="1" x14ac:dyDescent="0.25">
      <c r="H400" s="73"/>
    </row>
    <row r="401" spans="8:8" s="74" customFormat="1" x14ac:dyDescent="0.25">
      <c r="H401" s="73"/>
    </row>
    <row r="402" spans="8:8" s="74" customFormat="1" x14ac:dyDescent="0.25">
      <c r="H402" s="73"/>
    </row>
    <row r="403" spans="8:8" s="74" customFormat="1" x14ac:dyDescent="0.25">
      <c r="H403" s="73"/>
    </row>
    <row r="404" spans="8:8" s="74" customFormat="1" x14ac:dyDescent="0.25">
      <c r="H404" s="73"/>
    </row>
    <row r="405" spans="8:8" s="74" customFormat="1" x14ac:dyDescent="0.25">
      <c r="H405" s="73"/>
    </row>
    <row r="406" spans="8:8" s="74" customFormat="1" x14ac:dyDescent="0.25">
      <c r="H406" s="73"/>
    </row>
    <row r="407" spans="8:8" s="74" customFormat="1" x14ac:dyDescent="0.25">
      <c r="H407" s="73"/>
    </row>
    <row r="408" spans="8:8" s="74" customFormat="1" x14ac:dyDescent="0.25">
      <c r="H408" s="73"/>
    </row>
    <row r="409" spans="8:8" s="74" customFormat="1" x14ac:dyDescent="0.25">
      <c r="H409" s="73"/>
    </row>
    <row r="410" spans="8:8" s="74" customFormat="1" x14ac:dyDescent="0.25">
      <c r="H410" s="73"/>
    </row>
    <row r="411" spans="8:8" s="74" customFormat="1" x14ac:dyDescent="0.25">
      <c r="H411" s="73"/>
    </row>
    <row r="412" spans="8:8" s="74" customFormat="1" x14ac:dyDescent="0.25">
      <c r="H412" s="73"/>
    </row>
    <row r="413" spans="8:8" s="74" customFormat="1" x14ac:dyDescent="0.2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7"/>
  <sheetViews>
    <sheetView workbookViewId="0">
      <selection activeCell="B17" sqref="B17"/>
    </sheetView>
  </sheetViews>
  <sheetFormatPr defaultRowHeight="15" x14ac:dyDescent="0.25"/>
  <cols>
    <col min="1" max="2" width="41" customWidth="1"/>
    <col min="3" max="3" width="13" customWidth="1"/>
  </cols>
  <sheetData>
    <row r="1" spans="1:3" x14ac:dyDescent="0.25">
      <c r="A1" t="s">
        <v>3037</v>
      </c>
      <c r="B1" t="s">
        <v>3038</v>
      </c>
      <c r="C1" t="s">
        <v>3039</v>
      </c>
    </row>
    <row r="2" spans="1:3" x14ac:dyDescent="0.25">
      <c r="A2" t="s">
        <v>3040</v>
      </c>
      <c r="B2" t="s">
        <v>373</v>
      </c>
    </row>
    <row r="3" spans="1:3" x14ac:dyDescent="0.25">
      <c r="A3" t="s">
        <v>3040</v>
      </c>
      <c r="B3" t="s">
        <v>375</v>
      </c>
    </row>
    <row r="4" spans="1:3" x14ac:dyDescent="0.25">
      <c r="A4" t="s">
        <v>3040</v>
      </c>
      <c r="B4" t="s">
        <v>377</v>
      </c>
    </row>
    <row r="5" spans="1:3" x14ac:dyDescent="0.25">
      <c r="A5" t="s">
        <v>3040</v>
      </c>
      <c r="B5" t="s">
        <v>379</v>
      </c>
    </row>
    <row r="6" spans="1:3" x14ac:dyDescent="0.25">
      <c r="A6" t="s">
        <v>3040</v>
      </c>
      <c r="B6" t="s">
        <v>381</v>
      </c>
    </row>
    <row r="7" spans="1:3" x14ac:dyDescent="0.25">
      <c r="A7" t="s">
        <v>3040</v>
      </c>
      <c r="B7" t="s">
        <v>383</v>
      </c>
      <c r="C7">
        <v>7686.3322607200353</v>
      </c>
    </row>
    <row r="8" spans="1:3" x14ac:dyDescent="0.25">
      <c r="A8" t="s">
        <v>3040</v>
      </c>
      <c r="B8" t="s">
        <v>410</v>
      </c>
    </row>
    <row r="9" spans="1:3" x14ac:dyDescent="0.25">
      <c r="A9" t="s">
        <v>3040</v>
      </c>
      <c r="B9" t="s">
        <v>411</v>
      </c>
    </row>
    <row r="10" spans="1:3" x14ac:dyDescent="0.25">
      <c r="A10" t="s">
        <v>3040</v>
      </c>
      <c r="B10" t="s">
        <v>412</v>
      </c>
    </row>
    <row r="11" spans="1:3" x14ac:dyDescent="0.25">
      <c r="A11" t="s">
        <v>3040</v>
      </c>
      <c r="B11" t="s">
        <v>413</v>
      </c>
    </row>
    <row r="12" spans="1:3" x14ac:dyDescent="0.25">
      <c r="A12" t="s">
        <v>3040</v>
      </c>
      <c r="B12" t="s">
        <v>414</v>
      </c>
    </row>
    <row r="13" spans="1:3" x14ac:dyDescent="0.25">
      <c r="A13" t="s">
        <v>3040</v>
      </c>
      <c r="B13" t="s">
        <v>415</v>
      </c>
    </row>
    <row r="14" spans="1:3" x14ac:dyDescent="0.25">
      <c r="A14" t="s">
        <v>3040</v>
      </c>
      <c r="B14" t="s">
        <v>416</v>
      </c>
      <c r="C14">
        <v>7686.3322607200353</v>
      </c>
    </row>
    <row r="15" spans="1:3" x14ac:dyDescent="0.25">
      <c r="A15" t="s">
        <v>3040</v>
      </c>
      <c r="B15" t="s">
        <v>433</v>
      </c>
      <c r="C15">
        <v>6.6269079399999997</v>
      </c>
    </row>
    <row r="16" spans="1:3" x14ac:dyDescent="0.25">
      <c r="A16" t="s">
        <v>3040</v>
      </c>
      <c r="B16" t="s">
        <v>464</v>
      </c>
    </row>
    <row r="17" spans="1:3" x14ac:dyDescent="0.25">
      <c r="A17" t="s">
        <v>3040</v>
      </c>
      <c r="B17" t="s">
        <v>446</v>
      </c>
      <c r="C17">
        <v>7679.7053527800363</v>
      </c>
    </row>
    <row r="18" spans="1:3" x14ac:dyDescent="0.25">
      <c r="A18" t="s">
        <v>3040</v>
      </c>
      <c r="B18" t="s">
        <v>504</v>
      </c>
      <c r="C18">
        <v>867.50534788999971</v>
      </c>
    </row>
    <row r="19" spans="1:3" x14ac:dyDescent="0.25">
      <c r="A19" t="s">
        <v>3040</v>
      </c>
      <c r="B19" t="s">
        <v>506</v>
      </c>
      <c r="C19">
        <v>3868.3872179999998</v>
      </c>
    </row>
    <row r="20" spans="1:3" x14ac:dyDescent="0.25">
      <c r="A20" t="s">
        <v>3040</v>
      </c>
      <c r="B20" t="s">
        <v>508</v>
      </c>
      <c r="C20">
        <v>2950.4396948299923</v>
      </c>
    </row>
    <row r="21" spans="1:3" x14ac:dyDescent="0.25">
      <c r="A21" t="s">
        <v>3041</v>
      </c>
      <c r="B21" t="s">
        <v>373</v>
      </c>
    </row>
    <row r="22" spans="1:3" x14ac:dyDescent="0.25">
      <c r="A22" t="s">
        <v>3041</v>
      </c>
      <c r="B22" t="s">
        <v>375</v>
      </c>
    </row>
    <row r="23" spans="1:3" x14ac:dyDescent="0.25">
      <c r="A23" t="s">
        <v>3041</v>
      </c>
      <c r="B23" t="s">
        <v>377</v>
      </c>
      <c r="C23">
        <v>2.5019375099999999</v>
      </c>
    </row>
    <row r="24" spans="1:3" x14ac:dyDescent="0.25">
      <c r="A24" t="s">
        <v>3041</v>
      </c>
      <c r="B24" t="s">
        <v>379</v>
      </c>
      <c r="C24">
        <v>2.1738763200000002</v>
      </c>
    </row>
    <row r="25" spans="1:3" x14ac:dyDescent="0.25">
      <c r="A25" t="s">
        <v>3041</v>
      </c>
      <c r="B25" t="s">
        <v>381</v>
      </c>
      <c r="C25">
        <v>360.72530721999976</v>
      </c>
    </row>
    <row r="26" spans="1:3" x14ac:dyDescent="0.25">
      <c r="A26" t="s">
        <v>3041</v>
      </c>
      <c r="B26" t="s">
        <v>383</v>
      </c>
      <c r="C26">
        <v>543964.27587466291</v>
      </c>
    </row>
    <row r="27" spans="1:3" x14ac:dyDescent="0.25">
      <c r="A27" t="s">
        <v>3041</v>
      </c>
      <c r="B27" t="s">
        <v>410</v>
      </c>
    </row>
    <row r="28" spans="1:3" x14ac:dyDescent="0.25">
      <c r="A28" t="s">
        <v>3041</v>
      </c>
      <c r="B28" t="s">
        <v>411</v>
      </c>
    </row>
    <row r="29" spans="1:3" x14ac:dyDescent="0.25">
      <c r="A29" t="s">
        <v>3041</v>
      </c>
      <c r="B29" t="s">
        <v>412</v>
      </c>
    </row>
    <row r="30" spans="1:3" x14ac:dyDescent="0.25">
      <c r="A30" t="s">
        <v>3041</v>
      </c>
      <c r="B30" t="s">
        <v>413</v>
      </c>
      <c r="C30">
        <v>2.6930209899999999</v>
      </c>
    </row>
    <row r="31" spans="1:3" x14ac:dyDescent="0.25">
      <c r="A31" t="s">
        <v>3041</v>
      </c>
      <c r="B31" t="s">
        <v>414</v>
      </c>
      <c r="C31">
        <v>2.3734851100000003</v>
      </c>
    </row>
    <row r="32" spans="1:3" x14ac:dyDescent="0.25">
      <c r="A32" t="s">
        <v>3041</v>
      </c>
      <c r="B32" t="s">
        <v>415</v>
      </c>
      <c r="C32">
        <v>377.64873054999953</v>
      </c>
    </row>
    <row r="33" spans="1:3" x14ac:dyDescent="0.25">
      <c r="A33" t="s">
        <v>3041</v>
      </c>
      <c r="B33" t="s">
        <v>416</v>
      </c>
      <c r="C33">
        <v>543946.96175906248</v>
      </c>
    </row>
    <row r="34" spans="1:3" x14ac:dyDescent="0.25">
      <c r="A34" t="s">
        <v>3041</v>
      </c>
      <c r="B34" t="s">
        <v>433</v>
      </c>
      <c r="C34">
        <v>5.4762156400000004</v>
      </c>
    </row>
    <row r="35" spans="1:3" x14ac:dyDescent="0.25">
      <c r="A35" t="s">
        <v>3041</v>
      </c>
      <c r="B35" t="s">
        <v>464</v>
      </c>
    </row>
    <row r="36" spans="1:3" x14ac:dyDescent="0.25">
      <c r="A36" t="s">
        <v>3041</v>
      </c>
      <c r="B36" t="s">
        <v>446</v>
      </c>
      <c r="C36">
        <v>544324.20078007097</v>
      </c>
    </row>
    <row r="37" spans="1:3" x14ac:dyDescent="0.25">
      <c r="A37" t="s">
        <v>3041</v>
      </c>
      <c r="B37" t="s">
        <v>504</v>
      </c>
      <c r="C37">
        <v>543415.99993316748</v>
      </c>
    </row>
    <row r="38" spans="1:3" x14ac:dyDescent="0.25">
      <c r="A38" t="s">
        <v>3041</v>
      </c>
      <c r="B38" t="s">
        <v>506</v>
      </c>
      <c r="C38">
        <v>694.40941546000045</v>
      </c>
    </row>
    <row r="39" spans="1:3" x14ac:dyDescent="0.25">
      <c r="A39" t="s">
        <v>3041</v>
      </c>
      <c r="B39" t="s">
        <v>508</v>
      </c>
      <c r="C39">
        <v>219.26764708999977</v>
      </c>
    </row>
    <row r="40" spans="1:3" x14ac:dyDescent="0.25">
      <c r="A40" t="s">
        <v>3042</v>
      </c>
      <c r="B40" t="s">
        <v>373</v>
      </c>
    </row>
    <row r="41" spans="1:3" x14ac:dyDescent="0.25">
      <c r="A41" t="s">
        <v>3042</v>
      </c>
      <c r="B41" t="s">
        <v>375</v>
      </c>
    </row>
    <row r="42" spans="1:3" x14ac:dyDescent="0.25">
      <c r="A42" t="s">
        <v>3042</v>
      </c>
      <c r="B42" t="s">
        <v>377</v>
      </c>
    </row>
    <row r="43" spans="1:3" x14ac:dyDescent="0.25">
      <c r="A43" t="s">
        <v>3042</v>
      </c>
      <c r="B43" t="s">
        <v>379</v>
      </c>
    </row>
    <row r="44" spans="1:3" x14ac:dyDescent="0.25">
      <c r="A44" t="s">
        <v>3042</v>
      </c>
      <c r="B44" t="s">
        <v>381</v>
      </c>
      <c r="C44">
        <v>146.17272367999999</v>
      </c>
    </row>
    <row r="45" spans="1:3" x14ac:dyDescent="0.25">
      <c r="A45" t="s">
        <v>3042</v>
      </c>
      <c r="B45" t="s">
        <v>383</v>
      </c>
      <c r="C45">
        <v>59128.020047229867</v>
      </c>
    </row>
    <row r="46" spans="1:3" x14ac:dyDescent="0.25">
      <c r="A46" t="s">
        <v>3042</v>
      </c>
      <c r="B46" t="s">
        <v>410</v>
      </c>
    </row>
    <row r="47" spans="1:3" x14ac:dyDescent="0.25">
      <c r="A47" t="s">
        <v>3042</v>
      </c>
      <c r="B47" t="s">
        <v>411</v>
      </c>
      <c r="C47">
        <v>1572.9298304900003</v>
      </c>
    </row>
    <row r="48" spans="1:3" x14ac:dyDescent="0.25">
      <c r="A48" t="s">
        <v>3042</v>
      </c>
      <c r="B48" t="s">
        <v>412</v>
      </c>
      <c r="C48">
        <v>14881.530241510005</v>
      </c>
    </row>
    <row r="49" spans="1:3" x14ac:dyDescent="0.25">
      <c r="A49" t="s">
        <v>3042</v>
      </c>
      <c r="B49" t="s">
        <v>413</v>
      </c>
      <c r="C49">
        <v>34985.753713089522</v>
      </c>
    </row>
    <row r="50" spans="1:3" x14ac:dyDescent="0.25">
      <c r="A50" t="s">
        <v>3042</v>
      </c>
      <c r="B50" t="s">
        <v>414</v>
      </c>
      <c r="C50">
        <v>1803.212360670002</v>
      </c>
    </row>
    <row r="51" spans="1:3" x14ac:dyDescent="0.25">
      <c r="A51" t="s">
        <v>3042</v>
      </c>
      <c r="B51" t="s">
        <v>415</v>
      </c>
      <c r="C51">
        <v>6000.0856494099953</v>
      </c>
    </row>
    <row r="52" spans="1:3" x14ac:dyDescent="0.25">
      <c r="A52" t="s">
        <v>3042</v>
      </c>
      <c r="B52" t="s">
        <v>416</v>
      </c>
      <c r="C52">
        <v>30.680975740000001</v>
      </c>
    </row>
    <row r="53" spans="1:3" x14ac:dyDescent="0.25">
      <c r="A53" t="s">
        <v>3042</v>
      </c>
      <c r="B53" t="s">
        <v>433</v>
      </c>
      <c r="C53">
        <v>1819.5218712399983</v>
      </c>
    </row>
    <row r="54" spans="1:3" x14ac:dyDescent="0.25">
      <c r="A54" t="s">
        <v>3042</v>
      </c>
      <c r="B54" t="s">
        <v>464</v>
      </c>
    </row>
    <row r="55" spans="1:3" x14ac:dyDescent="0.25">
      <c r="A55" t="s">
        <v>3042</v>
      </c>
      <c r="B55" t="s">
        <v>446</v>
      </c>
      <c r="C55">
        <v>57454.670899669873</v>
      </c>
    </row>
    <row r="56" spans="1:3" x14ac:dyDescent="0.25">
      <c r="A56" t="s">
        <v>3042</v>
      </c>
      <c r="B56" t="s">
        <v>504</v>
      </c>
      <c r="C56">
        <v>3.0697526799999997</v>
      </c>
    </row>
    <row r="57" spans="1:3" x14ac:dyDescent="0.25">
      <c r="A57" t="s">
        <v>3042</v>
      </c>
      <c r="B57" t="s">
        <v>506</v>
      </c>
      <c r="C57">
        <v>59271.123018229882</v>
      </c>
    </row>
    <row r="58" spans="1:3" x14ac:dyDescent="0.25">
      <c r="A58" t="s">
        <v>3042</v>
      </c>
      <c r="B58" t="s">
        <v>508</v>
      </c>
    </row>
    <row r="59" spans="1:3" x14ac:dyDescent="0.25">
      <c r="A59" t="s">
        <v>3043</v>
      </c>
      <c r="B59" t="s">
        <v>373</v>
      </c>
      <c r="C59">
        <v>49.07755117</v>
      </c>
    </row>
    <row r="60" spans="1:3" x14ac:dyDescent="0.25">
      <c r="A60" t="s">
        <v>3043</v>
      </c>
      <c r="B60" t="s">
        <v>375</v>
      </c>
      <c r="C60">
        <v>427.41843302999996</v>
      </c>
    </row>
    <row r="61" spans="1:3" x14ac:dyDescent="0.25">
      <c r="A61" t="s">
        <v>3043</v>
      </c>
      <c r="B61" t="s">
        <v>377</v>
      </c>
      <c r="C61">
        <v>831.18211872000006</v>
      </c>
    </row>
    <row r="62" spans="1:3" x14ac:dyDescent="0.25">
      <c r="A62" t="s">
        <v>3043</v>
      </c>
      <c r="B62" t="s">
        <v>379</v>
      </c>
      <c r="C62">
        <v>105.64764439999999</v>
      </c>
    </row>
    <row r="63" spans="1:3" x14ac:dyDescent="0.25">
      <c r="A63" t="s">
        <v>3043</v>
      </c>
      <c r="B63" t="s">
        <v>381</v>
      </c>
      <c r="C63">
        <v>14507.966867709982</v>
      </c>
    </row>
    <row r="64" spans="1:3" x14ac:dyDescent="0.25">
      <c r="A64" t="s">
        <v>3043</v>
      </c>
      <c r="B64" t="s">
        <v>383</v>
      </c>
      <c r="C64">
        <v>869894.58609424473</v>
      </c>
    </row>
    <row r="65" spans="1:3" x14ac:dyDescent="0.25">
      <c r="A65" t="s">
        <v>3043</v>
      </c>
      <c r="B65" t="s">
        <v>410</v>
      </c>
      <c r="C65">
        <v>14.070709550000005</v>
      </c>
    </row>
    <row r="66" spans="1:3" x14ac:dyDescent="0.25">
      <c r="A66" t="s">
        <v>3043</v>
      </c>
      <c r="B66" t="s">
        <v>411</v>
      </c>
      <c r="C66">
        <v>29737.502548629644</v>
      </c>
    </row>
    <row r="67" spans="1:3" x14ac:dyDescent="0.25">
      <c r="A67" t="s">
        <v>3043</v>
      </c>
      <c r="B67" t="s">
        <v>412</v>
      </c>
      <c r="C67">
        <v>115599.34899763006</v>
      </c>
    </row>
    <row r="68" spans="1:3" x14ac:dyDescent="0.25">
      <c r="A68" t="s">
        <v>3043</v>
      </c>
      <c r="B68" t="s">
        <v>413</v>
      </c>
      <c r="C68">
        <v>393793.84424850333</v>
      </c>
    </row>
    <row r="69" spans="1:3" x14ac:dyDescent="0.25">
      <c r="A69" t="s">
        <v>3043</v>
      </c>
      <c r="B69" t="s">
        <v>414</v>
      </c>
      <c r="C69">
        <v>125066.39589972129</v>
      </c>
    </row>
    <row r="70" spans="1:3" x14ac:dyDescent="0.25">
      <c r="A70" t="s">
        <v>3043</v>
      </c>
      <c r="B70" t="s">
        <v>415</v>
      </c>
      <c r="C70">
        <v>191710.66818396712</v>
      </c>
    </row>
    <row r="71" spans="1:3" x14ac:dyDescent="0.25">
      <c r="A71" t="s">
        <v>3043</v>
      </c>
      <c r="B71" t="s">
        <v>416</v>
      </c>
      <c r="C71">
        <v>29894.048121279644</v>
      </c>
    </row>
    <row r="72" spans="1:3" x14ac:dyDescent="0.25">
      <c r="A72" t="s">
        <v>3043</v>
      </c>
      <c r="B72" t="s">
        <v>433</v>
      </c>
      <c r="C72">
        <v>29042.080584139985</v>
      </c>
    </row>
    <row r="73" spans="1:3" x14ac:dyDescent="0.25">
      <c r="A73" t="s">
        <v>3043</v>
      </c>
      <c r="B73" t="s">
        <v>464</v>
      </c>
      <c r="C73">
        <v>32185.100690080002</v>
      </c>
    </row>
    <row r="74" spans="1:3" x14ac:dyDescent="0.25">
      <c r="A74" t="s">
        <v>3043</v>
      </c>
      <c r="B74" t="s">
        <v>446</v>
      </c>
      <c r="C74">
        <v>824588.69743505982</v>
      </c>
    </row>
    <row r="75" spans="1:3" x14ac:dyDescent="0.25">
      <c r="A75" t="s">
        <v>3043</v>
      </c>
      <c r="B75" t="s">
        <v>504</v>
      </c>
    </row>
    <row r="76" spans="1:3" x14ac:dyDescent="0.25">
      <c r="A76" t="s">
        <v>3043</v>
      </c>
      <c r="B76" t="s">
        <v>506</v>
      </c>
      <c r="C76">
        <v>861568.19036107045</v>
      </c>
    </row>
    <row r="77" spans="1:3" x14ac:dyDescent="0.25">
      <c r="A77" t="s">
        <v>3043</v>
      </c>
      <c r="B77" t="s">
        <v>508</v>
      </c>
      <c r="C77">
        <v>24247.688348209849</v>
      </c>
    </row>
    <row r="78" spans="1:3" x14ac:dyDescent="0.25">
      <c r="A78" t="s">
        <v>3044</v>
      </c>
      <c r="B78" t="s">
        <v>373</v>
      </c>
    </row>
    <row r="79" spans="1:3" x14ac:dyDescent="0.25">
      <c r="A79" t="s">
        <v>3044</v>
      </c>
      <c r="B79" t="s">
        <v>375</v>
      </c>
    </row>
    <row r="80" spans="1:3" x14ac:dyDescent="0.25">
      <c r="A80" t="s">
        <v>3044</v>
      </c>
      <c r="B80" t="s">
        <v>377</v>
      </c>
    </row>
    <row r="81" spans="1:3" x14ac:dyDescent="0.25">
      <c r="A81" t="s">
        <v>3044</v>
      </c>
      <c r="B81" t="s">
        <v>379</v>
      </c>
    </row>
    <row r="82" spans="1:3" x14ac:dyDescent="0.25">
      <c r="A82" t="s">
        <v>3044</v>
      </c>
      <c r="B82" t="s">
        <v>381</v>
      </c>
    </row>
    <row r="83" spans="1:3" x14ac:dyDescent="0.25">
      <c r="A83" t="s">
        <v>3044</v>
      </c>
      <c r="B83" t="s">
        <v>383</v>
      </c>
      <c r="C83">
        <v>2991.140751999998</v>
      </c>
    </row>
    <row r="84" spans="1:3" x14ac:dyDescent="0.25">
      <c r="A84" t="s">
        <v>3044</v>
      </c>
      <c r="B84" t="s">
        <v>410</v>
      </c>
    </row>
    <row r="85" spans="1:3" x14ac:dyDescent="0.25">
      <c r="A85" t="s">
        <v>3044</v>
      </c>
      <c r="B85" t="s">
        <v>411</v>
      </c>
    </row>
    <row r="86" spans="1:3" x14ac:dyDescent="0.25">
      <c r="A86" t="s">
        <v>3044</v>
      </c>
      <c r="B86" t="s">
        <v>412</v>
      </c>
    </row>
    <row r="87" spans="1:3" x14ac:dyDescent="0.25">
      <c r="A87" t="s">
        <v>3044</v>
      </c>
      <c r="B87" t="s">
        <v>413</v>
      </c>
    </row>
    <row r="88" spans="1:3" x14ac:dyDescent="0.25">
      <c r="A88" t="s">
        <v>3044</v>
      </c>
      <c r="B88" t="s">
        <v>414</v>
      </c>
    </row>
    <row r="89" spans="1:3" x14ac:dyDescent="0.25">
      <c r="A89" t="s">
        <v>3044</v>
      </c>
      <c r="B89" t="s">
        <v>415</v>
      </c>
    </row>
    <row r="90" spans="1:3" x14ac:dyDescent="0.25">
      <c r="A90" t="s">
        <v>3044</v>
      </c>
      <c r="B90" t="s">
        <v>416</v>
      </c>
      <c r="C90">
        <v>2991.140751999998</v>
      </c>
    </row>
    <row r="91" spans="1:3" x14ac:dyDescent="0.25">
      <c r="A91" t="s">
        <v>3044</v>
      </c>
      <c r="B91" t="s">
        <v>433</v>
      </c>
    </row>
    <row r="92" spans="1:3" x14ac:dyDescent="0.25">
      <c r="A92" t="s">
        <v>3044</v>
      </c>
      <c r="B92" t="s">
        <v>464</v>
      </c>
    </row>
    <row r="93" spans="1:3" x14ac:dyDescent="0.25">
      <c r="A93" t="s">
        <v>3044</v>
      </c>
      <c r="B93" t="s">
        <v>446</v>
      </c>
      <c r="C93">
        <v>2991.140751999998</v>
      </c>
    </row>
    <row r="94" spans="1:3" x14ac:dyDescent="0.25">
      <c r="A94" t="s">
        <v>3044</v>
      </c>
      <c r="B94" t="s">
        <v>504</v>
      </c>
      <c r="C94">
        <v>2991.140751999998</v>
      </c>
    </row>
    <row r="95" spans="1:3" x14ac:dyDescent="0.25">
      <c r="A95" t="s">
        <v>3044</v>
      </c>
      <c r="B95" t="s">
        <v>506</v>
      </c>
    </row>
    <row r="96" spans="1:3" x14ac:dyDescent="0.25">
      <c r="A96" t="s">
        <v>3044</v>
      </c>
      <c r="B96" t="s">
        <v>508</v>
      </c>
    </row>
    <row r="97" spans="1:3" x14ac:dyDescent="0.25">
      <c r="A97" t="s">
        <v>3045</v>
      </c>
      <c r="B97" t="s">
        <v>373</v>
      </c>
    </row>
    <row r="98" spans="1:3" x14ac:dyDescent="0.25">
      <c r="A98" t="s">
        <v>3045</v>
      </c>
      <c r="B98" t="s">
        <v>375</v>
      </c>
    </row>
    <row r="99" spans="1:3" x14ac:dyDescent="0.25">
      <c r="A99" t="s">
        <v>3045</v>
      </c>
      <c r="B99" t="s">
        <v>377</v>
      </c>
    </row>
    <row r="100" spans="1:3" x14ac:dyDescent="0.25">
      <c r="A100" t="s">
        <v>3045</v>
      </c>
      <c r="B100" t="s">
        <v>379</v>
      </c>
    </row>
    <row r="101" spans="1:3" x14ac:dyDescent="0.25">
      <c r="A101" t="s">
        <v>3045</v>
      </c>
      <c r="B101" t="s">
        <v>381</v>
      </c>
      <c r="C101">
        <v>40.157490809999999</v>
      </c>
    </row>
    <row r="102" spans="1:3" x14ac:dyDescent="0.25">
      <c r="A102" t="s">
        <v>3045</v>
      </c>
      <c r="B102" t="s">
        <v>383</v>
      </c>
      <c r="C102">
        <v>68827.969865890191</v>
      </c>
    </row>
    <row r="103" spans="1:3" x14ac:dyDescent="0.25">
      <c r="A103" t="s">
        <v>3045</v>
      </c>
      <c r="B103" t="s">
        <v>410</v>
      </c>
    </row>
    <row r="104" spans="1:3" x14ac:dyDescent="0.25">
      <c r="A104" t="s">
        <v>3045</v>
      </c>
      <c r="B104" t="s">
        <v>411</v>
      </c>
    </row>
    <row r="105" spans="1:3" x14ac:dyDescent="0.25">
      <c r="A105" t="s">
        <v>3045</v>
      </c>
      <c r="B105" t="s">
        <v>412</v>
      </c>
      <c r="C105">
        <v>5.7408580000000001E-2</v>
      </c>
    </row>
    <row r="106" spans="1:3" x14ac:dyDescent="0.25">
      <c r="A106" t="s">
        <v>3045</v>
      </c>
      <c r="B106" t="s">
        <v>413</v>
      </c>
      <c r="C106">
        <v>3.4526099100000001</v>
      </c>
    </row>
    <row r="107" spans="1:3" x14ac:dyDescent="0.25">
      <c r="A107" t="s">
        <v>3045</v>
      </c>
      <c r="B107" t="s">
        <v>414</v>
      </c>
    </row>
    <row r="108" spans="1:3" x14ac:dyDescent="0.25">
      <c r="A108" t="s">
        <v>3045</v>
      </c>
      <c r="B108" t="s">
        <v>415</v>
      </c>
      <c r="C108">
        <v>42842.379897650084</v>
      </c>
    </row>
    <row r="109" spans="1:3" x14ac:dyDescent="0.25">
      <c r="A109" t="s">
        <v>3045</v>
      </c>
      <c r="B109" t="s">
        <v>416</v>
      </c>
      <c r="C109">
        <v>26022.237440559973</v>
      </c>
    </row>
    <row r="110" spans="1:3" x14ac:dyDescent="0.25">
      <c r="A110" t="s">
        <v>3045</v>
      </c>
      <c r="B110" t="s">
        <v>433</v>
      </c>
    </row>
    <row r="111" spans="1:3" x14ac:dyDescent="0.25">
      <c r="A111" t="s">
        <v>3045</v>
      </c>
      <c r="B111" t="s">
        <v>464</v>
      </c>
    </row>
    <row r="112" spans="1:3" x14ac:dyDescent="0.25">
      <c r="A112" t="s">
        <v>3045</v>
      </c>
      <c r="B112" t="s">
        <v>446</v>
      </c>
      <c r="C112">
        <v>68868.127356700192</v>
      </c>
    </row>
    <row r="113" spans="1:3" x14ac:dyDescent="0.25">
      <c r="A113" t="s">
        <v>3045</v>
      </c>
      <c r="B113" t="s">
        <v>504</v>
      </c>
      <c r="C113">
        <v>17863.912416400031</v>
      </c>
    </row>
    <row r="114" spans="1:3" x14ac:dyDescent="0.25">
      <c r="A114" t="s">
        <v>3045</v>
      </c>
      <c r="B114" t="s">
        <v>506</v>
      </c>
      <c r="C114">
        <v>49710.153666430051</v>
      </c>
    </row>
    <row r="115" spans="1:3" x14ac:dyDescent="0.25">
      <c r="A115" t="s">
        <v>3045</v>
      </c>
      <c r="B115" t="s">
        <v>508</v>
      </c>
      <c r="C115">
        <v>1294.0612738699945</v>
      </c>
    </row>
    <row r="116" spans="1:3" x14ac:dyDescent="0.25">
      <c r="A116" t="s">
        <v>3040</v>
      </c>
      <c r="B116" t="s">
        <v>367</v>
      </c>
      <c r="C116">
        <v>28.792149376230338</v>
      </c>
    </row>
    <row r="117" spans="1:3" x14ac:dyDescent="0.25">
      <c r="A117" t="s">
        <v>3041</v>
      </c>
      <c r="B117" t="s">
        <v>367</v>
      </c>
      <c r="C117">
        <v>28.137342717609751</v>
      </c>
    </row>
    <row r="118" spans="1:3" x14ac:dyDescent="0.25">
      <c r="A118" t="s">
        <v>3042</v>
      </c>
      <c r="B118" t="s">
        <v>367</v>
      </c>
      <c r="C118">
        <v>24.796395438462614</v>
      </c>
    </row>
    <row r="119" spans="1:3" x14ac:dyDescent="0.25">
      <c r="A119" t="s">
        <v>3043</v>
      </c>
      <c r="B119" t="s">
        <v>367</v>
      </c>
      <c r="C119">
        <v>27.299794842470511</v>
      </c>
    </row>
    <row r="120" spans="1:3" x14ac:dyDescent="0.25">
      <c r="A120" t="s">
        <v>3044</v>
      </c>
      <c r="B120" t="s">
        <v>367</v>
      </c>
      <c r="C120">
        <v>27.869624962820875</v>
      </c>
    </row>
    <row r="121" spans="1:3" x14ac:dyDescent="0.25">
      <c r="A121" t="s">
        <v>3045</v>
      </c>
      <c r="B121" t="s">
        <v>367</v>
      </c>
      <c r="C121">
        <v>33.66310487182708</v>
      </c>
    </row>
    <row r="122" spans="1:3" x14ac:dyDescent="0.25">
      <c r="A122" t="s">
        <v>3040</v>
      </c>
      <c r="B122" t="s">
        <v>406</v>
      </c>
      <c r="C122">
        <v>28.464979495356065</v>
      </c>
    </row>
    <row r="123" spans="1:3" x14ac:dyDescent="0.25">
      <c r="A123" t="s">
        <v>3041</v>
      </c>
      <c r="B123" t="s">
        <v>406</v>
      </c>
      <c r="C123">
        <v>28.134336164691039</v>
      </c>
    </row>
    <row r="124" spans="1:3" x14ac:dyDescent="0.25">
      <c r="A124" t="s">
        <v>3042</v>
      </c>
      <c r="B124" t="s">
        <v>406</v>
      </c>
      <c r="C124">
        <v>2.9439966219028939</v>
      </c>
    </row>
    <row r="125" spans="1:3" x14ac:dyDescent="0.25">
      <c r="A125" t="s">
        <v>3043</v>
      </c>
      <c r="B125" t="s">
        <v>406</v>
      </c>
      <c r="C125">
        <v>4.1118937101536703</v>
      </c>
    </row>
    <row r="126" spans="1:3" x14ac:dyDescent="0.25">
      <c r="A126" t="s">
        <v>3044</v>
      </c>
      <c r="B126" t="s">
        <v>406</v>
      </c>
      <c r="C126">
        <v>27.869624962820875</v>
      </c>
    </row>
    <row r="127" spans="1:3" x14ac:dyDescent="0.25">
      <c r="A127" t="s">
        <v>3045</v>
      </c>
      <c r="B127" t="s">
        <v>406</v>
      </c>
      <c r="C127">
        <v>18.546046945228095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5546875" defaultRowHeight="15" outlineLevelRow="1" x14ac:dyDescent="0.25"/>
  <cols>
    <col min="1" max="1" width="13.85546875" style="76" customWidth="1"/>
    <col min="2" max="2" width="62.85546875" style="76" customWidth="1"/>
    <col min="3" max="3" width="41" style="76" customWidth="1"/>
    <col min="4" max="4" width="40.85546875" style="76" customWidth="1"/>
    <col min="5" max="5" width="6.7109375" style="76" customWidth="1"/>
    <col min="6" max="6" width="41.5703125" style="76" customWidth="1"/>
    <col min="7" max="7" width="41.5703125" style="73" customWidth="1"/>
    <col min="8" max="16384" width="8.85546875" style="74"/>
  </cols>
  <sheetData>
    <row r="1" spans="1:7" ht="31.5" x14ac:dyDescent="0.25">
      <c r="A1" s="1" t="s">
        <v>797</v>
      </c>
      <c r="B1" s="1"/>
      <c r="C1" s="73"/>
      <c r="D1" s="73"/>
      <c r="E1" s="73"/>
      <c r="F1" s="22" t="s">
        <v>264</v>
      </c>
    </row>
    <row r="2" spans="1:7" ht="15.75" thickBot="1" x14ac:dyDescent="0.3">
      <c r="A2" s="73"/>
      <c r="B2" s="73"/>
      <c r="C2" s="73"/>
      <c r="D2" s="73"/>
      <c r="E2" s="73"/>
      <c r="F2" s="73"/>
    </row>
    <row r="3" spans="1:7" ht="19.5" thickBot="1" x14ac:dyDescent="0.3">
      <c r="A3" s="77"/>
      <c r="B3" s="78" t="s">
        <v>265</v>
      </c>
      <c r="C3" s="148" t="s">
        <v>447</v>
      </c>
      <c r="D3" s="77"/>
      <c r="E3" s="77"/>
      <c r="F3" s="73"/>
      <c r="G3" s="77"/>
    </row>
    <row r="4" spans="1:7" ht="15.75" thickBot="1" x14ac:dyDescent="0.3"/>
    <row r="5" spans="1:7" ht="18.75" x14ac:dyDescent="0.25">
      <c r="A5" s="79"/>
      <c r="B5" s="80" t="s">
        <v>798</v>
      </c>
      <c r="C5" s="79"/>
      <c r="E5" s="81"/>
      <c r="F5" s="81"/>
    </row>
    <row r="6" spans="1:7" x14ac:dyDescent="0.25">
      <c r="B6" s="149" t="s">
        <v>799</v>
      </c>
    </row>
    <row r="7" spans="1:7" x14ac:dyDescent="0.25">
      <c r="B7" s="150" t="s">
        <v>800</v>
      </c>
    </row>
    <row r="8" spans="1:7" ht="15.75" thickBot="1" x14ac:dyDescent="0.3">
      <c r="B8" s="151" t="s">
        <v>801</v>
      </c>
    </row>
    <row r="9" spans="1:7" x14ac:dyDescent="0.25">
      <c r="B9" s="152"/>
    </row>
    <row r="10" spans="1:7" ht="37.5" x14ac:dyDescent="0.25">
      <c r="A10" s="86" t="s">
        <v>275</v>
      </c>
      <c r="B10" s="86" t="s">
        <v>799</v>
      </c>
      <c r="C10" s="87"/>
      <c r="D10" s="87"/>
      <c r="E10" s="87"/>
      <c r="F10" s="87"/>
      <c r="G10" s="88"/>
    </row>
    <row r="11" spans="1:7" ht="15" customHeight="1" x14ac:dyDescent="0.25">
      <c r="A11" s="98"/>
      <c r="B11" s="99" t="s">
        <v>802</v>
      </c>
      <c r="C11" s="98" t="s">
        <v>314</v>
      </c>
      <c r="D11" s="98"/>
      <c r="E11" s="98"/>
      <c r="F11" s="101" t="s">
        <v>803</v>
      </c>
      <c r="G11" s="101"/>
    </row>
    <row r="12" spans="1:7" x14ac:dyDescent="0.25">
      <c r="A12" s="89" t="s">
        <v>804</v>
      </c>
      <c r="B12" s="89" t="s">
        <v>805</v>
      </c>
      <c r="C12" s="177">
        <v>1579.6864889400017</v>
      </c>
      <c r="D12" s="95"/>
      <c r="F12" s="111">
        <f>IF($C$15=0,"",IF(C12="[for completion]","",C12/$C$15))</f>
        <v>0.52812175016630603</v>
      </c>
    </row>
    <row r="13" spans="1:7" x14ac:dyDescent="0.25">
      <c r="A13" s="89" t="s">
        <v>806</v>
      </c>
      <c r="B13" s="89" t="s">
        <v>807</v>
      </c>
      <c r="C13" s="177">
        <v>1411.4542630599999</v>
      </c>
      <c r="D13" s="95"/>
      <c r="F13" s="111">
        <f>IF($C$15=0,"",IF(C13="[for completion]","",C13/$C$15))</f>
        <v>0.47187824983369392</v>
      </c>
    </row>
    <row r="14" spans="1:7" x14ac:dyDescent="0.25">
      <c r="A14" s="89" t="s">
        <v>808</v>
      </c>
      <c r="B14" s="89" t="s">
        <v>352</v>
      </c>
      <c r="C14" s="177">
        <v>0</v>
      </c>
      <c r="D14" s="95"/>
      <c r="F14" s="111">
        <f>IF($C$15=0,"",IF(C14="[for completion]","",C14/$C$15))</f>
        <v>0</v>
      </c>
    </row>
    <row r="15" spans="1:7" x14ac:dyDescent="0.25">
      <c r="A15" s="89" t="s">
        <v>809</v>
      </c>
      <c r="B15" s="153" t="s">
        <v>354</v>
      </c>
      <c r="C15" s="129">
        <f>SUM(C12:C14)</f>
        <v>2991.1407520000016</v>
      </c>
      <c r="F15" s="154">
        <f>SUM(F12:F14)</f>
        <v>1</v>
      </c>
    </row>
    <row r="16" spans="1:7" outlineLevel="1" x14ac:dyDescent="0.25">
      <c r="A16" s="89" t="s">
        <v>810</v>
      </c>
      <c r="B16" s="155" t="s">
        <v>811</v>
      </c>
      <c r="C16" s="177"/>
      <c r="D16" s="95"/>
      <c r="E16" s="95"/>
      <c r="F16" s="248">
        <f t="shared" ref="F16:F26" si="0">IF($C$15=0,"",IF(C16="[for completion]","",C16/$C$15))</f>
        <v>0</v>
      </c>
    </row>
    <row r="17" spans="1:7" outlineLevel="1" x14ac:dyDescent="0.25">
      <c r="A17" s="89" t="s">
        <v>812</v>
      </c>
      <c r="B17" s="155" t="s">
        <v>813</v>
      </c>
      <c r="C17" s="177"/>
      <c r="D17" s="95"/>
      <c r="E17" s="95"/>
      <c r="F17" s="248">
        <f t="shared" si="0"/>
        <v>0</v>
      </c>
    </row>
    <row r="18" spans="1:7" outlineLevel="1" x14ac:dyDescent="0.25">
      <c r="A18" s="89" t="s">
        <v>814</v>
      </c>
      <c r="B18" s="116" t="s">
        <v>356</v>
      </c>
      <c r="C18" s="177"/>
      <c r="D18" s="95"/>
      <c r="E18" s="95"/>
      <c r="F18" s="248">
        <f t="shared" si="0"/>
        <v>0</v>
      </c>
    </row>
    <row r="19" spans="1:7" outlineLevel="1" x14ac:dyDescent="0.25">
      <c r="A19" s="89" t="s">
        <v>815</v>
      </c>
      <c r="B19" s="116" t="s">
        <v>356</v>
      </c>
      <c r="C19" s="177"/>
      <c r="D19" s="95"/>
      <c r="E19" s="95"/>
      <c r="F19" s="248">
        <f t="shared" si="0"/>
        <v>0</v>
      </c>
    </row>
    <row r="20" spans="1:7" outlineLevel="1" x14ac:dyDescent="0.25">
      <c r="A20" s="89" t="s">
        <v>816</v>
      </c>
      <c r="B20" s="116" t="s">
        <v>356</v>
      </c>
      <c r="C20" s="177"/>
      <c r="D20" s="95"/>
      <c r="E20" s="95"/>
      <c r="F20" s="248">
        <f t="shared" si="0"/>
        <v>0</v>
      </c>
    </row>
    <row r="21" spans="1:7" outlineLevel="1" x14ac:dyDescent="0.25">
      <c r="A21" s="89" t="s">
        <v>817</v>
      </c>
      <c r="B21" s="116" t="s">
        <v>356</v>
      </c>
      <c r="C21" s="177"/>
      <c r="D21" s="95"/>
      <c r="E21" s="95"/>
      <c r="F21" s="248">
        <f t="shared" si="0"/>
        <v>0</v>
      </c>
    </row>
    <row r="22" spans="1:7" outlineLevel="1" x14ac:dyDescent="0.25">
      <c r="A22" s="89" t="s">
        <v>818</v>
      </c>
      <c r="B22" s="116" t="s">
        <v>356</v>
      </c>
      <c r="C22" s="177"/>
      <c r="D22" s="95"/>
      <c r="E22" s="95"/>
      <c r="F22" s="248">
        <f t="shared" si="0"/>
        <v>0</v>
      </c>
    </row>
    <row r="23" spans="1:7" outlineLevel="1" x14ac:dyDescent="0.25">
      <c r="A23" s="89" t="s">
        <v>819</v>
      </c>
      <c r="B23" s="116" t="s">
        <v>356</v>
      </c>
      <c r="C23" s="177"/>
      <c r="D23" s="95"/>
      <c r="E23" s="95"/>
      <c r="F23" s="248">
        <f t="shared" si="0"/>
        <v>0</v>
      </c>
    </row>
    <row r="24" spans="1:7" outlineLevel="1" x14ac:dyDescent="0.25">
      <c r="A24" s="89" t="s">
        <v>820</v>
      </c>
      <c r="B24" s="116" t="s">
        <v>356</v>
      </c>
      <c r="C24" s="177"/>
      <c r="D24" s="95"/>
      <c r="E24" s="95"/>
      <c r="F24" s="248">
        <f t="shared" si="0"/>
        <v>0</v>
      </c>
    </row>
    <row r="25" spans="1:7" outlineLevel="1" x14ac:dyDescent="0.25">
      <c r="A25" s="89" t="s">
        <v>821</v>
      </c>
      <c r="B25" s="116" t="s">
        <v>356</v>
      </c>
      <c r="C25" s="177"/>
      <c r="D25" s="95"/>
      <c r="E25" s="95"/>
      <c r="F25" s="248">
        <f t="shared" si="0"/>
        <v>0</v>
      </c>
    </row>
    <row r="26" spans="1:7" outlineLevel="1" x14ac:dyDescent="0.25">
      <c r="A26" s="89" t="s">
        <v>822</v>
      </c>
      <c r="B26" s="116" t="s">
        <v>356</v>
      </c>
      <c r="C26" s="214"/>
      <c r="D26" s="249"/>
      <c r="E26" s="249"/>
      <c r="F26" s="248">
        <f t="shared" si="0"/>
        <v>0</v>
      </c>
    </row>
    <row r="27" spans="1:7" ht="15" customHeight="1" x14ac:dyDescent="0.25">
      <c r="A27" s="98"/>
      <c r="B27" s="99" t="s">
        <v>823</v>
      </c>
      <c r="C27" s="98" t="s">
        <v>824</v>
      </c>
      <c r="D27" s="98" t="s">
        <v>825</v>
      </c>
      <c r="E27" s="100"/>
      <c r="F27" s="98" t="s">
        <v>826</v>
      </c>
      <c r="G27" s="101"/>
    </row>
    <row r="28" spans="1:7" x14ac:dyDescent="0.25">
      <c r="A28" s="89" t="s">
        <v>827</v>
      </c>
      <c r="B28" s="89" t="s">
        <v>828</v>
      </c>
      <c r="C28" s="223">
        <v>802</v>
      </c>
      <c r="D28" s="223">
        <v>246</v>
      </c>
      <c r="E28" s="95"/>
      <c r="F28" s="216">
        <f>IF(AND(C28="[For completion]",D28="[For completion]"),"[For completion]",SUM(C28:D28))</f>
        <v>1048</v>
      </c>
    </row>
    <row r="29" spans="1:7" outlineLevel="1" x14ac:dyDescent="0.25">
      <c r="A29" s="89" t="s">
        <v>829</v>
      </c>
      <c r="B29" s="91" t="s">
        <v>830</v>
      </c>
      <c r="C29" s="223"/>
      <c r="D29" s="223"/>
      <c r="E29" s="95"/>
      <c r="F29" s="223"/>
    </row>
    <row r="30" spans="1:7" outlineLevel="1" x14ac:dyDescent="0.25">
      <c r="A30" s="89" t="s">
        <v>831</v>
      </c>
      <c r="B30" s="91" t="s">
        <v>832</v>
      </c>
      <c r="C30" s="223"/>
      <c r="D30" s="223"/>
      <c r="E30" s="95"/>
      <c r="F30" s="223"/>
    </row>
    <row r="31" spans="1:7" outlineLevel="1" x14ac:dyDescent="0.25">
      <c r="A31" s="89" t="s">
        <v>833</v>
      </c>
      <c r="B31" s="91"/>
      <c r="C31" s="95"/>
      <c r="D31" s="95"/>
      <c r="E31" s="95"/>
      <c r="F31" s="95"/>
    </row>
    <row r="32" spans="1:7" outlineLevel="1" x14ac:dyDescent="0.25">
      <c r="A32" s="89" t="s">
        <v>834</v>
      </c>
      <c r="B32" s="91"/>
      <c r="C32" s="95"/>
      <c r="D32" s="95"/>
      <c r="E32" s="95"/>
      <c r="F32" s="95"/>
    </row>
    <row r="33" spans="1:7" outlineLevel="1" x14ac:dyDescent="0.25">
      <c r="A33" s="89" t="s">
        <v>835</v>
      </c>
      <c r="B33" s="91"/>
      <c r="C33" s="95"/>
      <c r="D33" s="95"/>
      <c r="E33" s="95"/>
      <c r="F33" s="95"/>
    </row>
    <row r="34" spans="1:7" outlineLevel="1" x14ac:dyDescent="0.25">
      <c r="A34" s="89" t="s">
        <v>836</v>
      </c>
      <c r="B34" s="91"/>
      <c r="C34" s="95"/>
      <c r="D34" s="95"/>
      <c r="E34" s="95"/>
      <c r="F34" s="95"/>
    </row>
    <row r="35" spans="1:7" ht="15" customHeight="1" x14ac:dyDescent="0.25">
      <c r="A35" s="98"/>
      <c r="B35" s="99" t="s">
        <v>837</v>
      </c>
      <c r="C35" s="98" t="s">
        <v>838</v>
      </c>
      <c r="D35" s="98" t="s">
        <v>839</v>
      </c>
      <c r="E35" s="100"/>
      <c r="F35" s="101" t="s">
        <v>803</v>
      </c>
      <c r="G35" s="101"/>
    </row>
    <row r="36" spans="1:7" x14ac:dyDescent="0.25">
      <c r="A36" s="89" t="s">
        <v>840</v>
      </c>
      <c r="B36" s="89" t="s">
        <v>841</v>
      </c>
      <c r="C36" s="165">
        <v>0.16504469540975</v>
      </c>
      <c r="D36" s="165">
        <v>0.54350613141149284</v>
      </c>
      <c r="E36" s="250"/>
      <c r="F36" s="165">
        <v>0.27993667693174462</v>
      </c>
    </row>
    <row r="37" spans="1:7" outlineLevel="1" x14ac:dyDescent="0.25">
      <c r="A37" s="89" t="s">
        <v>842</v>
      </c>
      <c r="B37" s="95"/>
      <c r="C37" s="165"/>
      <c r="D37" s="165"/>
      <c r="E37" s="250"/>
      <c r="F37" s="165"/>
    </row>
    <row r="38" spans="1:7" outlineLevel="1" x14ac:dyDescent="0.25">
      <c r="A38" s="89" t="s">
        <v>843</v>
      </c>
      <c r="B38" s="95"/>
      <c r="C38" s="165"/>
      <c r="D38" s="165"/>
      <c r="E38" s="250"/>
      <c r="F38" s="165"/>
    </row>
    <row r="39" spans="1:7" outlineLevel="1" x14ac:dyDescent="0.25">
      <c r="A39" s="89" t="s">
        <v>844</v>
      </c>
      <c r="B39" s="95"/>
      <c r="C39" s="165"/>
      <c r="D39" s="165"/>
      <c r="E39" s="250"/>
      <c r="F39" s="165"/>
    </row>
    <row r="40" spans="1:7" outlineLevel="1" x14ac:dyDescent="0.25">
      <c r="A40" s="89" t="s">
        <v>845</v>
      </c>
      <c r="B40" s="95"/>
      <c r="C40" s="165"/>
      <c r="D40" s="165"/>
      <c r="E40" s="250"/>
      <c r="F40" s="165"/>
    </row>
    <row r="41" spans="1:7" outlineLevel="1" x14ac:dyDescent="0.25">
      <c r="A41" s="89" t="s">
        <v>846</v>
      </c>
      <c r="B41" s="95"/>
      <c r="C41" s="165"/>
      <c r="D41" s="165"/>
      <c r="E41" s="250"/>
      <c r="F41" s="165"/>
    </row>
    <row r="42" spans="1:7" outlineLevel="1" x14ac:dyDescent="0.25">
      <c r="A42" s="89" t="s">
        <v>847</v>
      </c>
      <c r="B42" s="95"/>
      <c r="C42" s="165"/>
      <c r="D42" s="165"/>
      <c r="E42" s="250"/>
      <c r="F42" s="165"/>
    </row>
    <row r="43" spans="1:7" ht="15" customHeight="1" x14ac:dyDescent="0.25">
      <c r="A43" s="98"/>
      <c r="B43" s="99" t="s">
        <v>848</v>
      </c>
      <c r="C43" s="98" t="s">
        <v>838</v>
      </c>
      <c r="D43" s="98" t="s">
        <v>839</v>
      </c>
      <c r="E43" s="100"/>
      <c r="F43" s="101" t="s">
        <v>803</v>
      </c>
      <c r="G43" s="101"/>
    </row>
    <row r="44" spans="1:7" x14ac:dyDescent="0.25">
      <c r="A44" s="161" t="s">
        <v>849</v>
      </c>
      <c r="B44" s="162" t="s">
        <v>850</v>
      </c>
      <c r="C44" s="163">
        <f>SUM(C45:C71)</f>
        <v>1</v>
      </c>
      <c r="D44" s="163">
        <f>SUM(D45:D71)</f>
        <v>1</v>
      </c>
      <c r="E44" s="163"/>
      <c r="F44" s="163">
        <f>SUM(F45:F71)</f>
        <v>1</v>
      </c>
      <c r="G44" s="76"/>
    </row>
    <row r="45" spans="1:7" x14ac:dyDescent="0.25">
      <c r="A45" s="89" t="s">
        <v>851</v>
      </c>
      <c r="B45" s="89" t="s">
        <v>852</v>
      </c>
      <c r="C45" s="165">
        <v>0</v>
      </c>
      <c r="D45" s="165">
        <v>0</v>
      </c>
      <c r="E45" s="165"/>
      <c r="F45" s="165">
        <v>0</v>
      </c>
      <c r="G45" s="76"/>
    </row>
    <row r="46" spans="1:7" x14ac:dyDescent="0.25">
      <c r="A46" s="89" t="s">
        <v>853</v>
      </c>
      <c r="B46" s="89" t="s">
        <v>854</v>
      </c>
      <c r="C46" s="165">
        <v>0</v>
      </c>
      <c r="D46" s="165">
        <v>0</v>
      </c>
      <c r="E46" s="165"/>
      <c r="F46" s="165">
        <v>0</v>
      </c>
      <c r="G46" s="76"/>
    </row>
    <row r="47" spans="1:7" x14ac:dyDescent="0.25">
      <c r="A47" s="89" t="s">
        <v>855</v>
      </c>
      <c r="B47" s="89" t="s">
        <v>856</v>
      </c>
      <c r="C47" s="165">
        <v>0</v>
      </c>
      <c r="D47" s="165">
        <v>0</v>
      </c>
      <c r="E47" s="165"/>
      <c r="F47" s="165">
        <v>0</v>
      </c>
      <c r="G47" s="76"/>
    </row>
    <row r="48" spans="1:7" x14ac:dyDescent="0.25">
      <c r="A48" s="89" t="s">
        <v>857</v>
      </c>
      <c r="B48" s="89" t="s">
        <v>858</v>
      </c>
      <c r="C48" s="165">
        <v>0</v>
      </c>
      <c r="D48" s="165">
        <v>0</v>
      </c>
      <c r="E48" s="165"/>
      <c r="F48" s="165">
        <v>0</v>
      </c>
      <c r="G48" s="76"/>
    </row>
    <row r="49" spans="1:7" x14ac:dyDescent="0.25">
      <c r="A49" s="89" t="s">
        <v>859</v>
      </c>
      <c r="B49" s="89" t="s">
        <v>860</v>
      </c>
      <c r="C49" s="165">
        <v>0</v>
      </c>
      <c r="D49" s="165">
        <v>0</v>
      </c>
      <c r="E49" s="165"/>
      <c r="F49" s="165">
        <v>0</v>
      </c>
      <c r="G49" s="76"/>
    </row>
    <row r="50" spans="1:7" x14ac:dyDescent="0.25">
      <c r="A50" s="89" t="s">
        <v>861</v>
      </c>
      <c r="B50" s="89" t="s">
        <v>862</v>
      </c>
      <c r="C50" s="165">
        <v>0</v>
      </c>
      <c r="D50" s="165">
        <v>0</v>
      </c>
      <c r="E50" s="165"/>
      <c r="F50" s="165">
        <v>0</v>
      </c>
      <c r="G50" s="76"/>
    </row>
    <row r="51" spans="1:7" x14ac:dyDescent="0.25">
      <c r="A51" s="89" t="s">
        <v>863</v>
      </c>
      <c r="B51" s="89" t="s">
        <v>864</v>
      </c>
      <c r="C51" s="165">
        <v>1</v>
      </c>
      <c r="D51" s="165">
        <v>1</v>
      </c>
      <c r="E51" s="165"/>
      <c r="F51" s="165">
        <v>1</v>
      </c>
      <c r="G51" s="76"/>
    </row>
    <row r="52" spans="1:7" x14ac:dyDescent="0.25">
      <c r="A52" s="89" t="s">
        <v>865</v>
      </c>
      <c r="B52" s="89" t="s">
        <v>866</v>
      </c>
      <c r="C52" s="165">
        <v>0</v>
      </c>
      <c r="D52" s="165">
        <v>0</v>
      </c>
      <c r="E52" s="165"/>
      <c r="F52" s="165">
        <v>0</v>
      </c>
      <c r="G52" s="76"/>
    </row>
    <row r="53" spans="1:7" x14ac:dyDescent="0.25">
      <c r="A53" s="89" t="s">
        <v>867</v>
      </c>
      <c r="B53" s="89" t="s">
        <v>868</v>
      </c>
      <c r="C53" s="165">
        <v>0</v>
      </c>
      <c r="D53" s="165">
        <v>0</v>
      </c>
      <c r="E53" s="165"/>
      <c r="F53" s="165">
        <v>0</v>
      </c>
      <c r="G53" s="76"/>
    </row>
    <row r="54" spans="1:7" x14ac:dyDescent="0.25">
      <c r="A54" s="89" t="s">
        <v>869</v>
      </c>
      <c r="B54" s="89" t="s">
        <v>870</v>
      </c>
      <c r="C54" s="165">
        <v>0</v>
      </c>
      <c r="D54" s="165">
        <v>0</v>
      </c>
      <c r="E54" s="165"/>
      <c r="F54" s="165">
        <v>0</v>
      </c>
      <c r="G54" s="76"/>
    </row>
    <row r="55" spans="1:7" x14ac:dyDescent="0.25">
      <c r="A55" s="89" t="s">
        <v>871</v>
      </c>
      <c r="B55" s="89" t="s">
        <v>872</v>
      </c>
      <c r="C55" s="165">
        <v>0</v>
      </c>
      <c r="D55" s="165">
        <v>0</v>
      </c>
      <c r="E55" s="165"/>
      <c r="F55" s="165">
        <v>0</v>
      </c>
      <c r="G55" s="76"/>
    </row>
    <row r="56" spans="1:7" x14ac:dyDescent="0.25">
      <c r="A56" s="89" t="s">
        <v>873</v>
      </c>
      <c r="B56" s="89" t="s">
        <v>874</v>
      </c>
      <c r="C56" s="165">
        <v>0</v>
      </c>
      <c r="D56" s="165">
        <v>0</v>
      </c>
      <c r="E56" s="165"/>
      <c r="F56" s="165">
        <v>0</v>
      </c>
      <c r="G56" s="76"/>
    </row>
    <row r="57" spans="1:7" x14ac:dyDescent="0.25">
      <c r="A57" s="89" t="s">
        <v>875</v>
      </c>
      <c r="B57" s="89" t="s">
        <v>876</v>
      </c>
      <c r="C57" s="165">
        <v>0</v>
      </c>
      <c r="D57" s="165">
        <v>0</v>
      </c>
      <c r="E57" s="165"/>
      <c r="F57" s="165">
        <v>0</v>
      </c>
      <c r="G57" s="76"/>
    </row>
    <row r="58" spans="1:7" x14ac:dyDescent="0.25">
      <c r="A58" s="89" t="s">
        <v>877</v>
      </c>
      <c r="B58" s="89" t="s">
        <v>878</v>
      </c>
      <c r="C58" s="165">
        <v>0</v>
      </c>
      <c r="D58" s="165">
        <v>0</v>
      </c>
      <c r="E58" s="165"/>
      <c r="F58" s="165">
        <v>0</v>
      </c>
      <c r="G58" s="76"/>
    </row>
    <row r="59" spans="1:7" x14ac:dyDescent="0.25">
      <c r="A59" s="89" t="s">
        <v>879</v>
      </c>
      <c r="B59" s="89" t="s">
        <v>880</v>
      </c>
      <c r="C59" s="165">
        <v>0</v>
      </c>
      <c r="D59" s="165">
        <v>0</v>
      </c>
      <c r="E59" s="165"/>
      <c r="F59" s="165">
        <v>0</v>
      </c>
      <c r="G59" s="76"/>
    </row>
    <row r="60" spans="1:7" x14ac:dyDescent="0.25">
      <c r="A60" s="89" t="s">
        <v>881</v>
      </c>
      <c r="B60" s="89" t="s">
        <v>882</v>
      </c>
      <c r="C60" s="165">
        <v>0</v>
      </c>
      <c r="D60" s="165">
        <v>0</v>
      </c>
      <c r="E60" s="165"/>
      <c r="F60" s="165">
        <v>0</v>
      </c>
      <c r="G60" s="76"/>
    </row>
    <row r="61" spans="1:7" x14ac:dyDescent="0.25">
      <c r="A61" s="89" t="s">
        <v>883</v>
      </c>
      <c r="B61" s="89" t="s">
        <v>884</v>
      </c>
      <c r="C61" s="165">
        <v>0</v>
      </c>
      <c r="D61" s="165">
        <v>0</v>
      </c>
      <c r="E61" s="165"/>
      <c r="F61" s="165">
        <v>0</v>
      </c>
      <c r="G61" s="76"/>
    </row>
    <row r="62" spans="1:7" x14ac:dyDescent="0.25">
      <c r="A62" s="89" t="s">
        <v>885</v>
      </c>
      <c r="B62" s="89" t="s">
        <v>886</v>
      </c>
      <c r="C62" s="165">
        <v>0</v>
      </c>
      <c r="D62" s="165">
        <v>0</v>
      </c>
      <c r="E62" s="165"/>
      <c r="F62" s="165">
        <v>0</v>
      </c>
      <c r="G62" s="76"/>
    </row>
    <row r="63" spans="1:7" x14ac:dyDescent="0.25">
      <c r="A63" s="89" t="s">
        <v>887</v>
      </c>
      <c r="B63" s="89" t="s">
        <v>888</v>
      </c>
      <c r="C63" s="165">
        <v>0</v>
      </c>
      <c r="D63" s="165">
        <v>0</v>
      </c>
      <c r="E63" s="165"/>
      <c r="F63" s="165">
        <v>0</v>
      </c>
      <c r="G63" s="76"/>
    </row>
    <row r="64" spans="1:7" x14ac:dyDescent="0.25">
      <c r="A64" s="89" t="s">
        <v>889</v>
      </c>
      <c r="B64" s="89" t="s">
        <v>890</v>
      </c>
      <c r="C64" s="165">
        <v>0</v>
      </c>
      <c r="D64" s="165">
        <v>0</v>
      </c>
      <c r="E64" s="165"/>
      <c r="F64" s="165">
        <v>0</v>
      </c>
      <c r="G64" s="76"/>
    </row>
    <row r="65" spans="1:7" x14ac:dyDescent="0.25">
      <c r="A65" s="89" t="s">
        <v>891</v>
      </c>
      <c r="B65" s="89" t="s">
        <v>892</v>
      </c>
      <c r="C65" s="165">
        <v>0</v>
      </c>
      <c r="D65" s="165">
        <v>0</v>
      </c>
      <c r="E65" s="165"/>
      <c r="F65" s="165">
        <v>0</v>
      </c>
      <c r="G65" s="76"/>
    </row>
    <row r="66" spans="1:7" x14ac:dyDescent="0.25">
      <c r="A66" s="89" t="s">
        <v>893</v>
      </c>
      <c r="B66" s="89" t="s">
        <v>894</v>
      </c>
      <c r="C66" s="165">
        <v>0</v>
      </c>
      <c r="D66" s="165">
        <v>0</v>
      </c>
      <c r="E66" s="165"/>
      <c r="F66" s="165">
        <v>0</v>
      </c>
      <c r="G66" s="76"/>
    </row>
    <row r="67" spans="1:7" x14ac:dyDescent="0.25">
      <c r="A67" s="89" t="s">
        <v>895</v>
      </c>
      <c r="B67" s="89" t="s">
        <v>896</v>
      </c>
      <c r="C67" s="165">
        <v>0</v>
      </c>
      <c r="D67" s="165">
        <v>0</v>
      </c>
      <c r="E67" s="165"/>
      <c r="F67" s="165">
        <v>0</v>
      </c>
      <c r="G67" s="76"/>
    </row>
    <row r="68" spans="1:7" x14ac:dyDescent="0.25">
      <c r="A68" s="89" t="s">
        <v>897</v>
      </c>
      <c r="B68" s="89" t="s">
        <v>898</v>
      </c>
      <c r="C68" s="165">
        <v>0</v>
      </c>
      <c r="D68" s="165">
        <v>0</v>
      </c>
      <c r="E68" s="165"/>
      <c r="F68" s="165">
        <v>0</v>
      </c>
      <c r="G68" s="76"/>
    </row>
    <row r="69" spans="1:7" x14ac:dyDescent="0.25">
      <c r="A69" s="89" t="s">
        <v>899</v>
      </c>
      <c r="B69" s="89" t="s">
        <v>900</v>
      </c>
      <c r="C69" s="165">
        <v>0</v>
      </c>
      <c r="D69" s="165">
        <v>0</v>
      </c>
      <c r="E69" s="165"/>
      <c r="F69" s="165">
        <v>0</v>
      </c>
      <c r="G69" s="76"/>
    </row>
    <row r="70" spans="1:7" x14ac:dyDescent="0.25">
      <c r="A70" s="89" t="s">
        <v>901</v>
      </c>
      <c r="B70" s="89" t="s">
        <v>902</v>
      </c>
      <c r="C70" s="165">
        <v>0</v>
      </c>
      <c r="D70" s="165">
        <v>0</v>
      </c>
      <c r="E70" s="165"/>
      <c r="F70" s="165">
        <v>0</v>
      </c>
      <c r="G70" s="76"/>
    </row>
    <row r="71" spans="1:7" x14ac:dyDescent="0.25">
      <c r="A71" s="89" t="s">
        <v>903</v>
      </c>
      <c r="B71" s="89" t="s">
        <v>904</v>
      </c>
      <c r="C71" s="165">
        <v>0</v>
      </c>
      <c r="D71" s="165">
        <v>0</v>
      </c>
      <c r="E71" s="165"/>
      <c r="F71" s="165">
        <v>0</v>
      </c>
      <c r="G71" s="76"/>
    </row>
    <row r="72" spans="1:7" x14ac:dyDescent="0.25">
      <c r="A72" s="161" t="s">
        <v>905</v>
      </c>
      <c r="B72" s="162" t="s">
        <v>555</v>
      </c>
      <c r="C72" s="163">
        <f>SUM(C73:C75)</f>
        <v>0</v>
      </c>
      <c r="D72" s="163">
        <f>SUM(D73:D75)</f>
        <v>0</v>
      </c>
      <c r="E72" s="163"/>
      <c r="F72" s="163">
        <f>SUM(F73:F75)</f>
        <v>0</v>
      </c>
      <c r="G72" s="76"/>
    </row>
    <row r="73" spans="1:7" x14ac:dyDescent="0.25">
      <c r="A73" s="89" t="s">
        <v>906</v>
      </c>
      <c r="B73" s="89" t="s">
        <v>907</v>
      </c>
      <c r="C73" s="165">
        <v>0</v>
      </c>
      <c r="D73" s="165">
        <v>0</v>
      </c>
      <c r="E73" s="165"/>
      <c r="F73" s="165">
        <v>0</v>
      </c>
      <c r="G73" s="76"/>
    </row>
    <row r="74" spans="1:7" x14ac:dyDescent="0.25">
      <c r="A74" s="89" t="s">
        <v>908</v>
      </c>
      <c r="B74" s="89" t="s">
        <v>909</v>
      </c>
      <c r="C74" s="165">
        <v>0</v>
      </c>
      <c r="D74" s="165">
        <v>0</v>
      </c>
      <c r="E74" s="165"/>
      <c r="F74" s="165">
        <v>0</v>
      </c>
      <c r="G74" s="76"/>
    </row>
    <row r="75" spans="1:7" x14ac:dyDescent="0.25">
      <c r="A75" s="89" t="s">
        <v>910</v>
      </c>
      <c r="B75" s="89" t="s">
        <v>911</v>
      </c>
      <c r="C75" s="165">
        <v>0</v>
      </c>
      <c r="D75" s="165">
        <v>0</v>
      </c>
      <c r="E75" s="165"/>
      <c r="F75" s="165">
        <v>0</v>
      </c>
      <c r="G75" s="76"/>
    </row>
    <row r="76" spans="1:7" x14ac:dyDescent="0.25">
      <c r="A76" s="161" t="s">
        <v>912</v>
      </c>
      <c r="B76" s="162" t="s">
        <v>352</v>
      </c>
      <c r="C76" s="163">
        <f>SUM(C77:C87)</f>
        <v>0</v>
      </c>
      <c r="D76" s="163">
        <f>SUM(D77:D87)</f>
        <v>0</v>
      </c>
      <c r="E76" s="163"/>
      <c r="F76" s="163">
        <f>SUM(F77:F87)</f>
        <v>0</v>
      </c>
      <c r="G76" s="76"/>
    </row>
    <row r="77" spans="1:7" x14ac:dyDescent="0.25">
      <c r="A77" s="89" t="s">
        <v>913</v>
      </c>
      <c r="B77" s="102" t="s">
        <v>557</v>
      </c>
      <c r="C77" s="165">
        <v>0</v>
      </c>
      <c r="D77" s="165">
        <v>0</v>
      </c>
      <c r="E77" s="165"/>
      <c r="F77" s="165">
        <v>0</v>
      </c>
      <c r="G77" s="76"/>
    </row>
    <row r="78" spans="1:7" x14ac:dyDescent="0.25">
      <c r="A78" s="89" t="s">
        <v>914</v>
      </c>
      <c r="B78" s="89" t="s">
        <v>559</v>
      </c>
      <c r="C78" s="165">
        <v>0</v>
      </c>
      <c r="D78" s="165">
        <v>0</v>
      </c>
      <c r="E78" s="165"/>
      <c r="F78" s="165">
        <v>0</v>
      </c>
      <c r="G78" s="76"/>
    </row>
    <row r="79" spans="1:7" x14ac:dyDescent="0.25">
      <c r="A79" s="89" t="s">
        <v>915</v>
      </c>
      <c r="B79" s="102" t="s">
        <v>561</v>
      </c>
      <c r="C79" s="165">
        <v>0</v>
      </c>
      <c r="D79" s="165">
        <v>0</v>
      </c>
      <c r="E79" s="165"/>
      <c r="F79" s="165">
        <v>0</v>
      </c>
      <c r="G79" s="76"/>
    </row>
    <row r="80" spans="1:7" x14ac:dyDescent="0.25">
      <c r="A80" s="89" t="s">
        <v>916</v>
      </c>
      <c r="B80" s="102" t="s">
        <v>563</v>
      </c>
      <c r="C80" s="165">
        <v>0</v>
      </c>
      <c r="D80" s="165">
        <v>0</v>
      </c>
      <c r="E80" s="165"/>
      <c r="F80" s="165">
        <v>0</v>
      </c>
      <c r="G80" s="76"/>
    </row>
    <row r="81" spans="1:7" x14ac:dyDescent="0.25">
      <c r="A81" s="89" t="s">
        <v>917</v>
      </c>
      <c r="B81" s="102" t="s">
        <v>565</v>
      </c>
      <c r="C81" s="165">
        <v>0</v>
      </c>
      <c r="D81" s="165">
        <v>0</v>
      </c>
      <c r="E81" s="165"/>
      <c r="F81" s="165">
        <v>0</v>
      </c>
      <c r="G81" s="76"/>
    </row>
    <row r="82" spans="1:7" x14ac:dyDescent="0.25">
      <c r="A82" s="89" t="s">
        <v>918</v>
      </c>
      <c r="B82" s="102" t="s">
        <v>567</v>
      </c>
      <c r="C82" s="165">
        <v>0</v>
      </c>
      <c r="D82" s="165">
        <v>0</v>
      </c>
      <c r="E82" s="165"/>
      <c r="F82" s="165">
        <v>0</v>
      </c>
      <c r="G82" s="76"/>
    </row>
    <row r="83" spans="1:7" x14ac:dyDescent="0.25">
      <c r="A83" s="89" t="s">
        <v>919</v>
      </c>
      <c r="B83" s="102" t="s">
        <v>569</v>
      </c>
      <c r="C83" s="165">
        <v>0</v>
      </c>
      <c r="D83" s="165">
        <v>0</v>
      </c>
      <c r="E83" s="165"/>
      <c r="F83" s="165">
        <v>0</v>
      </c>
      <c r="G83" s="76"/>
    </row>
    <row r="84" spans="1:7" x14ac:dyDescent="0.25">
      <c r="A84" s="89" t="s">
        <v>920</v>
      </c>
      <c r="B84" s="102" t="s">
        <v>571</v>
      </c>
      <c r="C84" s="165">
        <v>0</v>
      </c>
      <c r="D84" s="165">
        <v>0</v>
      </c>
      <c r="E84" s="165"/>
      <c r="F84" s="165">
        <v>0</v>
      </c>
      <c r="G84" s="76"/>
    </row>
    <row r="85" spans="1:7" x14ac:dyDescent="0.25">
      <c r="A85" s="89" t="s">
        <v>921</v>
      </c>
      <c r="B85" s="102" t="s">
        <v>573</v>
      </c>
      <c r="C85" s="165">
        <v>0</v>
      </c>
      <c r="D85" s="165">
        <v>0</v>
      </c>
      <c r="E85" s="165"/>
      <c r="F85" s="165">
        <v>0</v>
      </c>
      <c r="G85" s="76"/>
    </row>
    <row r="86" spans="1:7" x14ac:dyDescent="0.25">
      <c r="A86" s="89" t="s">
        <v>922</v>
      </c>
      <c r="B86" s="102" t="s">
        <v>575</v>
      </c>
      <c r="C86" s="165">
        <v>0</v>
      </c>
      <c r="D86" s="165">
        <v>0</v>
      </c>
      <c r="E86" s="165"/>
      <c r="F86" s="165">
        <v>0</v>
      </c>
      <c r="G86" s="76"/>
    </row>
    <row r="87" spans="1:7" x14ac:dyDescent="0.25">
      <c r="A87" s="89" t="s">
        <v>923</v>
      </c>
      <c r="B87" s="102" t="s">
        <v>352</v>
      </c>
      <c r="C87" s="165">
        <v>0</v>
      </c>
      <c r="D87" s="165">
        <v>0</v>
      </c>
      <c r="E87" s="165"/>
      <c r="F87" s="165">
        <v>0</v>
      </c>
      <c r="G87" s="76"/>
    </row>
    <row r="88" spans="1:7" outlineLevel="1" x14ac:dyDescent="0.25">
      <c r="A88" s="89" t="s">
        <v>924</v>
      </c>
      <c r="B88" s="212" t="s">
        <v>356</v>
      </c>
      <c r="C88" s="165"/>
      <c r="D88" s="165"/>
      <c r="E88" s="165"/>
      <c r="F88" s="165"/>
      <c r="G88" s="76"/>
    </row>
    <row r="89" spans="1:7" outlineLevel="1" x14ac:dyDescent="0.25">
      <c r="A89" s="89" t="s">
        <v>925</v>
      </c>
      <c r="B89" s="212" t="s">
        <v>356</v>
      </c>
      <c r="C89" s="165"/>
      <c r="D89" s="165"/>
      <c r="E89" s="165"/>
      <c r="F89" s="165"/>
      <c r="G89" s="76"/>
    </row>
    <row r="90" spans="1:7" outlineLevel="1" x14ac:dyDescent="0.25">
      <c r="A90" s="89" t="s">
        <v>926</v>
      </c>
      <c r="B90" s="212" t="s">
        <v>356</v>
      </c>
      <c r="C90" s="165"/>
      <c r="D90" s="165"/>
      <c r="E90" s="165"/>
      <c r="F90" s="165"/>
      <c r="G90" s="76"/>
    </row>
    <row r="91" spans="1:7" outlineLevel="1" x14ac:dyDescent="0.25">
      <c r="A91" s="89" t="s">
        <v>927</v>
      </c>
      <c r="B91" s="212" t="s">
        <v>356</v>
      </c>
      <c r="C91" s="165"/>
      <c r="D91" s="165"/>
      <c r="E91" s="165"/>
      <c r="F91" s="165"/>
      <c r="G91" s="76"/>
    </row>
    <row r="92" spans="1:7" outlineLevel="1" x14ac:dyDescent="0.25">
      <c r="A92" s="89" t="s">
        <v>928</v>
      </c>
      <c r="B92" s="212" t="s">
        <v>356</v>
      </c>
      <c r="C92" s="165"/>
      <c r="D92" s="165"/>
      <c r="E92" s="165"/>
      <c r="F92" s="165"/>
      <c r="G92" s="76"/>
    </row>
    <row r="93" spans="1:7" outlineLevel="1" x14ac:dyDescent="0.25">
      <c r="A93" s="89" t="s">
        <v>929</v>
      </c>
      <c r="B93" s="212" t="s">
        <v>356</v>
      </c>
      <c r="C93" s="165"/>
      <c r="D93" s="165"/>
      <c r="E93" s="165"/>
      <c r="F93" s="165"/>
      <c r="G93" s="76"/>
    </row>
    <row r="94" spans="1:7" outlineLevel="1" x14ac:dyDescent="0.25">
      <c r="A94" s="89" t="s">
        <v>930</v>
      </c>
      <c r="B94" s="212" t="s">
        <v>356</v>
      </c>
      <c r="C94" s="165"/>
      <c r="D94" s="165"/>
      <c r="E94" s="165"/>
      <c r="F94" s="165"/>
      <c r="G94" s="76"/>
    </row>
    <row r="95" spans="1:7" outlineLevel="1" x14ac:dyDescent="0.25">
      <c r="A95" s="89" t="s">
        <v>931</v>
      </c>
      <c r="B95" s="212" t="s">
        <v>356</v>
      </c>
      <c r="C95" s="165"/>
      <c r="D95" s="165"/>
      <c r="E95" s="165"/>
      <c r="F95" s="165"/>
      <c r="G95" s="76"/>
    </row>
    <row r="96" spans="1:7" outlineLevel="1" x14ac:dyDescent="0.25">
      <c r="A96" s="89" t="s">
        <v>932</v>
      </c>
      <c r="B96" s="212" t="s">
        <v>356</v>
      </c>
      <c r="C96" s="165"/>
      <c r="D96" s="165"/>
      <c r="E96" s="165"/>
      <c r="F96" s="165"/>
      <c r="G96" s="76"/>
    </row>
    <row r="97" spans="1:7" outlineLevel="1" x14ac:dyDescent="0.25">
      <c r="A97" s="89" t="s">
        <v>933</v>
      </c>
      <c r="B97" s="212" t="s">
        <v>356</v>
      </c>
      <c r="C97" s="165"/>
      <c r="D97" s="165"/>
      <c r="E97" s="165"/>
      <c r="F97" s="165"/>
      <c r="G97" s="76"/>
    </row>
    <row r="98" spans="1:7" ht="15" customHeight="1" x14ac:dyDescent="0.25">
      <c r="A98" s="98"/>
      <c r="B98" s="128" t="s">
        <v>934</v>
      </c>
      <c r="C98" s="98" t="s">
        <v>838</v>
      </c>
      <c r="D98" s="98" t="s">
        <v>839</v>
      </c>
      <c r="E98" s="100"/>
      <c r="F98" s="101" t="s">
        <v>803</v>
      </c>
      <c r="G98" s="101"/>
    </row>
    <row r="99" spans="1:7" x14ac:dyDescent="0.25">
      <c r="A99" s="161" t="s">
        <v>935</v>
      </c>
      <c r="B99" s="162" t="s">
        <v>3052</v>
      </c>
      <c r="C99" s="163">
        <v>0.18364196338392491</v>
      </c>
      <c r="D99" s="163">
        <v>0.28516134649478925</v>
      </c>
      <c r="E99" s="163"/>
      <c r="F99" s="163">
        <v>0.23154675221047588</v>
      </c>
      <c r="G99" s="76"/>
    </row>
    <row r="100" spans="1:7" x14ac:dyDescent="0.25">
      <c r="A100" s="89" t="s">
        <v>936</v>
      </c>
      <c r="B100" s="198" t="s">
        <v>3054</v>
      </c>
      <c r="C100" s="165">
        <v>0.20350170847869448</v>
      </c>
      <c r="D100" s="165">
        <v>5.3591068970248686E-2</v>
      </c>
      <c r="E100" s="165"/>
      <c r="F100" s="165">
        <v>0.1327621382759992</v>
      </c>
      <c r="G100" s="76"/>
    </row>
    <row r="101" spans="1:7" x14ac:dyDescent="0.25">
      <c r="A101" s="89" t="s">
        <v>938</v>
      </c>
      <c r="B101" s="198" t="s">
        <v>3053</v>
      </c>
      <c r="C101" s="165">
        <v>0.11640073075093833</v>
      </c>
      <c r="D101" s="165">
        <v>0.23056230349574294</v>
      </c>
      <c r="E101" s="165"/>
      <c r="F101" s="165">
        <v>0.17027109389601872</v>
      </c>
      <c r="G101" s="76"/>
    </row>
    <row r="102" spans="1:7" x14ac:dyDescent="0.25">
      <c r="A102" s="89" t="s">
        <v>939</v>
      </c>
      <c r="B102" s="198" t="s">
        <v>3051</v>
      </c>
      <c r="C102" s="165">
        <v>0.29384192914220109</v>
      </c>
      <c r="D102" s="165">
        <v>0.36254835113154998</v>
      </c>
      <c r="E102" s="165"/>
      <c r="F102" s="165">
        <v>0.32626299530287028</v>
      </c>
      <c r="G102" s="76"/>
    </row>
    <row r="103" spans="1:7" x14ac:dyDescent="0.25">
      <c r="A103" s="89" t="s">
        <v>940</v>
      </c>
      <c r="B103" s="198" t="s">
        <v>3055</v>
      </c>
      <c r="C103" s="165">
        <v>0.20261366824424132</v>
      </c>
      <c r="D103" s="165">
        <v>6.8136929907669133E-2</v>
      </c>
      <c r="E103" s="165"/>
      <c r="F103" s="165">
        <v>0.13915702031463595</v>
      </c>
      <c r="G103" s="76"/>
    </row>
    <row r="104" spans="1:7" x14ac:dyDescent="0.25">
      <c r="A104" s="89" t="s">
        <v>941</v>
      </c>
      <c r="B104" s="198"/>
      <c r="C104" s="165"/>
      <c r="D104" s="165"/>
      <c r="E104" s="165"/>
      <c r="F104" s="165"/>
      <c r="G104" s="76"/>
    </row>
    <row r="105" spans="1:7" x14ac:dyDescent="0.25">
      <c r="A105" s="89" t="s">
        <v>942</v>
      </c>
      <c r="B105" s="198"/>
      <c r="C105" s="165"/>
      <c r="D105" s="165"/>
      <c r="E105" s="165"/>
      <c r="F105" s="165"/>
      <c r="G105" s="76"/>
    </row>
    <row r="106" spans="1:7" x14ac:dyDescent="0.25">
      <c r="A106" s="89" t="s">
        <v>943</v>
      </c>
      <c r="B106" s="198"/>
      <c r="C106" s="165"/>
      <c r="D106" s="165"/>
      <c r="E106" s="165"/>
      <c r="F106" s="165"/>
      <c r="G106" s="76"/>
    </row>
    <row r="107" spans="1:7" x14ac:dyDescent="0.25">
      <c r="A107" s="89" t="s">
        <v>944</v>
      </c>
      <c r="B107" s="198"/>
      <c r="C107" s="165"/>
      <c r="D107" s="165"/>
      <c r="E107" s="165"/>
      <c r="F107" s="165"/>
      <c r="G107" s="76"/>
    </row>
    <row r="108" spans="1:7" x14ac:dyDescent="0.25">
      <c r="A108" s="89" t="s">
        <v>945</v>
      </c>
      <c r="B108" s="198"/>
      <c r="C108" s="165"/>
      <c r="D108" s="165"/>
      <c r="E108" s="165"/>
      <c r="F108" s="165"/>
      <c r="G108" s="76"/>
    </row>
    <row r="109" spans="1:7" x14ac:dyDescent="0.25">
      <c r="A109" s="89" t="s">
        <v>946</v>
      </c>
      <c r="B109" s="198"/>
      <c r="C109" s="165"/>
      <c r="D109" s="165"/>
      <c r="E109" s="165"/>
      <c r="F109" s="165"/>
      <c r="G109" s="76"/>
    </row>
    <row r="110" spans="1:7" x14ac:dyDescent="0.25">
      <c r="A110" s="89" t="s">
        <v>947</v>
      </c>
      <c r="B110" s="198"/>
      <c r="C110" s="165"/>
      <c r="D110" s="165"/>
      <c r="E110" s="165"/>
      <c r="F110" s="165"/>
      <c r="G110" s="76"/>
    </row>
    <row r="111" spans="1:7" x14ac:dyDescent="0.25">
      <c r="A111" s="89" t="s">
        <v>948</v>
      </c>
      <c r="B111" s="198"/>
      <c r="C111" s="165"/>
      <c r="D111" s="165"/>
      <c r="E111" s="165"/>
      <c r="F111" s="165"/>
      <c r="G111" s="76"/>
    </row>
    <row r="112" spans="1:7" x14ac:dyDescent="0.25">
      <c r="A112" s="89" t="s">
        <v>949</v>
      </c>
      <c r="B112" s="198"/>
      <c r="C112" s="165"/>
      <c r="D112" s="165"/>
      <c r="E112" s="165"/>
      <c r="F112" s="165"/>
      <c r="G112" s="76"/>
    </row>
    <row r="113" spans="1:7" x14ac:dyDescent="0.25">
      <c r="A113" s="89" t="s">
        <v>950</v>
      </c>
      <c r="B113" s="198"/>
      <c r="C113" s="165"/>
      <c r="D113" s="165"/>
      <c r="E113" s="165"/>
      <c r="F113" s="165"/>
      <c r="G113" s="76"/>
    </row>
    <row r="114" spans="1:7" x14ac:dyDescent="0.25">
      <c r="A114" s="89" t="s">
        <v>951</v>
      </c>
      <c r="B114" s="198"/>
      <c r="C114" s="165"/>
      <c r="D114" s="165"/>
      <c r="E114" s="165"/>
      <c r="F114" s="165"/>
      <c r="G114" s="76"/>
    </row>
    <row r="115" spans="1:7" x14ac:dyDescent="0.25">
      <c r="A115" s="89" t="s">
        <v>952</v>
      </c>
      <c r="B115" s="198"/>
      <c r="C115" s="165"/>
      <c r="D115" s="165"/>
      <c r="E115" s="165"/>
      <c r="F115" s="165"/>
      <c r="G115" s="76"/>
    </row>
    <row r="116" spans="1:7" x14ac:dyDescent="0.25">
      <c r="A116" s="89" t="s">
        <v>953</v>
      </c>
      <c r="B116" s="198"/>
      <c r="C116" s="165"/>
      <c r="D116" s="165"/>
      <c r="E116" s="165"/>
      <c r="F116" s="165"/>
      <c r="G116" s="76"/>
    </row>
    <row r="117" spans="1:7" x14ac:dyDescent="0.25">
      <c r="A117" s="89" t="s">
        <v>954</v>
      </c>
      <c r="B117" s="198"/>
      <c r="C117" s="165"/>
      <c r="D117" s="165"/>
      <c r="E117" s="165"/>
      <c r="F117" s="165"/>
      <c r="G117" s="76"/>
    </row>
    <row r="118" spans="1:7" x14ac:dyDescent="0.25">
      <c r="A118" s="89" t="s">
        <v>955</v>
      </c>
      <c r="B118" s="198"/>
      <c r="C118" s="165"/>
      <c r="D118" s="165"/>
      <c r="E118" s="165"/>
      <c r="F118" s="165"/>
      <c r="G118" s="76"/>
    </row>
    <row r="119" spans="1:7" x14ac:dyDescent="0.25">
      <c r="A119" s="89" t="s">
        <v>956</v>
      </c>
      <c r="B119" s="198"/>
      <c r="C119" s="165"/>
      <c r="D119" s="165"/>
      <c r="E119" s="165"/>
      <c r="F119" s="165"/>
      <c r="G119" s="76"/>
    </row>
    <row r="120" spans="1:7" x14ac:dyDescent="0.25">
      <c r="A120" s="89" t="s">
        <v>957</v>
      </c>
      <c r="B120" s="198"/>
      <c r="C120" s="165"/>
      <c r="D120" s="165"/>
      <c r="E120" s="165"/>
      <c r="F120" s="165"/>
      <c r="G120" s="76"/>
    </row>
    <row r="121" spans="1:7" x14ac:dyDescent="0.25">
      <c r="A121" s="89" t="s">
        <v>958</v>
      </c>
      <c r="B121" s="198"/>
      <c r="C121" s="165"/>
      <c r="D121" s="165"/>
      <c r="E121" s="165"/>
      <c r="F121" s="165"/>
      <c r="G121" s="76"/>
    </row>
    <row r="122" spans="1:7" x14ac:dyDescent="0.25">
      <c r="A122" s="89" t="s">
        <v>959</v>
      </c>
      <c r="B122" s="198"/>
      <c r="C122" s="165"/>
      <c r="D122" s="165"/>
      <c r="E122" s="165"/>
      <c r="F122" s="165"/>
      <c r="G122" s="76"/>
    </row>
    <row r="123" spans="1:7" x14ac:dyDescent="0.25">
      <c r="A123" s="89" t="s">
        <v>960</v>
      </c>
      <c r="B123" s="198"/>
      <c r="C123" s="165"/>
      <c r="D123" s="165"/>
      <c r="E123" s="165"/>
      <c r="F123" s="165"/>
      <c r="G123" s="76"/>
    </row>
    <row r="124" spans="1:7" x14ac:dyDescent="0.25">
      <c r="A124" s="89" t="s">
        <v>961</v>
      </c>
      <c r="B124" s="198"/>
      <c r="C124" s="165"/>
      <c r="D124" s="165"/>
      <c r="E124" s="165"/>
      <c r="F124" s="165"/>
      <c r="G124" s="76"/>
    </row>
    <row r="125" spans="1:7" x14ac:dyDescent="0.25">
      <c r="A125" s="89" t="s">
        <v>962</v>
      </c>
      <c r="B125" s="198"/>
      <c r="C125" s="165"/>
      <c r="D125" s="165"/>
      <c r="E125" s="165"/>
      <c r="F125" s="165"/>
      <c r="G125" s="76"/>
    </row>
    <row r="126" spans="1:7" x14ac:dyDescent="0.25">
      <c r="A126" s="89" t="s">
        <v>963</v>
      </c>
      <c r="B126" s="198"/>
      <c r="C126" s="165"/>
      <c r="D126" s="165"/>
      <c r="E126" s="165"/>
      <c r="F126" s="165"/>
      <c r="G126" s="76"/>
    </row>
    <row r="127" spans="1:7" x14ac:dyDescent="0.25">
      <c r="A127" s="89" t="s">
        <v>964</v>
      </c>
      <c r="B127" s="198"/>
      <c r="C127" s="165"/>
      <c r="D127" s="165"/>
      <c r="E127" s="165"/>
      <c r="F127" s="165"/>
      <c r="G127" s="76"/>
    </row>
    <row r="128" spans="1:7" x14ac:dyDescent="0.25">
      <c r="A128" s="89" t="s">
        <v>965</v>
      </c>
      <c r="B128" s="198"/>
      <c r="C128" s="165"/>
      <c r="D128" s="165"/>
      <c r="E128" s="165"/>
      <c r="F128" s="165"/>
      <c r="G128" s="76"/>
    </row>
    <row r="129" spans="1:7" x14ac:dyDescent="0.25">
      <c r="A129" s="89" t="s">
        <v>966</v>
      </c>
      <c r="B129" s="198"/>
      <c r="C129" s="165"/>
      <c r="D129" s="165"/>
      <c r="E129" s="165"/>
      <c r="F129" s="165"/>
      <c r="G129" s="76"/>
    </row>
    <row r="130" spans="1:7" x14ac:dyDescent="0.25">
      <c r="A130" s="89" t="s">
        <v>967</v>
      </c>
      <c r="B130" s="198"/>
      <c r="C130" s="165"/>
      <c r="D130" s="165"/>
      <c r="E130" s="165"/>
      <c r="F130" s="165"/>
      <c r="G130" s="76"/>
    </row>
    <row r="131" spans="1:7" x14ac:dyDescent="0.25">
      <c r="A131" s="89" t="s">
        <v>968</v>
      </c>
      <c r="B131" s="198"/>
      <c r="C131" s="165"/>
      <c r="D131" s="165"/>
      <c r="E131" s="165"/>
      <c r="F131" s="165"/>
      <c r="G131" s="76"/>
    </row>
    <row r="132" spans="1:7" x14ac:dyDescent="0.25">
      <c r="A132" s="89" t="s">
        <v>969</v>
      </c>
      <c r="B132" s="198"/>
      <c r="C132" s="165"/>
      <c r="D132" s="165"/>
      <c r="E132" s="165"/>
      <c r="F132" s="165"/>
      <c r="G132" s="76"/>
    </row>
    <row r="133" spans="1:7" x14ac:dyDescent="0.25">
      <c r="A133" s="89" t="s">
        <v>970</v>
      </c>
      <c r="B133" s="198"/>
      <c r="C133" s="165"/>
      <c r="D133" s="165"/>
      <c r="E133" s="165"/>
      <c r="F133" s="165"/>
      <c r="G133" s="76"/>
    </row>
    <row r="134" spans="1:7" x14ac:dyDescent="0.25">
      <c r="A134" s="89" t="s">
        <v>971</v>
      </c>
      <c r="B134" s="198"/>
      <c r="C134" s="165"/>
      <c r="D134" s="165"/>
      <c r="E134" s="165"/>
      <c r="F134" s="165"/>
      <c r="G134" s="76"/>
    </row>
    <row r="135" spans="1:7" x14ac:dyDescent="0.25">
      <c r="A135" s="89" t="s">
        <v>972</v>
      </c>
      <c r="B135" s="198"/>
      <c r="C135" s="165"/>
      <c r="D135" s="165"/>
      <c r="E135" s="165"/>
      <c r="F135" s="165"/>
      <c r="G135" s="76"/>
    </row>
    <row r="136" spans="1:7" x14ac:dyDescent="0.25">
      <c r="A136" s="89" t="s">
        <v>973</v>
      </c>
      <c r="B136" s="198"/>
      <c r="C136" s="165"/>
      <c r="D136" s="165"/>
      <c r="E136" s="165"/>
      <c r="F136" s="165"/>
      <c r="G136" s="76"/>
    </row>
    <row r="137" spans="1:7" x14ac:dyDescent="0.25">
      <c r="A137" s="89" t="s">
        <v>974</v>
      </c>
      <c r="B137" s="198"/>
      <c r="C137" s="165"/>
      <c r="D137" s="165"/>
      <c r="E137" s="165"/>
      <c r="F137" s="165"/>
      <c r="G137" s="76"/>
    </row>
    <row r="138" spans="1:7" x14ac:dyDescent="0.25">
      <c r="A138" s="89" t="s">
        <v>975</v>
      </c>
      <c r="B138" s="198"/>
      <c r="C138" s="165"/>
      <c r="D138" s="165"/>
      <c r="E138" s="165"/>
      <c r="F138" s="165"/>
      <c r="G138" s="76"/>
    </row>
    <row r="139" spans="1:7" x14ac:dyDescent="0.25">
      <c r="A139" s="89" t="s">
        <v>976</v>
      </c>
      <c r="B139" s="198"/>
      <c r="C139" s="165"/>
      <c r="D139" s="165"/>
      <c r="E139" s="165"/>
      <c r="F139" s="165"/>
      <c r="G139" s="76"/>
    </row>
    <row r="140" spans="1:7" x14ac:dyDescent="0.25">
      <c r="A140" s="89" t="s">
        <v>977</v>
      </c>
      <c r="B140" s="198"/>
      <c r="C140" s="165"/>
      <c r="D140" s="165"/>
      <c r="E140" s="165"/>
      <c r="F140" s="165"/>
      <c r="G140" s="76"/>
    </row>
    <row r="141" spans="1:7" x14ac:dyDescent="0.25">
      <c r="A141" s="89" t="s">
        <v>978</v>
      </c>
      <c r="B141" s="198"/>
      <c r="C141" s="165"/>
      <c r="D141" s="165"/>
      <c r="E141" s="165"/>
      <c r="F141" s="165"/>
      <c r="G141" s="76"/>
    </row>
    <row r="142" spans="1:7" x14ac:dyDescent="0.25">
      <c r="A142" s="89" t="s">
        <v>979</v>
      </c>
      <c r="B142" s="198"/>
      <c r="C142" s="165"/>
      <c r="D142" s="165"/>
      <c r="E142" s="165"/>
      <c r="F142" s="165"/>
      <c r="G142" s="76"/>
    </row>
    <row r="143" spans="1:7" x14ac:dyDescent="0.25">
      <c r="A143" s="89" t="s">
        <v>980</v>
      </c>
      <c r="B143" s="198"/>
      <c r="C143" s="165"/>
      <c r="D143" s="165"/>
      <c r="E143" s="165"/>
      <c r="F143" s="165"/>
      <c r="G143" s="76"/>
    </row>
    <row r="144" spans="1:7" x14ac:dyDescent="0.25">
      <c r="A144" s="89" t="s">
        <v>981</v>
      </c>
      <c r="B144" s="198"/>
      <c r="C144" s="165"/>
      <c r="D144" s="165"/>
      <c r="E144" s="165"/>
      <c r="F144" s="165"/>
      <c r="G144" s="76"/>
    </row>
    <row r="145" spans="1:7" x14ac:dyDescent="0.25">
      <c r="A145" s="89" t="s">
        <v>982</v>
      </c>
      <c r="B145" s="198"/>
      <c r="C145" s="165"/>
      <c r="D145" s="165"/>
      <c r="E145" s="165"/>
      <c r="F145" s="165"/>
      <c r="G145" s="76"/>
    </row>
    <row r="146" spans="1:7" x14ac:dyDescent="0.25">
      <c r="A146" s="89" t="s">
        <v>983</v>
      </c>
      <c r="B146" s="198"/>
      <c r="C146" s="165"/>
      <c r="D146" s="165"/>
      <c r="E146" s="165"/>
      <c r="F146" s="165"/>
      <c r="G146" s="76"/>
    </row>
    <row r="147" spans="1:7" x14ac:dyDescent="0.25">
      <c r="A147" s="89" t="s">
        <v>984</v>
      </c>
      <c r="B147" s="198"/>
      <c r="C147" s="165"/>
      <c r="D147" s="165"/>
      <c r="E147" s="165"/>
      <c r="F147" s="165"/>
      <c r="G147" s="76"/>
    </row>
    <row r="148" spans="1:7" x14ac:dyDescent="0.25">
      <c r="A148" s="89" t="s">
        <v>985</v>
      </c>
      <c r="B148" s="198"/>
      <c r="C148" s="165"/>
      <c r="D148" s="165"/>
      <c r="E148" s="165"/>
      <c r="F148" s="165"/>
      <c r="G148" s="76"/>
    </row>
    <row r="149" spans="1:7" ht="15" customHeight="1" x14ac:dyDescent="0.25">
      <c r="A149" s="98"/>
      <c r="B149" s="99" t="s">
        <v>986</v>
      </c>
      <c r="C149" s="98" t="s">
        <v>838</v>
      </c>
      <c r="D149" s="98" t="s">
        <v>839</v>
      </c>
      <c r="E149" s="100"/>
      <c r="F149" s="101" t="s">
        <v>803</v>
      </c>
      <c r="G149" s="101"/>
    </row>
    <row r="150" spans="1:7" x14ac:dyDescent="0.25">
      <c r="A150" s="89" t="s">
        <v>987</v>
      </c>
      <c r="B150" s="89" t="s">
        <v>988</v>
      </c>
      <c r="C150" s="165">
        <v>1</v>
      </c>
      <c r="D150" s="165">
        <v>1</v>
      </c>
      <c r="E150" s="251"/>
      <c r="F150" s="165">
        <v>1</v>
      </c>
    </row>
    <row r="151" spans="1:7" x14ac:dyDescent="0.25">
      <c r="A151" s="89" t="s">
        <v>989</v>
      </c>
      <c r="B151" s="89" t="s">
        <v>990</v>
      </c>
      <c r="C151" s="165">
        <f>C153+C154+C155+C156</f>
        <v>0</v>
      </c>
      <c r="D151" s="165">
        <f>D153+D154+D155+D156</f>
        <v>0</v>
      </c>
      <c r="E151" s="251"/>
      <c r="F151" s="165">
        <f>F153+F154+F155+F156</f>
        <v>0</v>
      </c>
    </row>
    <row r="152" spans="1:7" x14ac:dyDescent="0.25">
      <c r="A152" s="89" t="s">
        <v>991</v>
      </c>
      <c r="B152" s="89" t="s">
        <v>352</v>
      </c>
      <c r="C152" s="165">
        <v>0</v>
      </c>
      <c r="D152" s="165">
        <v>0</v>
      </c>
      <c r="E152" s="251"/>
      <c r="F152" s="165">
        <v>0</v>
      </c>
    </row>
    <row r="153" spans="1:7" outlineLevel="1" x14ac:dyDescent="0.25">
      <c r="A153" s="89" t="s">
        <v>992</v>
      </c>
      <c r="B153" s="95" t="s">
        <v>3174</v>
      </c>
      <c r="C153" s="165">
        <v>0</v>
      </c>
      <c r="D153" s="165">
        <v>0</v>
      </c>
      <c r="E153" s="251"/>
      <c r="F153" s="165">
        <v>0</v>
      </c>
    </row>
    <row r="154" spans="1:7" outlineLevel="1" x14ac:dyDescent="0.25">
      <c r="A154" s="89" t="s">
        <v>993</v>
      </c>
      <c r="B154" s="95" t="s">
        <v>3175</v>
      </c>
      <c r="C154" s="165">
        <v>0</v>
      </c>
      <c r="D154" s="165">
        <v>0</v>
      </c>
      <c r="E154" s="251"/>
      <c r="F154" s="165">
        <v>0</v>
      </c>
    </row>
    <row r="155" spans="1:7" outlineLevel="1" x14ac:dyDescent="0.25">
      <c r="A155" s="89" t="s">
        <v>994</v>
      </c>
      <c r="B155" s="95" t="s">
        <v>3176</v>
      </c>
      <c r="C155" s="165">
        <v>0</v>
      </c>
      <c r="D155" s="165">
        <v>0</v>
      </c>
      <c r="E155" s="251"/>
      <c r="F155" s="165">
        <v>0</v>
      </c>
    </row>
    <row r="156" spans="1:7" outlineLevel="1" x14ac:dyDescent="0.25">
      <c r="A156" s="89" t="s">
        <v>995</v>
      </c>
      <c r="B156" s="95" t="s">
        <v>3177</v>
      </c>
      <c r="C156" s="165">
        <v>0</v>
      </c>
      <c r="D156" s="165">
        <v>0</v>
      </c>
      <c r="E156" s="251"/>
      <c r="F156" s="165">
        <v>0</v>
      </c>
    </row>
    <row r="157" spans="1:7" outlineLevel="1" x14ac:dyDescent="0.25">
      <c r="A157" s="89" t="s">
        <v>996</v>
      </c>
      <c r="C157" s="159"/>
      <c r="D157" s="159"/>
      <c r="E157" s="164"/>
      <c r="F157" s="159"/>
    </row>
    <row r="158" spans="1:7" outlineLevel="1" x14ac:dyDescent="0.25">
      <c r="A158" s="89" t="s">
        <v>997</v>
      </c>
      <c r="C158" s="159"/>
      <c r="D158" s="159"/>
      <c r="E158" s="164"/>
      <c r="F158" s="159"/>
    </row>
    <row r="159" spans="1:7" ht="15" customHeight="1" x14ac:dyDescent="0.25">
      <c r="A159" s="98"/>
      <c r="B159" s="99" t="s">
        <v>998</v>
      </c>
      <c r="C159" s="98" t="s">
        <v>838</v>
      </c>
      <c r="D159" s="98" t="s">
        <v>839</v>
      </c>
      <c r="E159" s="100"/>
      <c r="F159" s="101" t="s">
        <v>803</v>
      </c>
      <c r="G159" s="101"/>
    </row>
    <row r="160" spans="1:7" x14ac:dyDescent="0.25">
      <c r="A160" s="89" t="s">
        <v>999</v>
      </c>
      <c r="B160" s="89" t="s">
        <v>1000</v>
      </c>
      <c r="C160" s="165">
        <v>0</v>
      </c>
      <c r="D160" s="165">
        <v>0</v>
      </c>
      <c r="E160" s="251"/>
      <c r="F160" s="165">
        <v>0</v>
      </c>
    </row>
    <row r="161" spans="1:7" x14ac:dyDescent="0.25">
      <c r="A161" s="89" t="s">
        <v>1001</v>
      </c>
      <c r="B161" s="89" t="s">
        <v>1002</v>
      </c>
      <c r="C161" s="165">
        <v>1</v>
      </c>
      <c r="D161" s="165">
        <v>1</v>
      </c>
      <c r="E161" s="251"/>
      <c r="F161" s="165">
        <v>1</v>
      </c>
    </row>
    <row r="162" spans="1:7" x14ac:dyDescent="0.25">
      <c r="A162" s="89" t="s">
        <v>1003</v>
      </c>
      <c r="B162" s="89" t="s">
        <v>352</v>
      </c>
      <c r="C162" s="165">
        <v>0</v>
      </c>
      <c r="D162" s="165">
        <v>0</v>
      </c>
      <c r="E162" s="251"/>
      <c r="F162" s="165">
        <v>0</v>
      </c>
    </row>
    <row r="163" spans="1:7" outlineLevel="1" x14ac:dyDescent="0.25">
      <c r="A163" s="89" t="s">
        <v>1004</v>
      </c>
      <c r="B163" s="95"/>
      <c r="C163" s="95"/>
      <c r="D163" s="95"/>
      <c r="E163" s="179"/>
      <c r="F163" s="95"/>
    </row>
    <row r="164" spans="1:7" outlineLevel="1" x14ac:dyDescent="0.25">
      <c r="A164" s="89" t="s">
        <v>1005</v>
      </c>
      <c r="B164" s="95"/>
      <c r="C164" s="95"/>
      <c r="D164" s="95"/>
      <c r="E164" s="179"/>
      <c r="F164" s="95"/>
    </row>
    <row r="165" spans="1:7" outlineLevel="1" x14ac:dyDescent="0.25">
      <c r="A165" s="89" t="s">
        <v>1006</v>
      </c>
      <c r="B165" s="95"/>
      <c r="C165" s="95"/>
      <c r="D165" s="95"/>
      <c r="E165" s="179"/>
      <c r="F165" s="95"/>
    </row>
    <row r="166" spans="1:7" outlineLevel="1" x14ac:dyDescent="0.25">
      <c r="A166" s="89" t="s">
        <v>1007</v>
      </c>
      <c r="E166" s="73"/>
    </row>
    <row r="167" spans="1:7" outlineLevel="1" x14ac:dyDescent="0.25">
      <c r="A167" s="89" t="s">
        <v>1008</v>
      </c>
      <c r="E167" s="73"/>
    </row>
    <row r="168" spans="1:7" outlineLevel="1" x14ac:dyDescent="0.25">
      <c r="A168" s="89" t="s">
        <v>1009</v>
      </c>
      <c r="E168" s="73"/>
    </row>
    <row r="169" spans="1:7" ht="15" customHeight="1" x14ac:dyDescent="0.25">
      <c r="A169" s="98"/>
      <c r="B169" s="99" t="s">
        <v>1010</v>
      </c>
      <c r="C169" s="98" t="s">
        <v>838</v>
      </c>
      <c r="D169" s="98" t="s">
        <v>839</v>
      </c>
      <c r="E169" s="100"/>
      <c r="F169" s="101" t="s">
        <v>803</v>
      </c>
      <c r="G169" s="101"/>
    </row>
    <row r="170" spans="1:7" x14ac:dyDescent="0.25">
      <c r="A170" s="89" t="s">
        <v>1011</v>
      </c>
      <c r="B170" s="121" t="s">
        <v>1012</v>
      </c>
      <c r="C170" s="165">
        <v>1</v>
      </c>
      <c r="D170" s="165">
        <v>1</v>
      </c>
      <c r="E170" s="251"/>
      <c r="F170" s="165">
        <v>1</v>
      </c>
    </row>
    <row r="171" spans="1:7" x14ac:dyDescent="0.25">
      <c r="A171" s="89" t="s">
        <v>1013</v>
      </c>
      <c r="B171" s="121" t="s">
        <v>1014</v>
      </c>
      <c r="C171" s="165">
        <v>0</v>
      </c>
      <c r="D171" s="165">
        <v>0</v>
      </c>
      <c r="E171" s="251"/>
      <c r="F171" s="165">
        <v>0</v>
      </c>
    </row>
    <row r="172" spans="1:7" x14ac:dyDescent="0.25">
      <c r="A172" s="89" t="s">
        <v>1015</v>
      </c>
      <c r="B172" s="121" t="s">
        <v>1016</v>
      </c>
      <c r="C172" s="165">
        <v>0</v>
      </c>
      <c r="D172" s="165">
        <v>0</v>
      </c>
      <c r="E172" s="165"/>
      <c r="F172" s="165">
        <v>0</v>
      </c>
    </row>
    <row r="173" spans="1:7" x14ac:dyDescent="0.25">
      <c r="A173" s="89" t="s">
        <v>1017</v>
      </c>
      <c r="B173" s="121" t="s">
        <v>1018</v>
      </c>
      <c r="C173" s="165">
        <v>0</v>
      </c>
      <c r="D173" s="165">
        <v>0</v>
      </c>
      <c r="E173" s="165"/>
      <c r="F173" s="165">
        <v>0</v>
      </c>
    </row>
    <row r="174" spans="1:7" x14ac:dyDescent="0.25">
      <c r="A174" s="89" t="s">
        <v>1019</v>
      </c>
      <c r="B174" s="121" t="s">
        <v>1020</v>
      </c>
      <c r="C174" s="165">
        <v>0</v>
      </c>
      <c r="D174" s="165">
        <v>0</v>
      </c>
      <c r="E174" s="165"/>
      <c r="F174" s="165">
        <v>0</v>
      </c>
    </row>
    <row r="175" spans="1:7" outlineLevel="1" x14ac:dyDescent="0.25">
      <c r="A175" s="89" t="s">
        <v>1021</v>
      </c>
      <c r="B175" s="91"/>
      <c r="C175" s="159"/>
      <c r="D175" s="159"/>
      <c r="E175" s="159"/>
      <c r="F175" s="159"/>
    </row>
    <row r="176" spans="1:7" outlineLevel="1" x14ac:dyDescent="0.25">
      <c r="A176" s="89" t="s">
        <v>1022</v>
      </c>
      <c r="B176" s="91"/>
      <c r="C176" s="159"/>
      <c r="D176" s="159"/>
      <c r="E176" s="159"/>
      <c r="F176" s="159"/>
    </row>
    <row r="177" spans="1:7" outlineLevel="1" x14ac:dyDescent="0.25">
      <c r="A177" s="89" t="s">
        <v>1023</v>
      </c>
      <c r="B177" s="122"/>
      <c r="C177" s="159"/>
      <c r="D177" s="159"/>
      <c r="E177" s="159"/>
      <c r="F177" s="159"/>
    </row>
    <row r="178" spans="1:7" outlineLevel="1" x14ac:dyDescent="0.25">
      <c r="A178" s="89" t="s">
        <v>1024</v>
      </c>
      <c r="B178" s="122"/>
      <c r="C178" s="159"/>
      <c r="D178" s="159"/>
      <c r="E178" s="159"/>
      <c r="F178" s="159"/>
    </row>
    <row r="179" spans="1:7" ht="15" customHeight="1" x14ac:dyDescent="0.25">
      <c r="A179" s="98"/>
      <c r="B179" s="128" t="s">
        <v>1025</v>
      </c>
      <c r="C179" s="98" t="s">
        <v>838</v>
      </c>
      <c r="D179" s="98" t="s">
        <v>839</v>
      </c>
      <c r="E179" s="98"/>
      <c r="F179" s="98" t="s">
        <v>803</v>
      </c>
      <c r="G179" s="101"/>
    </row>
    <row r="180" spans="1:7" x14ac:dyDescent="0.25">
      <c r="A180" s="89" t="s">
        <v>1026</v>
      </c>
      <c r="B180" s="89" t="s">
        <v>1027</v>
      </c>
      <c r="C180" s="165">
        <v>4.7004471152896078E-4</v>
      </c>
      <c r="D180" s="165">
        <v>0</v>
      </c>
      <c r="E180" s="251"/>
      <c r="F180" s="165">
        <v>2.4824083570909123E-4</v>
      </c>
    </row>
    <row r="181" spans="1:7" outlineLevel="1" x14ac:dyDescent="0.25">
      <c r="A181" s="89" t="s">
        <v>1028</v>
      </c>
      <c r="B181" s="166" t="s">
        <v>1029</v>
      </c>
      <c r="C181" s="165" t="s">
        <v>278</v>
      </c>
      <c r="D181" s="165" t="s">
        <v>278</v>
      </c>
      <c r="E181" s="251"/>
      <c r="F181" s="165" t="s">
        <v>278</v>
      </c>
    </row>
    <row r="182" spans="1:7" outlineLevel="1" x14ac:dyDescent="0.25">
      <c r="A182" s="89" t="s">
        <v>1030</v>
      </c>
      <c r="B182" s="167"/>
      <c r="C182" s="159"/>
      <c r="D182" s="159"/>
      <c r="E182" s="164"/>
      <c r="F182" s="159"/>
    </row>
    <row r="183" spans="1:7" outlineLevel="1" x14ac:dyDescent="0.25">
      <c r="A183" s="89" t="s">
        <v>1031</v>
      </c>
      <c r="B183" s="167"/>
      <c r="C183" s="159"/>
      <c r="D183" s="159"/>
      <c r="E183" s="164"/>
      <c r="F183" s="159"/>
    </row>
    <row r="184" spans="1:7" outlineLevel="1" x14ac:dyDescent="0.25">
      <c r="A184" s="89" t="s">
        <v>1032</v>
      </c>
      <c r="B184" s="167"/>
      <c r="C184" s="159"/>
      <c r="D184" s="159"/>
      <c r="E184" s="164"/>
      <c r="F184" s="159"/>
    </row>
    <row r="185" spans="1:7" ht="18.75" x14ac:dyDescent="0.25">
      <c r="A185" s="168"/>
      <c r="B185" s="169" t="s">
        <v>800</v>
      </c>
      <c r="C185" s="168"/>
      <c r="D185" s="168"/>
      <c r="E185" s="168"/>
      <c r="F185" s="170"/>
      <c r="G185" s="170"/>
    </row>
    <row r="186" spans="1:7" ht="15" customHeight="1" x14ac:dyDescent="0.25">
      <c r="A186" s="98"/>
      <c r="B186" s="99" t="s">
        <v>1033</v>
      </c>
      <c r="C186" s="98" t="s">
        <v>1034</v>
      </c>
      <c r="D186" s="98" t="s">
        <v>1035</v>
      </c>
      <c r="E186" s="100"/>
      <c r="F186" s="98" t="s">
        <v>838</v>
      </c>
      <c r="G186" s="98" t="s">
        <v>1036</v>
      </c>
    </row>
    <row r="187" spans="1:7" x14ac:dyDescent="0.25">
      <c r="A187" s="89" t="s">
        <v>1037</v>
      </c>
      <c r="B187" s="102" t="s">
        <v>1038</v>
      </c>
      <c r="C187" s="177">
        <f>(C214/D214)*1000</f>
        <v>1969.6839014214463</v>
      </c>
      <c r="D187" s="177" t="s">
        <v>278</v>
      </c>
      <c r="E187" s="238"/>
      <c r="F187" s="177"/>
      <c r="G187" s="177"/>
    </row>
    <row r="188" spans="1:7" x14ac:dyDescent="0.25">
      <c r="A188" s="119"/>
      <c r="B188" s="171"/>
      <c r="C188" s="238"/>
      <c r="D188" s="238"/>
      <c r="E188" s="238"/>
      <c r="F188" s="240"/>
      <c r="G188" s="240"/>
    </row>
    <row r="189" spans="1:7" x14ac:dyDescent="0.25">
      <c r="B189" s="102" t="s">
        <v>1039</v>
      </c>
      <c r="C189" s="177" t="s">
        <v>278</v>
      </c>
      <c r="D189" s="177" t="s">
        <v>278</v>
      </c>
      <c r="E189" s="119"/>
      <c r="F189" s="120"/>
      <c r="G189" s="120"/>
    </row>
    <row r="190" spans="1:7" x14ac:dyDescent="0.25">
      <c r="A190" s="89" t="s">
        <v>1040</v>
      </c>
      <c r="B190" s="198" t="s">
        <v>3178</v>
      </c>
      <c r="C190" s="177">
        <v>276.9216527399999</v>
      </c>
      <c r="D190" s="223">
        <v>558</v>
      </c>
      <c r="E190" s="119"/>
      <c r="F190" s="111">
        <f>IF($C$214=0,"",IF(C190="[for completion]","",IF(C190="","",C190/$C$214)))</f>
        <v>0.17530165300446399</v>
      </c>
      <c r="G190" s="111">
        <f>IF($D$214=0,"",IF(D190="[for completion]","",IF(D190="","",D190/$D$214)))</f>
        <v>0.69576059850374061</v>
      </c>
    </row>
    <row r="191" spans="1:7" x14ac:dyDescent="0.25">
      <c r="A191" s="89" t="s">
        <v>1041</v>
      </c>
      <c r="B191" s="198" t="s">
        <v>3179</v>
      </c>
      <c r="C191" s="177">
        <v>538.56828910000002</v>
      </c>
      <c r="D191" s="223">
        <v>166</v>
      </c>
      <c r="E191" s="119"/>
      <c r="F191" s="111">
        <f t="shared" ref="F191:F213" si="1">IF($C$214=0,"",IF(C191="[for completion]","",IF(C191="","",C191/$C$214)))</f>
        <v>0.34093365542512788</v>
      </c>
      <c r="G191" s="111">
        <f t="shared" ref="G191:G213" si="2">IF($D$214=0,"",IF(D191="[for completion]","",IF(D191="","",D191/$D$214)))</f>
        <v>0.20698254364089774</v>
      </c>
    </row>
    <row r="192" spans="1:7" x14ac:dyDescent="0.25">
      <c r="A192" s="89" t="s">
        <v>1042</v>
      </c>
      <c r="B192" s="198" t="s">
        <v>3180</v>
      </c>
      <c r="C192" s="177">
        <v>580.9027815500001</v>
      </c>
      <c r="D192" s="223">
        <v>73</v>
      </c>
      <c r="E192" s="119"/>
      <c r="F192" s="111">
        <f t="shared" si="1"/>
        <v>0.36773295563209957</v>
      </c>
      <c r="G192" s="111">
        <f t="shared" si="2"/>
        <v>9.1022443890274321E-2</v>
      </c>
    </row>
    <row r="193" spans="1:7" x14ac:dyDescent="0.25">
      <c r="A193" s="89" t="s">
        <v>1043</v>
      </c>
      <c r="B193" s="198" t="s">
        <v>3181</v>
      </c>
      <c r="C193" s="177">
        <v>87.80710071</v>
      </c>
      <c r="D193" s="223">
        <v>4</v>
      </c>
      <c r="E193" s="119"/>
      <c r="F193" s="111">
        <f t="shared" si="1"/>
        <v>5.5585143840104788E-2</v>
      </c>
      <c r="G193" s="111">
        <f t="shared" si="2"/>
        <v>4.9875311720698253E-3</v>
      </c>
    </row>
    <row r="194" spans="1:7" x14ac:dyDescent="0.25">
      <c r="A194" s="89" t="s">
        <v>1044</v>
      </c>
      <c r="B194" s="198" t="s">
        <v>3182</v>
      </c>
      <c r="C194" s="177">
        <v>95.486664840000003</v>
      </c>
      <c r="D194" s="223">
        <v>1</v>
      </c>
      <c r="E194" s="119"/>
      <c r="F194" s="111">
        <f t="shared" si="1"/>
        <v>6.0446592098203862E-2</v>
      </c>
      <c r="G194" s="111">
        <f t="shared" si="2"/>
        <v>1.2468827930174563E-3</v>
      </c>
    </row>
    <row r="195" spans="1:7" x14ac:dyDescent="0.25">
      <c r="A195" s="89" t="s">
        <v>1045</v>
      </c>
      <c r="B195" s="198" t="s">
        <v>3183</v>
      </c>
      <c r="C195" s="177">
        <v>0</v>
      </c>
      <c r="D195" s="223">
        <v>0</v>
      </c>
      <c r="E195" s="119"/>
      <c r="F195" s="111">
        <f t="shared" si="1"/>
        <v>0</v>
      </c>
      <c r="G195" s="111">
        <f t="shared" si="2"/>
        <v>0</v>
      </c>
    </row>
    <row r="196" spans="1:7" x14ac:dyDescent="0.25">
      <c r="A196" s="89" t="s">
        <v>1046</v>
      </c>
      <c r="B196" s="198"/>
      <c r="C196" s="177"/>
      <c r="D196" s="223"/>
      <c r="E196" s="119"/>
      <c r="F196" s="111" t="str">
        <f t="shared" si="1"/>
        <v/>
      </c>
      <c r="G196" s="111" t="str">
        <f t="shared" si="2"/>
        <v/>
      </c>
    </row>
    <row r="197" spans="1:7" x14ac:dyDescent="0.25">
      <c r="A197" s="89" t="s">
        <v>1047</v>
      </c>
      <c r="B197" s="198"/>
      <c r="C197" s="177"/>
      <c r="D197" s="223"/>
      <c r="E197" s="119"/>
      <c r="F197" s="111" t="str">
        <f t="shared" si="1"/>
        <v/>
      </c>
      <c r="G197" s="111" t="str">
        <f t="shared" si="2"/>
        <v/>
      </c>
    </row>
    <row r="198" spans="1:7" x14ac:dyDescent="0.25">
      <c r="A198" s="89" t="s">
        <v>1048</v>
      </c>
      <c r="B198" s="198"/>
      <c r="C198" s="177"/>
      <c r="D198" s="223"/>
      <c r="E198" s="119"/>
      <c r="F198" s="111" t="str">
        <f t="shared" si="1"/>
        <v/>
      </c>
      <c r="G198" s="111" t="str">
        <f t="shared" si="2"/>
        <v/>
      </c>
    </row>
    <row r="199" spans="1:7" x14ac:dyDescent="0.25">
      <c r="A199" s="89" t="s">
        <v>1049</v>
      </c>
      <c r="B199" s="198"/>
      <c r="C199" s="177"/>
      <c r="D199" s="223"/>
      <c r="E199" s="93"/>
      <c r="F199" s="111" t="str">
        <f t="shared" si="1"/>
        <v/>
      </c>
      <c r="G199" s="111" t="str">
        <f t="shared" si="2"/>
        <v/>
      </c>
    </row>
    <row r="200" spans="1:7" x14ac:dyDescent="0.25">
      <c r="A200" s="89" t="s">
        <v>1050</v>
      </c>
      <c r="B200" s="198"/>
      <c r="C200" s="177"/>
      <c r="D200" s="223"/>
      <c r="E200" s="93"/>
      <c r="F200" s="111" t="str">
        <f t="shared" si="1"/>
        <v/>
      </c>
      <c r="G200" s="111" t="str">
        <f t="shared" si="2"/>
        <v/>
      </c>
    </row>
    <row r="201" spans="1:7" x14ac:dyDescent="0.25">
      <c r="A201" s="89" t="s">
        <v>1051</v>
      </c>
      <c r="B201" s="198"/>
      <c r="C201" s="177"/>
      <c r="D201" s="223"/>
      <c r="E201" s="93"/>
      <c r="F201" s="111" t="str">
        <f t="shared" si="1"/>
        <v/>
      </c>
      <c r="G201" s="111" t="str">
        <f t="shared" si="2"/>
        <v/>
      </c>
    </row>
    <row r="202" spans="1:7" x14ac:dyDescent="0.25">
      <c r="A202" s="89" t="s">
        <v>1052</v>
      </c>
      <c r="B202" s="198"/>
      <c r="C202" s="177"/>
      <c r="D202" s="223"/>
      <c r="E202" s="93"/>
      <c r="F202" s="111" t="str">
        <f t="shared" si="1"/>
        <v/>
      </c>
      <c r="G202" s="111" t="str">
        <f t="shared" si="2"/>
        <v/>
      </c>
    </row>
    <row r="203" spans="1:7" x14ac:dyDescent="0.25">
      <c r="A203" s="89" t="s">
        <v>1053</v>
      </c>
      <c r="B203" s="198"/>
      <c r="C203" s="177"/>
      <c r="D203" s="223"/>
      <c r="E203" s="93"/>
      <c r="F203" s="111" t="str">
        <f t="shared" si="1"/>
        <v/>
      </c>
      <c r="G203" s="111" t="str">
        <f t="shared" si="2"/>
        <v/>
      </c>
    </row>
    <row r="204" spans="1:7" x14ac:dyDescent="0.25">
      <c r="A204" s="89" t="s">
        <v>1054</v>
      </c>
      <c r="B204" s="198"/>
      <c r="C204" s="177"/>
      <c r="D204" s="223"/>
      <c r="E204" s="93"/>
      <c r="F204" s="111" t="str">
        <f t="shared" si="1"/>
        <v/>
      </c>
      <c r="G204" s="111" t="str">
        <f t="shared" si="2"/>
        <v/>
      </c>
    </row>
    <row r="205" spans="1:7" x14ac:dyDescent="0.25">
      <c r="A205" s="89" t="s">
        <v>1055</v>
      </c>
      <c r="B205" s="198"/>
      <c r="C205" s="177"/>
      <c r="D205" s="223"/>
      <c r="F205" s="111" t="str">
        <f t="shared" si="1"/>
        <v/>
      </c>
      <c r="G205" s="111" t="str">
        <f t="shared" si="2"/>
        <v/>
      </c>
    </row>
    <row r="206" spans="1:7" x14ac:dyDescent="0.25">
      <c r="A206" s="89" t="s">
        <v>1056</v>
      </c>
      <c r="B206" s="198"/>
      <c r="C206" s="177"/>
      <c r="D206" s="223"/>
      <c r="E206" s="172"/>
      <c r="F206" s="111" t="str">
        <f t="shared" si="1"/>
        <v/>
      </c>
      <c r="G206" s="111" t="str">
        <f t="shared" si="2"/>
        <v/>
      </c>
    </row>
    <row r="207" spans="1:7" x14ac:dyDescent="0.25">
      <c r="A207" s="89" t="s">
        <v>1057</v>
      </c>
      <c r="B207" s="198"/>
      <c r="C207" s="177"/>
      <c r="D207" s="223"/>
      <c r="E207" s="172"/>
      <c r="F207" s="111" t="str">
        <f t="shared" si="1"/>
        <v/>
      </c>
      <c r="G207" s="111" t="str">
        <f t="shared" si="2"/>
        <v/>
      </c>
    </row>
    <row r="208" spans="1:7" x14ac:dyDescent="0.25">
      <c r="A208" s="89" t="s">
        <v>1058</v>
      </c>
      <c r="B208" s="198"/>
      <c r="C208" s="177"/>
      <c r="D208" s="223"/>
      <c r="E208" s="172"/>
      <c r="F208" s="111" t="str">
        <f t="shared" si="1"/>
        <v/>
      </c>
      <c r="G208" s="111" t="str">
        <f t="shared" si="2"/>
        <v/>
      </c>
    </row>
    <row r="209" spans="1:7" x14ac:dyDescent="0.25">
      <c r="A209" s="89" t="s">
        <v>1059</v>
      </c>
      <c r="B209" s="198"/>
      <c r="C209" s="177"/>
      <c r="D209" s="223"/>
      <c r="E209" s="172"/>
      <c r="F209" s="111" t="str">
        <f t="shared" si="1"/>
        <v/>
      </c>
      <c r="G209" s="111" t="str">
        <f t="shared" si="2"/>
        <v/>
      </c>
    </row>
    <row r="210" spans="1:7" x14ac:dyDescent="0.25">
      <c r="A210" s="89" t="s">
        <v>1060</v>
      </c>
      <c r="B210" s="198"/>
      <c r="C210" s="177"/>
      <c r="D210" s="223"/>
      <c r="E210" s="172"/>
      <c r="F210" s="111" t="str">
        <f t="shared" si="1"/>
        <v/>
      </c>
      <c r="G210" s="111" t="str">
        <f t="shared" si="2"/>
        <v/>
      </c>
    </row>
    <row r="211" spans="1:7" x14ac:dyDescent="0.25">
      <c r="A211" s="89" t="s">
        <v>1061</v>
      </c>
      <c r="B211" s="198"/>
      <c r="C211" s="177"/>
      <c r="D211" s="223"/>
      <c r="E211" s="172"/>
      <c r="F211" s="111" t="str">
        <f t="shared" si="1"/>
        <v/>
      </c>
      <c r="G211" s="111" t="str">
        <f t="shared" si="2"/>
        <v/>
      </c>
    </row>
    <row r="212" spans="1:7" x14ac:dyDescent="0.25">
      <c r="A212" s="89" t="s">
        <v>1062</v>
      </c>
      <c r="B212" s="198"/>
      <c r="C212" s="177"/>
      <c r="D212" s="223"/>
      <c r="E212" s="172"/>
      <c r="F212" s="111" t="str">
        <f t="shared" si="1"/>
        <v/>
      </c>
      <c r="G212" s="111" t="str">
        <f t="shared" si="2"/>
        <v/>
      </c>
    </row>
    <row r="213" spans="1:7" x14ac:dyDescent="0.25">
      <c r="A213" s="89" t="s">
        <v>1063</v>
      </c>
      <c r="B213" s="198"/>
      <c r="C213" s="177"/>
      <c r="D213" s="223"/>
      <c r="E213" s="172"/>
      <c r="F213" s="111" t="str">
        <f t="shared" si="1"/>
        <v/>
      </c>
      <c r="G213" s="111" t="str">
        <f t="shared" si="2"/>
        <v/>
      </c>
    </row>
    <row r="214" spans="1:7" x14ac:dyDescent="0.25">
      <c r="A214" s="89" t="s">
        <v>1064</v>
      </c>
      <c r="B214" s="113" t="s">
        <v>354</v>
      </c>
      <c r="C214" s="114">
        <f>SUM(C190:C213)</f>
        <v>1579.6864889399999</v>
      </c>
      <c r="D214" s="173">
        <f>SUM(D190:D213)</f>
        <v>802</v>
      </c>
      <c r="E214" s="172"/>
      <c r="F214" s="174">
        <f>SUM(F190:F213)</f>
        <v>1.0000000000000002</v>
      </c>
      <c r="G214" s="174">
        <f>SUM(G190:G213)</f>
        <v>1</v>
      </c>
    </row>
    <row r="215" spans="1:7" ht="15" customHeight="1" x14ac:dyDescent="0.25">
      <c r="A215" s="98"/>
      <c r="B215" s="98" t="s">
        <v>1065</v>
      </c>
      <c r="C215" s="98" t="s">
        <v>1034</v>
      </c>
      <c r="D215" s="98" t="s">
        <v>1035</v>
      </c>
      <c r="E215" s="100"/>
      <c r="F215" s="98" t="s">
        <v>838</v>
      </c>
      <c r="G215" s="98" t="s">
        <v>1036</v>
      </c>
    </row>
    <row r="216" spans="1:7" x14ac:dyDescent="0.25">
      <c r="A216" s="89" t="s">
        <v>1066</v>
      </c>
      <c r="B216" s="89" t="s">
        <v>1067</v>
      </c>
      <c r="C216" s="165" t="s">
        <v>2040</v>
      </c>
      <c r="D216" s="165"/>
      <c r="F216" s="165"/>
      <c r="G216" s="165"/>
    </row>
    <row r="217" spans="1:7" x14ac:dyDescent="0.25">
      <c r="C217" s="95"/>
      <c r="D217" s="95"/>
      <c r="F217" s="250"/>
      <c r="G217" s="250"/>
    </row>
    <row r="218" spans="1:7" x14ac:dyDescent="0.25">
      <c r="B218" s="102" t="s">
        <v>1068</v>
      </c>
      <c r="C218" s="95"/>
      <c r="D218" s="95"/>
      <c r="F218" s="250"/>
      <c r="G218" s="250"/>
    </row>
    <row r="219" spans="1:7" x14ac:dyDescent="0.2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25">
      <c r="A220" s="89" t="s">
        <v>1071</v>
      </c>
      <c r="B220" s="89" t="s">
        <v>1072</v>
      </c>
      <c r="C220" s="177" t="s">
        <v>2040</v>
      </c>
      <c r="D220" s="223" t="s">
        <v>2040</v>
      </c>
      <c r="F220" s="111" t="str">
        <f t="shared" si="3"/>
        <v/>
      </c>
      <c r="G220" s="111" t="str">
        <f t="shared" si="4"/>
        <v/>
      </c>
    </row>
    <row r="221" spans="1:7" x14ac:dyDescent="0.25">
      <c r="A221" s="89" t="s">
        <v>1073</v>
      </c>
      <c r="B221" s="89" t="s">
        <v>1074</v>
      </c>
      <c r="C221" s="177" t="s">
        <v>2040</v>
      </c>
      <c r="D221" s="223" t="s">
        <v>2040</v>
      </c>
      <c r="F221" s="111" t="str">
        <f t="shared" si="3"/>
        <v/>
      </c>
      <c r="G221" s="111" t="str">
        <f t="shared" si="4"/>
        <v/>
      </c>
    </row>
    <row r="222" spans="1:7" x14ac:dyDescent="0.25">
      <c r="A222" s="89" t="s">
        <v>1075</v>
      </c>
      <c r="B222" s="89" t="s">
        <v>1076</v>
      </c>
      <c r="C222" s="177" t="s">
        <v>2040</v>
      </c>
      <c r="D222" s="223" t="s">
        <v>2040</v>
      </c>
      <c r="F222" s="111" t="str">
        <f t="shared" si="3"/>
        <v/>
      </c>
      <c r="G222" s="111" t="str">
        <f t="shared" si="4"/>
        <v/>
      </c>
    </row>
    <row r="223" spans="1:7" x14ac:dyDescent="0.25">
      <c r="A223" s="89" t="s">
        <v>1077</v>
      </c>
      <c r="B223" s="89" t="s">
        <v>1078</v>
      </c>
      <c r="C223" s="177" t="s">
        <v>2040</v>
      </c>
      <c r="D223" s="223" t="s">
        <v>2040</v>
      </c>
      <c r="F223" s="111" t="str">
        <f t="shared" si="3"/>
        <v/>
      </c>
      <c r="G223" s="111" t="str">
        <f t="shared" si="4"/>
        <v/>
      </c>
    </row>
    <row r="224" spans="1:7" x14ac:dyDescent="0.25">
      <c r="A224" s="89" t="s">
        <v>1079</v>
      </c>
      <c r="B224" s="89" t="s">
        <v>1080</v>
      </c>
      <c r="C224" s="177" t="s">
        <v>2040</v>
      </c>
      <c r="D224" s="223" t="s">
        <v>2040</v>
      </c>
      <c r="F224" s="111" t="str">
        <f t="shared" si="3"/>
        <v/>
      </c>
      <c r="G224" s="111" t="str">
        <f t="shared" si="4"/>
        <v/>
      </c>
    </row>
    <row r="225" spans="1:7" x14ac:dyDescent="0.25">
      <c r="A225" s="89" t="s">
        <v>1081</v>
      </c>
      <c r="B225" s="89" t="s">
        <v>1082</v>
      </c>
      <c r="C225" s="177" t="s">
        <v>2040</v>
      </c>
      <c r="D225" s="223" t="s">
        <v>2040</v>
      </c>
      <c r="F225" s="111" t="str">
        <f t="shared" si="3"/>
        <v/>
      </c>
      <c r="G225" s="111" t="str">
        <f t="shared" si="4"/>
        <v/>
      </c>
    </row>
    <row r="226" spans="1:7" x14ac:dyDescent="0.25">
      <c r="A226" s="89" t="s">
        <v>1083</v>
      </c>
      <c r="B226" s="89" t="s">
        <v>1084</v>
      </c>
      <c r="C226" s="177" t="s">
        <v>2040</v>
      </c>
      <c r="D226" s="223" t="s">
        <v>2040</v>
      </c>
      <c r="F226" s="111" t="str">
        <f t="shared" si="3"/>
        <v/>
      </c>
      <c r="G226" s="111" t="str">
        <f t="shared" si="4"/>
        <v/>
      </c>
    </row>
    <row r="227" spans="1:7" x14ac:dyDescent="0.25">
      <c r="A227" s="89" t="s">
        <v>1085</v>
      </c>
      <c r="B227" s="113" t="s">
        <v>354</v>
      </c>
      <c r="C227" s="129">
        <f>SUM(C219:C226)</f>
        <v>0</v>
      </c>
      <c r="D227" s="158">
        <f>SUM(D219:D226)</f>
        <v>0</v>
      </c>
      <c r="F227" s="154">
        <f>SUM(F219:F226)</f>
        <v>0</v>
      </c>
      <c r="G227" s="154">
        <f>SUM(G219:G226)</f>
        <v>0</v>
      </c>
    </row>
    <row r="228" spans="1:7" outlineLevel="1" x14ac:dyDescent="0.25">
      <c r="A228" s="89" t="s">
        <v>1086</v>
      </c>
      <c r="B228" s="155" t="s">
        <v>1087</v>
      </c>
      <c r="C228" s="177"/>
      <c r="D228" s="223"/>
      <c r="F228" s="111" t="str">
        <f t="shared" si="3"/>
        <v/>
      </c>
      <c r="G228" s="111" t="str">
        <f t="shared" si="4"/>
        <v/>
      </c>
    </row>
    <row r="229" spans="1:7" outlineLevel="1" x14ac:dyDescent="0.25">
      <c r="A229" s="89" t="s">
        <v>1088</v>
      </c>
      <c r="B229" s="155" t="s">
        <v>1089</v>
      </c>
      <c r="C229" s="177"/>
      <c r="D229" s="223"/>
      <c r="F229" s="111" t="str">
        <f t="shared" si="3"/>
        <v/>
      </c>
      <c r="G229" s="111" t="str">
        <f t="shared" si="4"/>
        <v/>
      </c>
    </row>
    <row r="230" spans="1:7" outlineLevel="1" x14ac:dyDescent="0.25">
      <c r="A230" s="89" t="s">
        <v>1090</v>
      </c>
      <c r="B230" s="155" t="s">
        <v>1091</v>
      </c>
      <c r="C230" s="177"/>
      <c r="D230" s="223"/>
      <c r="F230" s="111" t="str">
        <f t="shared" si="3"/>
        <v/>
      </c>
      <c r="G230" s="111" t="str">
        <f t="shared" si="4"/>
        <v/>
      </c>
    </row>
    <row r="231" spans="1:7" outlineLevel="1" x14ac:dyDescent="0.25">
      <c r="A231" s="89" t="s">
        <v>1092</v>
      </c>
      <c r="B231" s="155" t="s">
        <v>1093</v>
      </c>
      <c r="C231" s="177"/>
      <c r="D231" s="223"/>
      <c r="F231" s="111" t="str">
        <f t="shared" si="3"/>
        <v/>
      </c>
      <c r="G231" s="111" t="str">
        <f t="shared" si="4"/>
        <v/>
      </c>
    </row>
    <row r="232" spans="1:7" outlineLevel="1" x14ac:dyDescent="0.25">
      <c r="A232" s="89" t="s">
        <v>1094</v>
      </c>
      <c r="B232" s="155" t="s">
        <v>1095</v>
      </c>
      <c r="C232" s="177"/>
      <c r="D232" s="223"/>
      <c r="F232" s="111" t="str">
        <f t="shared" si="3"/>
        <v/>
      </c>
      <c r="G232" s="111" t="str">
        <f t="shared" si="4"/>
        <v/>
      </c>
    </row>
    <row r="233" spans="1:7" outlineLevel="1" x14ac:dyDescent="0.25">
      <c r="A233" s="89" t="s">
        <v>1096</v>
      </c>
      <c r="B233" s="155" t="s">
        <v>1097</v>
      </c>
      <c r="C233" s="177"/>
      <c r="D233" s="223"/>
      <c r="F233" s="111" t="str">
        <f t="shared" si="3"/>
        <v/>
      </c>
      <c r="G233" s="111" t="str">
        <f t="shared" si="4"/>
        <v/>
      </c>
    </row>
    <row r="234" spans="1:7" outlineLevel="1" x14ac:dyDescent="0.25">
      <c r="A234" s="89" t="s">
        <v>1098</v>
      </c>
      <c r="B234" s="116"/>
      <c r="F234" s="156"/>
      <c r="G234" s="156"/>
    </row>
    <row r="235" spans="1:7" outlineLevel="1" x14ac:dyDescent="0.25">
      <c r="A235" s="89" t="s">
        <v>1099</v>
      </c>
      <c r="B235" s="116"/>
      <c r="F235" s="156"/>
      <c r="G235" s="156"/>
    </row>
    <row r="236" spans="1:7" outlineLevel="1" x14ac:dyDescent="0.25">
      <c r="A236" s="89" t="s">
        <v>1100</v>
      </c>
      <c r="B236" s="116"/>
      <c r="F236" s="156"/>
      <c r="G236" s="156"/>
    </row>
    <row r="237" spans="1:7" ht="15" customHeight="1" x14ac:dyDescent="0.25">
      <c r="A237" s="98"/>
      <c r="B237" s="98" t="s">
        <v>1101</v>
      </c>
      <c r="C237" s="98" t="s">
        <v>1034</v>
      </c>
      <c r="D237" s="98" t="s">
        <v>1035</v>
      </c>
      <c r="E237" s="100"/>
      <c r="F237" s="98" t="s">
        <v>838</v>
      </c>
      <c r="G237" s="98" t="s">
        <v>1036</v>
      </c>
    </row>
    <row r="238" spans="1:7" x14ac:dyDescent="0.25">
      <c r="A238" s="89" t="s">
        <v>1102</v>
      </c>
      <c r="B238" s="89" t="s">
        <v>1067</v>
      </c>
      <c r="C238" s="216">
        <v>0.68524387305726819</v>
      </c>
      <c r="D238" s="95"/>
      <c r="F238" s="250"/>
      <c r="G238" s="250"/>
    </row>
    <row r="239" spans="1:7" x14ac:dyDescent="0.25">
      <c r="C239" s="95"/>
      <c r="D239" s="95"/>
      <c r="F239" s="250"/>
      <c r="G239" s="250"/>
    </row>
    <row r="240" spans="1:7" x14ac:dyDescent="0.25">
      <c r="B240" s="102" t="s">
        <v>1068</v>
      </c>
      <c r="C240" s="95"/>
      <c r="D240" s="95"/>
      <c r="F240" s="250"/>
      <c r="G240" s="250"/>
    </row>
    <row r="241" spans="1:7" x14ac:dyDescent="0.25">
      <c r="A241" s="89" t="s">
        <v>1103</v>
      </c>
      <c r="B241" s="89" t="s">
        <v>1070</v>
      </c>
      <c r="C241" s="223">
        <v>89.285229082912934</v>
      </c>
      <c r="D241" s="223" t="s">
        <v>2040</v>
      </c>
      <c r="F241" s="111">
        <f>IF($C$249=0,"",IF(C241="[Mark as ND1 if not relevant]","",C241/$C$249))</f>
        <v>5.652584848569777E-2</v>
      </c>
      <c r="G241" s="111" t="str">
        <f>IF($D$249=0,"",IF(D241="[Mark as ND1 if not relevant]","",D241/$D$249))</f>
        <v/>
      </c>
    </row>
    <row r="242" spans="1:7" x14ac:dyDescent="0.25">
      <c r="A242" s="89" t="s">
        <v>1104</v>
      </c>
      <c r="B242" s="89" t="s">
        <v>1072</v>
      </c>
      <c r="C242" s="223">
        <v>129.4882446964404</v>
      </c>
      <c r="D242" s="223" t="s">
        <v>2040</v>
      </c>
      <c r="F242" s="111">
        <f t="shared" ref="F242:F248" si="5">IF($C$249=0,"",IF(C242="[Mark as ND1 if not relevant]","",C242/$C$249))</f>
        <v>8.1978093975576899E-2</v>
      </c>
      <c r="G242" s="111" t="str">
        <f t="shared" ref="G242:G248" si="6">IF($D$249=0,"",IF(D242="[Mark as ND1 if not relevant]","",D242/$D$249))</f>
        <v/>
      </c>
    </row>
    <row r="243" spans="1:7" x14ac:dyDescent="0.25">
      <c r="A243" s="89" t="s">
        <v>1105</v>
      </c>
      <c r="B243" s="89" t="s">
        <v>1074</v>
      </c>
      <c r="C243" s="223">
        <v>324.02666255927039</v>
      </c>
      <c r="D243" s="223" t="s">
        <v>2040</v>
      </c>
      <c r="F243" s="111">
        <f t="shared" si="5"/>
        <v>0.20513899355225892</v>
      </c>
      <c r="G243" s="111" t="str">
        <f t="shared" si="6"/>
        <v/>
      </c>
    </row>
    <row r="244" spans="1:7" x14ac:dyDescent="0.25">
      <c r="A244" s="89" t="s">
        <v>1106</v>
      </c>
      <c r="B244" s="89" t="s">
        <v>1076</v>
      </c>
      <c r="C244" s="223">
        <v>588.40244044233009</v>
      </c>
      <c r="D244" s="223" t="s">
        <v>2040</v>
      </c>
      <c r="F244" s="111">
        <f t="shared" si="5"/>
        <v>0.37251343294613465</v>
      </c>
      <c r="G244" s="111" t="str">
        <f t="shared" si="6"/>
        <v/>
      </c>
    </row>
    <row r="245" spans="1:7" x14ac:dyDescent="0.25">
      <c r="A245" s="89" t="s">
        <v>1107</v>
      </c>
      <c r="B245" s="89" t="s">
        <v>1078</v>
      </c>
      <c r="C245" s="223">
        <v>265.55259881240488</v>
      </c>
      <c r="D245" s="223" t="s">
        <v>2040</v>
      </c>
      <c r="F245" s="111">
        <f t="shared" si="5"/>
        <v>0.1681194764199351</v>
      </c>
      <c r="G245" s="111" t="str">
        <f t="shared" si="6"/>
        <v/>
      </c>
    </row>
    <row r="246" spans="1:7" x14ac:dyDescent="0.25">
      <c r="A246" s="89" t="s">
        <v>1108</v>
      </c>
      <c r="B246" s="89" t="s">
        <v>1080</v>
      </c>
      <c r="C246" s="223">
        <v>110.98228200935067</v>
      </c>
      <c r="D246" s="223" t="s">
        <v>2040</v>
      </c>
      <c r="F246" s="111">
        <f t="shared" si="5"/>
        <v>7.0262099586840959E-2</v>
      </c>
      <c r="G246" s="111" t="str">
        <f t="shared" si="6"/>
        <v/>
      </c>
    </row>
    <row r="247" spans="1:7" x14ac:dyDescent="0.25">
      <c r="A247" s="89" t="s">
        <v>1109</v>
      </c>
      <c r="B247" s="89" t="s">
        <v>1082</v>
      </c>
      <c r="C247" s="223">
        <v>28.476042131652314</v>
      </c>
      <c r="D247" s="223" t="s">
        <v>2040</v>
      </c>
      <c r="F247" s="111">
        <f t="shared" si="5"/>
        <v>1.8027981330611495E-2</v>
      </c>
      <c r="G247" s="111" t="str">
        <f t="shared" si="6"/>
        <v/>
      </c>
    </row>
    <row r="248" spans="1:7" x14ac:dyDescent="0.25">
      <c r="A248" s="89" t="s">
        <v>1110</v>
      </c>
      <c r="B248" s="89" t="s">
        <v>1084</v>
      </c>
      <c r="C248" s="223">
        <v>43.333406235638535</v>
      </c>
      <c r="D248" s="223" t="s">
        <v>2040</v>
      </c>
      <c r="F248" s="111">
        <f t="shared" si="5"/>
        <v>2.7434073702944251E-2</v>
      </c>
      <c r="G248" s="111" t="str">
        <f t="shared" si="6"/>
        <v/>
      </c>
    </row>
    <row r="249" spans="1:7" x14ac:dyDescent="0.25">
      <c r="A249" s="89" t="s">
        <v>1111</v>
      </c>
      <c r="B249" s="113" t="s">
        <v>354</v>
      </c>
      <c r="C249" s="129">
        <f>SUM(C241:C248)</f>
        <v>1579.5469059700001</v>
      </c>
      <c r="D249" s="158">
        <f>SUM(D241:D248)</f>
        <v>0</v>
      </c>
      <c r="E249" s="89"/>
      <c r="F249" s="154">
        <f>SUM(F241:F248)</f>
        <v>0.99999999999999989</v>
      </c>
      <c r="G249" s="154">
        <f>SUM(G241:G248)</f>
        <v>0</v>
      </c>
    </row>
    <row r="250" spans="1:7" outlineLevel="1" x14ac:dyDescent="0.2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25">
      <c r="A251" s="89" t="s">
        <v>1113</v>
      </c>
      <c r="B251" s="155" t="s">
        <v>1089</v>
      </c>
      <c r="C251" s="177"/>
      <c r="D251" s="223"/>
      <c r="F251" s="111">
        <f t="shared" si="7"/>
        <v>0</v>
      </c>
      <c r="G251" s="111" t="str">
        <f t="shared" si="8"/>
        <v/>
      </c>
    </row>
    <row r="252" spans="1:7" outlineLevel="1" x14ac:dyDescent="0.25">
      <c r="A252" s="89" t="s">
        <v>1114</v>
      </c>
      <c r="B252" s="155" t="s">
        <v>1091</v>
      </c>
      <c r="C252" s="177"/>
      <c r="D252" s="223"/>
      <c r="F252" s="111">
        <f t="shared" si="7"/>
        <v>0</v>
      </c>
      <c r="G252" s="111" t="str">
        <f t="shared" si="8"/>
        <v/>
      </c>
    </row>
    <row r="253" spans="1:7" outlineLevel="1" x14ac:dyDescent="0.25">
      <c r="A253" s="89" t="s">
        <v>1115</v>
      </c>
      <c r="B253" s="155" t="s">
        <v>1093</v>
      </c>
      <c r="C253" s="177"/>
      <c r="D253" s="223"/>
      <c r="F253" s="111">
        <f t="shared" si="7"/>
        <v>0</v>
      </c>
      <c r="G253" s="111" t="str">
        <f t="shared" si="8"/>
        <v/>
      </c>
    </row>
    <row r="254" spans="1:7" outlineLevel="1" x14ac:dyDescent="0.25">
      <c r="A254" s="89" t="s">
        <v>1116</v>
      </c>
      <c r="B254" s="155" t="s">
        <v>1095</v>
      </c>
      <c r="C254" s="177"/>
      <c r="D254" s="223"/>
      <c r="F254" s="111">
        <f t="shared" si="7"/>
        <v>0</v>
      </c>
      <c r="G254" s="111" t="str">
        <f t="shared" si="8"/>
        <v/>
      </c>
    </row>
    <row r="255" spans="1:7" outlineLevel="1" x14ac:dyDescent="0.25">
      <c r="A255" s="89" t="s">
        <v>1117</v>
      </c>
      <c r="B255" s="155" t="s">
        <v>1097</v>
      </c>
      <c r="C255" s="177"/>
      <c r="D255" s="223"/>
      <c r="F255" s="111">
        <f t="shared" si="7"/>
        <v>0</v>
      </c>
      <c r="G255" s="111" t="str">
        <f t="shared" si="8"/>
        <v/>
      </c>
    </row>
    <row r="256" spans="1:7" outlineLevel="1" x14ac:dyDescent="0.25">
      <c r="A256" s="89" t="s">
        <v>1118</v>
      </c>
      <c r="B256" s="116"/>
      <c r="F256" s="112"/>
      <c r="G256" s="112"/>
    </row>
    <row r="257" spans="1:14" outlineLevel="1" x14ac:dyDescent="0.25">
      <c r="A257" s="89" t="s">
        <v>1119</v>
      </c>
      <c r="B257" s="116"/>
      <c r="F257" s="112"/>
      <c r="G257" s="112"/>
    </row>
    <row r="258" spans="1:14" outlineLevel="1" x14ac:dyDescent="0.25">
      <c r="A258" s="89" t="s">
        <v>1120</v>
      </c>
      <c r="B258" s="116"/>
      <c r="F258" s="112"/>
      <c r="G258" s="112"/>
    </row>
    <row r="259" spans="1:14" ht="15" customHeight="1" x14ac:dyDescent="0.25">
      <c r="A259" s="98"/>
      <c r="B259" s="118" t="s">
        <v>1121</v>
      </c>
      <c r="C259" s="98" t="s">
        <v>838</v>
      </c>
      <c r="D259" s="98"/>
      <c r="E259" s="100"/>
      <c r="F259" s="98"/>
      <c r="G259" s="98"/>
    </row>
    <row r="260" spans="1:14" x14ac:dyDescent="0.25">
      <c r="A260" s="89" t="s">
        <v>1122</v>
      </c>
      <c r="B260" s="89" t="s">
        <v>1123</v>
      </c>
      <c r="C260" s="165">
        <v>7.6173988713889945E-2</v>
      </c>
      <c r="E260" s="172"/>
      <c r="F260" s="172"/>
      <c r="G260" s="172"/>
    </row>
    <row r="261" spans="1:14" x14ac:dyDescent="0.25">
      <c r="A261" s="89" t="s">
        <v>1124</v>
      </c>
      <c r="B261" s="89" t="s">
        <v>1125</v>
      </c>
      <c r="C261" s="165">
        <v>1.5836695619766228E-3</v>
      </c>
      <c r="E261" s="172"/>
      <c r="F261" s="172"/>
    </row>
    <row r="262" spans="1:14" x14ac:dyDescent="0.25">
      <c r="A262" s="89" t="s">
        <v>1126</v>
      </c>
      <c r="B262" s="89" t="s">
        <v>1127</v>
      </c>
      <c r="C262" s="165">
        <v>0</v>
      </c>
      <c r="E262" s="172"/>
      <c r="F262" s="172"/>
    </row>
    <row r="263" spans="1:14" x14ac:dyDescent="0.25">
      <c r="A263" s="89" t="s">
        <v>1128</v>
      </c>
      <c r="B263" s="89" t="s">
        <v>1129</v>
      </c>
      <c r="C263" s="165">
        <v>1.902425476220012E-2</v>
      </c>
      <c r="E263" s="172"/>
      <c r="F263" s="172"/>
    </row>
    <row r="264" spans="1:14" x14ac:dyDescent="0.25">
      <c r="A264" s="89" t="s">
        <v>1130</v>
      </c>
      <c r="B264" s="102" t="s">
        <v>1131</v>
      </c>
      <c r="C264" s="165">
        <v>0</v>
      </c>
      <c r="D264" s="119"/>
      <c r="E264" s="119"/>
      <c r="F264" s="120"/>
      <c r="G264" s="120"/>
      <c r="H264" s="73"/>
      <c r="I264" s="76"/>
      <c r="J264" s="76"/>
      <c r="K264" s="76"/>
      <c r="L264" s="73"/>
      <c r="M264" s="73"/>
      <c r="N264" s="73"/>
    </row>
    <row r="265" spans="1:14" x14ac:dyDescent="0.25">
      <c r="A265" s="89" t="s">
        <v>1132</v>
      </c>
      <c r="B265" s="89" t="s">
        <v>352</v>
      </c>
      <c r="C265" s="165">
        <f>SUM(C266:C275)</f>
        <v>0.90321808696193329</v>
      </c>
      <c r="E265" s="172"/>
      <c r="F265" s="172"/>
    </row>
    <row r="266" spans="1:14" outlineLevel="1" x14ac:dyDescent="0.25">
      <c r="A266" s="89" t="s">
        <v>1133</v>
      </c>
      <c r="B266" s="155" t="s">
        <v>1134</v>
      </c>
      <c r="C266" s="224">
        <v>0.33855433592957257</v>
      </c>
      <c r="E266" s="172"/>
      <c r="F266" s="172"/>
    </row>
    <row r="267" spans="1:14" outlineLevel="1" x14ac:dyDescent="0.25">
      <c r="A267" s="89" t="s">
        <v>1135</v>
      </c>
      <c r="B267" s="155" t="s">
        <v>1136</v>
      </c>
      <c r="C267" s="165">
        <v>0</v>
      </c>
      <c r="E267" s="172"/>
      <c r="F267" s="172"/>
    </row>
    <row r="268" spans="1:14" outlineLevel="1" x14ac:dyDescent="0.25">
      <c r="A268" s="89" t="s">
        <v>1137</v>
      </c>
      <c r="B268" s="155" t="s">
        <v>1138</v>
      </c>
      <c r="C268" s="165">
        <v>0</v>
      </c>
      <c r="E268" s="172"/>
      <c r="F268" s="172"/>
    </row>
    <row r="269" spans="1:14" outlineLevel="1" x14ac:dyDescent="0.25">
      <c r="A269" s="89" t="s">
        <v>1139</v>
      </c>
      <c r="B269" s="155" t="s">
        <v>1140</v>
      </c>
      <c r="C269" s="165">
        <v>0</v>
      </c>
      <c r="E269" s="172"/>
      <c r="F269" s="172"/>
    </row>
    <row r="270" spans="1:14" outlineLevel="1" x14ac:dyDescent="0.25">
      <c r="A270" s="89" t="s">
        <v>1141</v>
      </c>
      <c r="B270" s="212" t="s">
        <v>3184</v>
      </c>
      <c r="C270" s="165">
        <v>0.56466375103236077</v>
      </c>
      <c r="E270" s="172"/>
      <c r="F270" s="172"/>
    </row>
    <row r="271" spans="1:14" outlineLevel="1" x14ac:dyDescent="0.25">
      <c r="A271" s="89" t="s">
        <v>1142</v>
      </c>
      <c r="B271" s="212" t="s">
        <v>356</v>
      </c>
      <c r="C271" s="165"/>
      <c r="E271" s="172"/>
      <c r="F271" s="172"/>
    </row>
    <row r="272" spans="1:14" outlineLevel="1" x14ac:dyDescent="0.25">
      <c r="A272" s="89" t="s">
        <v>1143</v>
      </c>
      <c r="B272" s="212" t="s">
        <v>356</v>
      </c>
      <c r="C272" s="165"/>
      <c r="E272" s="172"/>
      <c r="F272" s="172"/>
    </row>
    <row r="273" spans="1:7" outlineLevel="1" x14ac:dyDescent="0.25">
      <c r="A273" s="89" t="s">
        <v>1144</v>
      </c>
      <c r="B273" s="212" t="s">
        <v>356</v>
      </c>
      <c r="C273" s="165"/>
      <c r="E273" s="172"/>
      <c r="F273" s="172"/>
    </row>
    <row r="274" spans="1:7" outlineLevel="1" x14ac:dyDescent="0.25">
      <c r="A274" s="89" t="s">
        <v>1145</v>
      </c>
      <c r="B274" s="212" t="s">
        <v>356</v>
      </c>
      <c r="C274" s="165"/>
      <c r="E274" s="172"/>
      <c r="F274" s="172"/>
    </row>
    <row r="275" spans="1:7" outlineLevel="1" x14ac:dyDescent="0.25">
      <c r="A275" s="89" t="s">
        <v>1146</v>
      </c>
      <c r="B275" s="212" t="s">
        <v>356</v>
      </c>
      <c r="C275" s="165"/>
      <c r="E275" s="172"/>
      <c r="F275" s="172"/>
    </row>
    <row r="276" spans="1:7" ht="15" customHeight="1" x14ac:dyDescent="0.25">
      <c r="A276" s="98"/>
      <c r="B276" s="118" t="s">
        <v>1147</v>
      </c>
      <c r="C276" s="98" t="s">
        <v>838</v>
      </c>
      <c r="D276" s="98"/>
      <c r="E276" s="100"/>
      <c r="F276" s="98"/>
      <c r="G276" s="101"/>
    </row>
    <row r="277" spans="1:7" x14ac:dyDescent="0.25">
      <c r="A277" s="89" t="s">
        <v>1148</v>
      </c>
      <c r="B277" s="89" t="s">
        <v>1149</v>
      </c>
      <c r="C277" s="165">
        <v>1</v>
      </c>
      <c r="E277" s="73"/>
      <c r="F277" s="73"/>
    </row>
    <row r="278" spans="1:7" x14ac:dyDescent="0.25">
      <c r="A278" s="89" t="s">
        <v>1150</v>
      </c>
      <c r="B278" s="89" t="s">
        <v>1151</v>
      </c>
      <c r="C278" s="165">
        <v>0</v>
      </c>
      <c r="E278" s="73"/>
      <c r="F278" s="73"/>
    </row>
    <row r="279" spans="1:7" x14ac:dyDescent="0.25">
      <c r="A279" s="89" t="s">
        <v>1152</v>
      </c>
      <c r="B279" s="89" t="s">
        <v>352</v>
      </c>
      <c r="C279" s="165">
        <v>0</v>
      </c>
      <c r="E279" s="73"/>
      <c r="F279" s="73"/>
    </row>
    <row r="280" spans="1:7" outlineLevel="1" x14ac:dyDescent="0.25">
      <c r="A280" s="89" t="s">
        <v>1153</v>
      </c>
      <c r="B280" s="95"/>
      <c r="C280" s="165"/>
      <c r="E280" s="73"/>
      <c r="F280" s="73"/>
    </row>
    <row r="281" spans="1:7" outlineLevel="1" x14ac:dyDescent="0.25">
      <c r="A281" s="89" t="s">
        <v>1154</v>
      </c>
      <c r="B281" s="95"/>
      <c r="C281" s="165"/>
      <c r="E281" s="73"/>
      <c r="F281" s="73"/>
    </row>
    <row r="282" spans="1:7" outlineLevel="1" x14ac:dyDescent="0.25">
      <c r="A282" s="89" t="s">
        <v>1155</v>
      </c>
      <c r="B282" s="95"/>
      <c r="C282" s="165"/>
      <c r="E282" s="73"/>
      <c r="F282" s="73"/>
    </row>
    <row r="283" spans="1:7" outlineLevel="1" x14ac:dyDescent="0.25">
      <c r="A283" s="89" t="s">
        <v>1156</v>
      </c>
      <c r="B283" s="95"/>
      <c r="C283" s="165"/>
      <c r="E283" s="73"/>
      <c r="F283" s="73"/>
    </row>
    <row r="284" spans="1:7" outlineLevel="1" x14ac:dyDescent="0.25">
      <c r="A284" s="89" t="s">
        <v>1157</v>
      </c>
      <c r="B284" s="95"/>
      <c r="C284" s="165"/>
      <c r="E284" s="73"/>
      <c r="F284" s="73"/>
    </row>
    <row r="285" spans="1:7" outlineLevel="1" x14ac:dyDescent="0.25">
      <c r="A285" s="89" t="s">
        <v>1158</v>
      </c>
      <c r="B285" s="95"/>
      <c r="C285" s="165"/>
      <c r="E285" s="73"/>
      <c r="F285" s="73"/>
    </row>
    <row r="286" spans="1:7" s="2" customFormat="1" x14ac:dyDescent="0.25">
      <c r="A286" s="99"/>
      <c r="B286" s="99" t="s">
        <v>1159</v>
      </c>
      <c r="C286" s="99" t="s">
        <v>314</v>
      </c>
      <c r="D286" s="99" t="s">
        <v>1160</v>
      </c>
      <c r="E286" s="99"/>
      <c r="F286" s="99" t="s">
        <v>838</v>
      </c>
      <c r="G286" s="99" t="s">
        <v>1161</v>
      </c>
    </row>
    <row r="287" spans="1:7" s="2" customFormat="1" x14ac:dyDescent="0.25">
      <c r="A287" s="89" t="s">
        <v>1162</v>
      </c>
      <c r="B287" s="198" t="s">
        <v>3185</v>
      </c>
      <c r="C287" s="177">
        <v>193.55967957999994</v>
      </c>
      <c r="D287" s="177">
        <v>29</v>
      </c>
      <c r="E287" s="81"/>
      <c r="F287" s="111">
        <f>IF($C$305=0,"",IF(C287="[For completion]","",C287/$C$305))</f>
        <v>0.12253043938476821</v>
      </c>
      <c r="G287" s="111">
        <f>IF($D$305=0,"",IF(D287="[For completion]","",D287/$D$305))</f>
        <v>3.6386449184441658E-2</v>
      </c>
    </row>
    <row r="288" spans="1:7" s="2" customFormat="1" x14ac:dyDescent="0.25">
      <c r="A288" s="89" t="s">
        <v>1163</v>
      </c>
      <c r="B288" s="198" t="s">
        <v>3186</v>
      </c>
      <c r="C288" s="177">
        <v>142.17784588999996</v>
      </c>
      <c r="D288" s="177">
        <v>38</v>
      </c>
      <c r="E288" s="81"/>
      <c r="F288" s="111">
        <f t="shared" ref="F288:F304" si="9">IF($C$305=0,"",IF(C288="[For completion]","",C288/$C$305))</f>
        <v>9.0003837397763686E-2</v>
      </c>
      <c r="G288" s="111">
        <f t="shared" ref="G288:G304" si="10">IF($D$305=0,"",IF(D288="[For completion]","",D288/$D$305))</f>
        <v>4.7678795483061483E-2</v>
      </c>
    </row>
    <row r="289" spans="1:7" s="2" customFormat="1" x14ac:dyDescent="0.25">
      <c r="A289" s="89" t="s">
        <v>1164</v>
      </c>
      <c r="B289" s="198" t="s">
        <v>3187</v>
      </c>
      <c r="C289" s="177">
        <v>296.72122486999996</v>
      </c>
      <c r="D289" s="177">
        <v>108</v>
      </c>
      <c r="E289" s="81"/>
      <c r="F289" s="111">
        <f t="shared" si="9"/>
        <v>0.18783551479832283</v>
      </c>
      <c r="G289" s="111">
        <f t="shared" si="10"/>
        <v>0.1355081555834379</v>
      </c>
    </row>
    <row r="290" spans="1:7" s="2" customFormat="1" x14ac:dyDescent="0.25">
      <c r="A290" s="89" t="s">
        <v>1165</v>
      </c>
      <c r="B290" s="198" t="s">
        <v>3040</v>
      </c>
      <c r="C290" s="177">
        <v>77.652339060000017</v>
      </c>
      <c r="D290" s="177">
        <v>51</v>
      </c>
      <c r="E290" s="81"/>
      <c r="F290" s="111">
        <f t="shared" si="9"/>
        <v>4.9156803963111846E-2</v>
      </c>
      <c r="G290" s="111">
        <f t="shared" si="10"/>
        <v>6.3989962358845673E-2</v>
      </c>
    </row>
    <row r="291" spans="1:7" s="2" customFormat="1" x14ac:dyDescent="0.25">
      <c r="A291" s="89" t="s">
        <v>1166</v>
      </c>
      <c r="B291" s="198" t="s">
        <v>3041</v>
      </c>
      <c r="C291" s="177">
        <v>25.994863029999998</v>
      </c>
      <c r="D291" s="177">
        <v>28</v>
      </c>
      <c r="E291" s="81"/>
      <c r="F291" s="111">
        <f t="shared" si="9"/>
        <v>1.6455710175405158E-2</v>
      </c>
      <c r="G291" s="111">
        <f t="shared" si="10"/>
        <v>3.5131744040150563E-2</v>
      </c>
    </row>
    <row r="292" spans="1:7" s="2" customFormat="1" x14ac:dyDescent="0.25">
      <c r="A292" s="89" t="s">
        <v>1167</v>
      </c>
      <c r="B292" s="198" t="s">
        <v>3188</v>
      </c>
      <c r="C292" s="177">
        <v>11.233414020000001</v>
      </c>
      <c r="D292" s="177">
        <v>14</v>
      </c>
      <c r="E292" s="81"/>
      <c r="F292" s="111">
        <f t="shared" si="9"/>
        <v>7.1111667401408491E-3</v>
      </c>
      <c r="G292" s="111">
        <f t="shared" si="10"/>
        <v>1.7565872020075281E-2</v>
      </c>
    </row>
    <row r="293" spans="1:7" s="2" customFormat="1" x14ac:dyDescent="0.25">
      <c r="A293" s="89" t="s">
        <v>1168</v>
      </c>
      <c r="B293" s="198" t="s">
        <v>3189</v>
      </c>
      <c r="C293" s="177">
        <v>0.47479808000000007</v>
      </c>
      <c r="D293" s="177">
        <v>4</v>
      </c>
      <c r="E293" s="81"/>
      <c r="F293" s="111">
        <f t="shared" si="9"/>
        <v>3.0056475340154288E-4</v>
      </c>
      <c r="G293" s="111">
        <f t="shared" si="10"/>
        <v>5.018820577164366E-3</v>
      </c>
    </row>
    <row r="294" spans="1:7" s="2" customFormat="1" x14ac:dyDescent="0.25">
      <c r="A294" s="89" t="s">
        <v>1169</v>
      </c>
      <c r="B294" s="198" t="s">
        <v>3190</v>
      </c>
      <c r="C294" s="177">
        <v>48.351912079999991</v>
      </c>
      <c r="D294" s="177">
        <v>14</v>
      </c>
      <c r="E294" s="81"/>
      <c r="F294" s="111">
        <f t="shared" si="9"/>
        <v>3.0608549492909233E-2</v>
      </c>
      <c r="G294" s="111">
        <f t="shared" si="10"/>
        <v>1.7565872020075281E-2</v>
      </c>
    </row>
    <row r="295" spans="1:7" s="2" customFormat="1" x14ac:dyDescent="0.25">
      <c r="A295" s="89" t="s">
        <v>1170</v>
      </c>
      <c r="B295" s="198" t="s">
        <v>3191</v>
      </c>
      <c r="C295" s="177">
        <v>129.00243803999999</v>
      </c>
      <c r="D295" s="177">
        <v>34</v>
      </c>
      <c r="E295" s="81"/>
      <c r="F295" s="111">
        <f t="shared" si="9"/>
        <v>8.1663316704419703E-2</v>
      </c>
      <c r="G295" s="111">
        <f t="shared" si="10"/>
        <v>4.2659974905897118E-2</v>
      </c>
    </row>
    <row r="296" spans="1:7" s="2" customFormat="1" x14ac:dyDescent="0.25">
      <c r="A296" s="89" t="s">
        <v>1171</v>
      </c>
      <c r="B296" s="198" t="s">
        <v>3192</v>
      </c>
      <c r="C296" s="177">
        <v>382.15158242999985</v>
      </c>
      <c r="D296" s="177">
        <v>152</v>
      </c>
      <c r="E296" s="81"/>
      <c r="F296" s="111">
        <f t="shared" si="9"/>
        <v>0.24191609227881097</v>
      </c>
      <c r="G296" s="111">
        <f t="shared" si="10"/>
        <v>0.19071518193224593</v>
      </c>
    </row>
    <row r="297" spans="1:7" s="2" customFormat="1" x14ac:dyDescent="0.25">
      <c r="A297" s="89" t="s">
        <v>1172</v>
      </c>
      <c r="B297" s="198" t="s">
        <v>3193</v>
      </c>
      <c r="C297" s="177">
        <v>84.02644511000004</v>
      </c>
      <c r="D297" s="177">
        <v>189</v>
      </c>
      <c r="E297" s="81"/>
      <c r="F297" s="111">
        <f t="shared" si="9"/>
        <v>5.3191848951232988E-2</v>
      </c>
      <c r="G297" s="111">
        <f t="shared" si="10"/>
        <v>0.2371392722710163</v>
      </c>
    </row>
    <row r="298" spans="1:7" s="2" customFormat="1" x14ac:dyDescent="0.25">
      <c r="A298" s="89" t="s">
        <v>1173</v>
      </c>
      <c r="B298" s="198" t="s">
        <v>3194</v>
      </c>
      <c r="C298" s="177">
        <v>74.174173269999997</v>
      </c>
      <c r="D298" s="177">
        <v>98</v>
      </c>
      <c r="E298" s="81"/>
      <c r="F298" s="111">
        <f t="shared" si="9"/>
        <v>4.6954996316878238E-2</v>
      </c>
      <c r="G298" s="111">
        <f t="shared" si="10"/>
        <v>0.12296110414052698</v>
      </c>
    </row>
    <row r="299" spans="1:7" s="2" customFormat="1" x14ac:dyDescent="0.25">
      <c r="A299" s="89" t="s">
        <v>1174</v>
      </c>
      <c r="B299" s="198" t="s">
        <v>3195</v>
      </c>
      <c r="C299" s="177">
        <v>3.6543406500000004</v>
      </c>
      <c r="D299" s="177">
        <v>4</v>
      </c>
      <c r="E299" s="81"/>
      <c r="F299" s="111">
        <f t="shared" si="9"/>
        <v>2.3133328515407723E-3</v>
      </c>
      <c r="G299" s="111">
        <f t="shared" si="10"/>
        <v>5.018820577164366E-3</v>
      </c>
    </row>
    <row r="300" spans="1:7" s="2" customFormat="1" x14ac:dyDescent="0.25">
      <c r="A300" s="89" t="s">
        <v>1175</v>
      </c>
      <c r="B300" s="198" t="s">
        <v>3196</v>
      </c>
      <c r="C300" s="177">
        <v>29.868124439999999</v>
      </c>
      <c r="D300" s="177">
        <v>2</v>
      </c>
      <c r="E300" s="81"/>
      <c r="F300" s="111">
        <f t="shared" si="9"/>
        <v>1.8907627968662372E-2</v>
      </c>
      <c r="G300" s="111">
        <f t="shared" si="10"/>
        <v>2.509410288582183E-3</v>
      </c>
    </row>
    <row r="301" spans="1:7" s="2" customFormat="1" x14ac:dyDescent="0.25">
      <c r="A301" s="89" t="s">
        <v>1176</v>
      </c>
      <c r="B301" s="198" t="s">
        <v>937</v>
      </c>
      <c r="C301" s="177">
        <v>0</v>
      </c>
      <c r="D301" s="177">
        <v>0</v>
      </c>
      <c r="E301" s="81"/>
      <c r="F301" s="111">
        <f t="shared" si="9"/>
        <v>0</v>
      </c>
      <c r="G301" s="111">
        <f t="shared" si="10"/>
        <v>0</v>
      </c>
    </row>
    <row r="302" spans="1:7" s="2" customFormat="1" x14ac:dyDescent="0.25">
      <c r="A302" s="89" t="s">
        <v>1177</v>
      </c>
      <c r="B302" s="198" t="s">
        <v>937</v>
      </c>
      <c r="C302" s="177">
        <v>0</v>
      </c>
      <c r="D302" s="177">
        <v>0</v>
      </c>
      <c r="E302" s="81"/>
      <c r="F302" s="111">
        <f t="shared" si="9"/>
        <v>0</v>
      </c>
      <c r="G302" s="111">
        <f t="shared" si="10"/>
        <v>0</v>
      </c>
    </row>
    <row r="303" spans="1:7" s="2" customFormat="1" x14ac:dyDescent="0.25">
      <c r="A303" s="89" t="s">
        <v>1178</v>
      </c>
      <c r="B303" s="198" t="s">
        <v>937</v>
      </c>
      <c r="C303" s="177">
        <v>0</v>
      </c>
      <c r="D303" s="177">
        <v>0</v>
      </c>
      <c r="E303" s="81"/>
      <c r="F303" s="111">
        <f t="shared" si="9"/>
        <v>0</v>
      </c>
      <c r="G303" s="111">
        <f t="shared" si="10"/>
        <v>0</v>
      </c>
    </row>
    <row r="304" spans="1:7" s="2" customFormat="1" x14ac:dyDescent="0.25">
      <c r="A304" s="89" t="s">
        <v>1179</v>
      </c>
      <c r="B304" s="102" t="s">
        <v>1180</v>
      </c>
      <c r="C304" s="177">
        <v>80.643308390000001</v>
      </c>
      <c r="D304" s="95">
        <v>32</v>
      </c>
      <c r="E304" s="81"/>
      <c r="F304" s="111">
        <f t="shared" si="9"/>
        <v>5.1050198222631647E-2</v>
      </c>
      <c r="G304" s="111">
        <f t="shared" si="10"/>
        <v>4.0150564617314928E-2</v>
      </c>
    </row>
    <row r="305" spans="1:7" s="2" customFormat="1" x14ac:dyDescent="0.25">
      <c r="A305" s="89" t="s">
        <v>1181</v>
      </c>
      <c r="B305" s="102" t="s">
        <v>354</v>
      </c>
      <c r="C305" s="129">
        <f>SUM(C287:C304)</f>
        <v>1579.6864889399997</v>
      </c>
      <c r="D305" s="89">
        <f>SUM(D287:D304)</f>
        <v>797</v>
      </c>
      <c r="E305" s="81"/>
      <c r="F305" s="175">
        <f>SUM(F287:F304)</f>
        <v>1</v>
      </c>
      <c r="G305" s="175">
        <f>SUM(G287:G304)</f>
        <v>1</v>
      </c>
    </row>
    <row r="306" spans="1:7" s="2" customFormat="1" x14ac:dyDescent="0.25">
      <c r="A306" s="89" t="s">
        <v>1182</v>
      </c>
      <c r="B306" s="93"/>
      <c r="C306" s="76"/>
      <c r="D306" s="76"/>
      <c r="E306" s="81"/>
      <c r="F306" s="81"/>
      <c r="G306" s="81"/>
    </row>
    <row r="307" spans="1:7" s="2" customFormat="1" x14ac:dyDescent="0.25">
      <c r="A307" s="89" t="s">
        <v>1183</v>
      </c>
      <c r="B307" s="93"/>
      <c r="C307" s="76"/>
      <c r="D307" s="76"/>
      <c r="E307" s="81"/>
      <c r="F307" s="81"/>
      <c r="G307" s="81"/>
    </row>
    <row r="308" spans="1:7" s="2" customFormat="1" x14ac:dyDescent="0.25">
      <c r="A308" s="89" t="s">
        <v>1184</v>
      </c>
      <c r="B308" s="93"/>
      <c r="C308" s="76"/>
      <c r="D308" s="76"/>
      <c r="E308" s="81"/>
      <c r="F308" s="81"/>
      <c r="G308" s="81"/>
    </row>
    <row r="309" spans="1:7" s="2" customFormat="1" x14ac:dyDescent="0.25">
      <c r="A309" s="99"/>
      <c r="B309" s="99" t="s">
        <v>1185</v>
      </c>
      <c r="C309" s="99" t="s">
        <v>314</v>
      </c>
      <c r="D309" s="99" t="s">
        <v>1160</v>
      </c>
      <c r="E309" s="99"/>
      <c r="F309" s="99" t="s">
        <v>838</v>
      </c>
      <c r="G309" s="99" t="s">
        <v>1161</v>
      </c>
    </row>
    <row r="310" spans="1:7" s="2" customFormat="1" x14ac:dyDescent="0.25">
      <c r="A310" s="89" t="s">
        <v>1186</v>
      </c>
      <c r="B310" s="198" t="s">
        <v>3197</v>
      </c>
      <c r="C310" s="177">
        <v>193.55967957999994</v>
      </c>
      <c r="D310" s="95">
        <v>29</v>
      </c>
      <c r="E310" s="81"/>
      <c r="F310" s="111">
        <f>IF($C$328=0,"",IF(C310="[For completion]","",C310/$C$328))</f>
        <v>0.12253043938476821</v>
      </c>
      <c r="G310" s="111">
        <f>IF($D$328=0,"",IF(D310="[For completion]","",D310/$D$328))</f>
        <v>3.6386449184441658E-2</v>
      </c>
    </row>
    <row r="311" spans="1:7" s="2" customFormat="1" x14ac:dyDescent="0.25">
      <c r="A311" s="89" t="s">
        <v>1187</v>
      </c>
      <c r="B311" s="198" t="s">
        <v>3198</v>
      </c>
      <c r="C311" s="177">
        <v>142.17784588999996</v>
      </c>
      <c r="D311" s="95">
        <v>38</v>
      </c>
      <c r="E311" s="81"/>
      <c r="F311" s="111">
        <f t="shared" ref="F311:F327" si="11">IF($C$328=0,"",IF(C311="[For completion]","",C311/$C$328))</f>
        <v>9.0003837397763686E-2</v>
      </c>
      <c r="G311" s="111">
        <f t="shared" ref="G311:G327" si="12">IF($D$328=0,"",IF(D311="[For completion]","",D311/$D$328))</f>
        <v>4.7678795483061483E-2</v>
      </c>
    </row>
    <row r="312" spans="1:7" s="2" customFormat="1" x14ac:dyDescent="0.25">
      <c r="A312" s="89" t="s">
        <v>1188</v>
      </c>
      <c r="B312" s="198" t="s">
        <v>3199</v>
      </c>
      <c r="C312" s="177">
        <v>296.72122486999996</v>
      </c>
      <c r="D312" s="95">
        <v>108</v>
      </c>
      <c r="E312" s="81"/>
      <c r="F312" s="111">
        <f t="shared" si="11"/>
        <v>0.18783551479832283</v>
      </c>
      <c r="G312" s="111">
        <f t="shared" si="12"/>
        <v>0.1355081555834379</v>
      </c>
    </row>
    <row r="313" spans="1:7" s="2" customFormat="1" x14ac:dyDescent="0.25">
      <c r="A313" s="89" t="s">
        <v>1189</v>
      </c>
      <c r="B313" s="198" t="s">
        <v>3200</v>
      </c>
      <c r="C313" s="177">
        <v>77.652339060000017</v>
      </c>
      <c r="D313" s="95">
        <v>51</v>
      </c>
      <c r="E313" s="81"/>
      <c r="F313" s="111">
        <f t="shared" si="11"/>
        <v>4.9156803963111846E-2</v>
      </c>
      <c r="G313" s="111">
        <f t="shared" si="12"/>
        <v>6.3989962358845673E-2</v>
      </c>
    </row>
    <row r="314" spans="1:7" s="2" customFormat="1" x14ac:dyDescent="0.25">
      <c r="A314" s="89" t="s">
        <v>1190</v>
      </c>
      <c r="B314" s="198" t="s">
        <v>3201</v>
      </c>
      <c r="C314" s="177">
        <v>25.994863029999998</v>
      </c>
      <c r="D314" s="95">
        <v>28</v>
      </c>
      <c r="E314" s="81"/>
      <c r="F314" s="111">
        <f t="shared" si="11"/>
        <v>1.6455710175405158E-2</v>
      </c>
      <c r="G314" s="111">
        <f t="shared" si="12"/>
        <v>3.5131744040150563E-2</v>
      </c>
    </row>
    <row r="315" spans="1:7" s="2" customFormat="1" x14ac:dyDescent="0.25">
      <c r="A315" s="89" t="s">
        <v>1191</v>
      </c>
      <c r="B315" s="198" t="s">
        <v>3202</v>
      </c>
      <c r="C315" s="177">
        <v>11.233414020000001</v>
      </c>
      <c r="D315" s="95">
        <v>14</v>
      </c>
      <c r="E315" s="81"/>
      <c r="F315" s="111">
        <f t="shared" si="11"/>
        <v>7.1111667401408491E-3</v>
      </c>
      <c r="G315" s="111">
        <f t="shared" si="12"/>
        <v>1.7565872020075281E-2</v>
      </c>
    </row>
    <row r="316" spans="1:7" s="2" customFormat="1" x14ac:dyDescent="0.25">
      <c r="A316" s="89" t="s">
        <v>1192</v>
      </c>
      <c r="B316" s="198" t="s">
        <v>3203</v>
      </c>
      <c r="C316" s="177">
        <v>0.47479808000000007</v>
      </c>
      <c r="D316" s="95">
        <v>4</v>
      </c>
      <c r="E316" s="81"/>
      <c r="F316" s="111">
        <f t="shared" si="11"/>
        <v>3.0056475340154288E-4</v>
      </c>
      <c r="G316" s="111">
        <f t="shared" si="12"/>
        <v>5.018820577164366E-3</v>
      </c>
    </row>
    <row r="317" spans="1:7" s="2" customFormat="1" x14ac:dyDescent="0.25">
      <c r="A317" s="89" t="s">
        <v>1193</v>
      </c>
      <c r="B317" s="198" t="s">
        <v>3204</v>
      </c>
      <c r="C317" s="177">
        <v>48.351912079999991</v>
      </c>
      <c r="D317" s="95">
        <v>14</v>
      </c>
      <c r="E317" s="81"/>
      <c r="F317" s="111">
        <f t="shared" si="11"/>
        <v>3.0608549492909233E-2</v>
      </c>
      <c r="G317" s="111">
        <f t="shared" si="12"/>
        <v>1.7565872020075281E-2</v>
      </c>
    </row>
    <row r="318" spans="1:7" s="2" customFormat="1" x14ac:dyDescent="0.25">
      <c r="A318" s="89" t="s">
        <v>1194</v>
      </c>
      <c r="B318" s="198" t="s">
        <v>3205</v>
      </c>
      <c r="C318" s="177">
        <v>129.00243803999999</v>
      </c>
      <c r="D318" s="95">
        <v>34</v>
      </c>
      <c r="E318" s="81"/>
      <c r="F318" s="111">
        <f t="shared" si="11"/>
        <v>8.1663316704419703E-2</v>
      </c>
      <c r="G318" s="111">
        <f t="shared" si="12"/>
        <v>4.2659974905897118E-2</v>
      </c>
    </row>
    <row r="319" spans="1:7" s="2" customFormat="1" x14ac:dyDescent="0.25">
      <c r="A319" s="89" t="s">
        <v>1195</v>
      </c>
      <c r="B319" s="198" t="s">
        <v>3206</v>
      </c>
      <c r="C319" s="177">
        <v>382.15158242999985</v>
      </c>
      <c r="D319" s="95">
        <v>152</v>
      </c>
      <c r="E319" s="81"/>
      <c r="F319" s="111">
        <f t="shared" si="11"/>
        <v>0.24191609227881097</v>
      </c>
      <c r="G319" s="111">
        <f t="shared" si="12"/>
        <v>0.19071518193224593</v>
      </c>
    </row>
    <row r="320" spans="1:7" s="2" customFormat="1" x14ac:dyDescent="0.25">
      <c r="A320" s="89" t="s">
        <v>1196</v>
      </c>
      <c r="B320" s="198" t="s">
        <v>3207</v>
      </c>
      <c r="C320" s="177">
        <v>84.02644511000004</v>
      </c>
      <c r="D320" s="95">
        <v>189</v>
      </c>
      <c r="E320" s="81"/>
      <c r="F320" s="111">
        <f t="shared" si="11"/>
        <v>5.3191848951232988E-2</v>
      </c>
      <c r="G320" s="111">
        <f t="shared" si="12"/>
        <v>0.2371392722710163</v>
      </c>
    </row>
    <row r="321" spans="1:7" s="2" customFormat="1" x14ac:dyDescent="0.25">
      <c r="A321" s="89" t="s">
        <v>1197</v>
      </c>
      <c r="B321" s="198" t="s">
        <v>3208</v>
      </c>
      <c r="C321" s="177">
        <v>74.174173269999997</v>
      </c>
      <c r="D321" s="95">
        <v>98</v>
      </c>
      <c r="E321" s="81"/>
      <c r="F321" s="111">
        <f>IF($C$328=0,"",IF(C321="[For completion]","",C321/$C$328))</f>
        <v>4.6954996316878238E-2</v>
      </c>
      <c r="G321" s="111">
        <f t="shared" si="12"/>
        <v>0.12296110414052698</v>
      </c>
    </row>
    <row r="322" spans="1:7" s="2" customFormat="1" x14ac:dyDescent="0.25">
      <c r="A322" s="89" t="s">
        <v>1198</v>
      </c>
      <c r="B322" s="198" t="s">
        <v>3209</v>
      </c>
      <c r="C322" s="177">
        <v>3.6543406500000004</v>
      </c>
      <c r="D322" s="95">
        <v>4</v>
      </c>
      <c r="E322" s="81"/>
      <c r="F322" s="111">
        <f t="shared" si="11"/>
        <v>2.3133328515407723E-3</v>
      </c>
      <c r="G322" s="111">
        <f t="shared" si="12"/>
        <v>5.018820577164366E-3</v>
      </c>
    </row>
    <row r="323" spans="1:7" s="2" customFormat="1" x14ac:dyDescent="0.25">
      <c r="A323" s="89" t="s">
        <v>1199</v>
      </c>
      <c r="B323" s="198" t="s">
        <v>3210</v>
      </c>
      <c r="C323" s="177">
        <v>29.868124439999999</v>
      </c>
      <c r="D323" s="95">
        <v>2</v>
      </c>
      <c r="E323" s="81"/>
      <c r="F323" s="111">
        <f t="shared" si="11"/>
        <v>1.8907627968662372E-2</v>
      </c>
      <c r="G323" s="111">
        <f t="shared" si="12"/>
        <v>2.509410288582183E-3</v>
      </c>
    </row>
    <row r="324" spans="1:7" s="2" customFormat="1" x14ac:dyDescent="0.25">
      <c r="A324" s="89" t="s">
        <v>1200</v>
      </c>
      <c r="B324" s="198" t="s">
        <v>937</v>
      </c>
      <c r="C324" s="177">
        <v>0</v>
      </c>
      <c r="D324" s="95">
        <v>0</v>
      </c>
      <c r="E324" s="81"/>
      <c r="F324" s="111">
        <f t="shared" si="11"/>
        <v>0</v>
      </c>
      <c r="G324" s="111">
        <f t="shared" si="12"/>
        <v>0</v>
      </c>
    </row>
    <row r="325" spans="1:7" s="2" customFormat="1" x14ac:dyDescent="0.25">
      <c r="A325" s="89" t="s">
        <v>1201</v>
      </c>
      <c r="B325" s="198" t="s">
        <v>937</v>
      </c>
      <c r="C325" s="177">
        <v>0</v>
      </c>
      <c r="D325" s="95">
        <v>0</v>
      </c>
      <c r="E325" s="81"/>
      <c r="F325" s="111">
        <f t="shared" si="11"/>
        <v>0</v>
      </c>
      <c r="G325" s="111">
        <f t="shared" si="12"/>
        <v>0</v>
      </c>
    </row>
    <row r="326" spans="1:7" s="2" customFormat="1" x14ac:dyDescent="0.25">
      <c r="A326" s="89" t="s">
        <v>1202</v>
      </c>
      <c r="B326" s="198" t="s">
        <v>937</v>
      </c>
      <c r="C326" s="177">
        <v>0</v>
      </c>
      <c r="D326" s="95">
        <v>0</v>
      </c>
      <c r="E326" s="81"/>
      <c r="F326" s="111">
        <f t="shared" si="11"/>
        <v>0</v>
      </c>
      <c r="G326" s="111">
        <f t="shared" si="12"/>
        <v>0</v>
      </c>
    </row>
    <row r="327" spans="1:7" s="2" customFormat="1" x14ac:dyDescent="0.25">
      <c r="A327" s="89" t="s">
        <v>1203</v>
      </c>
      <c r="B327" s="102" t="s">
        <v>1180</v>
      </c>
      <c r="C327" s="177">
        <v>80.643308390000001</v>
      </c>
      <c r="D327" s="95">
        <v>32</v>
      </c>
      <c r="E327" s="81"/>
      <c r="F327" s="111">
        <f t="shared" si="11"/>
        <v>5.1050198222631647E-2</v>
      </c>
      <c r="G327" s="111">
        <f t="shared" si="12"/>
        <v>4.0150564617314928E-2</v>
      </c>
    </row>
    <row r="328" spans="1:7" s="2" customFormat="1" x14ac:dyDescent="0.25">
      <c r="A328" s="89" t="s">
        <v>1204</v>
      </c>
      <c r="B328" s="102" t="s">
        <v>354</v>
      </c>
      <c r="C328" s="129">
        <f>SUM(C310:C327)</f>
        <v>1579.6864889399997</v>
      </c>
      <c r="D328" s="89">
        <f>SUM(D310:D327)</f>
        <v>797</v>
      </c>
      <c r="E328" s="81"/>
      <c r="F328" s="175">
        <f>SUM(F310:F327)</f>
        <v>1</v>
      </c>
      <c r="G328" s="175">
        <f>SUM(G310:G327)</f>
        <v>1</v>
      </c>
    </row>
    <row r="329" spans="1:7" s="2" customFormat="1" x14ac:dyDescent="0.25">
      <c r="A329" s="89" t="s">
        <v>1205</v>
      </c>
      <c r="B329" s="93"/>
      <c r="C329" s="76"/>
      <c r="D329" s="76"/>
      <c r="E329" s="81"/>
      <c r="F329" s="81"/>
      <c r="G329" s="81"/>
    </row>
    <row r="330" spans="1:7" s="2" customFormat="1" x14ac:dyDescent="0.25">
      <c r="A330" s="89" t="s">
        <v>1206</v>
      </c>
      <c r="B330" s="93"/>
      <c r="C330" s="76"/>
      <c r="D330" s="76"/>
      <c r="E330" s="81"/>
      <c r="F330" s="81"/>
      <c r="G330" s="81"/>
    </row>
    <row r="331" spans="1:7" s="2" customFormat="1" x14ac:dyDescent="0.25">
      <c r="A331" s="89" t="s">
        <v>1207</v>
      </c>
      <c r="B331" s="93"/>
      <c r="C331" s="76"/>
      <c r="D331" s="76"/>
      <c r="E331" s="81"/>
      <c r="F331" s="81"/>
      <c r="G331" s="81"/>
    </row>
    <row r="332" spans="1:7" s="2" customFormat="1" x14ac:dyDescent="0.25">
      <c r="A332" s="99"/>
      <c r="B332" s="99" t="s">
        <v>1208</v>
      </c>
      <c r="C332" s="99" t="s">
        <v>314</v>
      </c>
      <c r="D332" s="99" t="s">
        <v>1160</v>
      </c>
      <c r="E332" s="99"/>
      <c r="F332" s="99" t="s">
        <v>838</v>
      </c>
      <c r="G332" s="99" t="s">
        <v>1161</v>
      </c>
    </row>
    <row r="333" spans="1:7" s="2" customFormat="1" x14ac:dyDescent="0.25">
      <c r="A333" s="89" t="s">
        <v>1209</v>
      </c>
      <c r="B333" s="102" t="s">
        <v>1210</v>
      </c>
      <c r="C333" s="177">
        <v>258.47999418000006</v>
      </c>
      <c r="D333" s="95">
        <v>217</v>
      </c>
      <c r="E333" s="81"/>
      <c r="F333" s="111">
        <f>IF($C$346=0,"",IF(C333="[For completion]","",C333/$C$346))</f>
        <v>0.16362740074674256</v>
      </c>
      <c r="G333" s="111">
        <f>IF($D$346=0,"",IF(D333="[For completion]","",D333/$D$346))</f>
        <v>0.2722710163111669</v>
      </c>
    </row>
    <row r="334" spans="1:7" s="2" customFormat="1" x14ac:dyDescent="0.25">
      <c r="A334" s="89" t="s">
        <v>1211</v>
      </c>
      <c r="B334" s="102" t="s">
        <v>1212</v>
      </c>
      <c r="C334" s="177">
        <v>110.75451722999999</v>
      </c>
      <c r="D334" s="95">
        <v>101</v>
      </c>
      <c r="E334" s="81"/>
      <c r="F334" s="111">
        <f t="shared" ref="F334:F345" si="13">IF($C$346=0,"",IF(C334="[For completion]","",C334/$C$346))</f>
        <v>7.0111707611247853E-2</v>
      </c>
      <c r="G334" s="111">
        <f t="shared" ref="G334:G345" si="14">IF($D$346=0,"",IF(D334="[For completion]","",D334/$D$346))</f>
        <v>0.12672521957340024</v>
      </c>
    </row>
    <row r="335" spans="1:7" s="2" customFormat="1" x14ac:dyDescent="0.25">
      <c r="A335" s="89" t="s">
        <v>1213</v>
      </c>
      <c r="B335" s="102" t="s">
        <v>1214</v>
      </c>
      <c r="C335" s="177">
        <v>88.070962139999978</v>
      </c>
      <c r="D335" s="95">
        <v>65</v>
      </c>
      <c r="E335" s="81"/>
      <c r="F335" s="111">
        <f t="shared" si="13"/>
        <v>5.5752177888852672E-2</v>
      </c>
      <c r="G335" s="111">
        <f t="shared" si="14"/>
        <v>8.1555834378920958E-2</v>
      </c>
    </row>
    <row r="336" spans="1:7" s="2" customFormat="1" x14ac:dyDescent="0.25">
      <c r="A336" s="89" t="s">
        <v>1215</v>
      </c>
      <c r="B336" s="102" t="s">
        <v>1216</v>
      </c>
      <c r="C336" s="177">
        <v>29.738859560000002</v>
      </c>
      <c r="D336" s="95">
        <v>60</v>
      </c>
      <c r="E336" s="81"/>
      <c r="F336" s="111">
        <f t="shared" si="13"/>
        <v>1.8825798516486237E-2</v>
      </c>
      <c r="G336" s="111">
        <f t="shared" si="14"/>
        <v>7.5282308657465491E-2</v>
      </c>
    </row>
    <row r="337" spans="1:7" s="2" customFormat="1" x14ac:dyDescent="0.25">
      <c r="A337" s="89" t="s">
        <v>1217</v>
      </c>
      <c r="B337" s="102" t="s">
        <v>1218</v>
      </c>
      <c r="C337" s="177">
        <v>20.106071280000005</v>
      </c>
      <c r="D337" s="95">
        <v>65</v>
      </c>
      <c r="E337" s="81"/>
      <c r="F337" s="111">
        <f t="shared" si="13"/>
        <v>1.272788709707302E-2</v>
      </c>
      <c r="G337" s="111">
        <f t="shared" si="14"/>
        <v>8.1555834378920958E-2</v>
      </c>
    </row>
    <row r="338" spans="1:7" s="2" customFormat="1" x14ac:dyDescent="0.25">
      <c r="A338" s="89" t="s">
        <v>1219</v>
      </c>
      <c r="B338" s="102" t="s">
        <v>1220</v>
      </c>
      <c r="C338" s="177">
        <v>40.024583700000001</v>
      </c>
      <c r="D338" s="95">
        <v>33</v>
      </c>
      <c r="E338" s="81"/>
      <c r="F338" s="111">
        <f t="shared" si="13"/>
        <v>2.5337042495601307E-2</v>
      </c>
      <c r="G338" s="111">
        <f t="shared" si="14"/>
        <v>4.1405269761606023E-2</v>
      </c>
    </row>
    <row r="339" spans="1:7" s="2" customFormat="1" x14ac:dyDescent="0.25">
      <c r="A339" s="89" t="s">
        <v>1221</v>
      </c>
      <c r="B339" s="102" t="s">
        <v>1222</v>
      </c>
      <c r="C339" s="177">
        <v>93.851441699999995</v>
      </c>
      <c r="D339" s="95">
        <v>41</v>
      </c>
      <c r="E339" s="81"/>
      <c r="F339" s="111">
        <f t="shared" si="13"/>
        <v>5.9411435343082616E-2</v>
      </c>
      <c r="G339" s="111">
        <f t="shared" si="14"/>
        <v>5.1442910915934753E-2</v>
      </c>
    </row>
    <row r="340" spans="1:7" s="2" customFormat="1" x14ac:dyDescent="0.25">
      <c r="A340" s="89" t="s">
        <v>1223</v>
      </c>
      <c r="B340" s="102" t="s">
        <v>1224</v>
      </c>
      <c r="C340" s="177">
        <v>348.7601454199999</v>
      </c>
      <c r="D340" s="95">
        <v>105</v>
      </c>
      <c r="E340" s="81"/>
      <c r="F340" s="111">
        <f t="shared" si="13"/>
        <v>0.22077807708162692</v>
      </c>
      <c r="G340" s="111">
        <f t="shared" si="14"/>
        <v>0.13174404015056462</v>
      </c>
    </row>
    <row r="341" spans="1:7" s="2" customFormat="1" x14ac:dyDescent="0.25">
      <c r="A341" s="89" t="s">
        <v>1225</v>
      </c>
      <c r="B341" s="102" t="s">
        <v>1226</v>
      </c>
      <c r="C341" s="177">
        <v>365.57769771000011</v>
      </c>
      <c r="D341" s="95">
        <v>70</v>
      </c>
      <c r="E341" s="81"/>
      <c r="F341" s="111">
        <f t="shared" si="13"/>
        <v>0.23142420997429039</v>
      </c>
      <c r="G341" s="111">
        <f t="shared" si="14"/>
        <v>8.7829360100376411E-2</v>
      </c>
    </row>
    <row r="342" spans="1:7" s="2" customFormat="1" x14ac:dyDescent="0.25">
      <c r="A342" s="89" t="s">
        <v>1227</v>
      </c>
      <c r="B342" s="89" t="s">
        <v>1228</v>
      </c>
      <c r="C342" s="177">
        <v>34.189456200000009</v>
      </c>
      <c r="D342" s="95">
        <v>15</v>
      </c>
      <c r="F342" s="111">
        <f t="shared" si="13"/>
        <v>2.1643190873235737E-2</v>
      </c>
      <c r="G342" s="111">
        <f t="shared" si="14"/>
        <v>1.8820577164366373E-2</v>
      </c>
    </row>
    <row r="343" spans="1:7" s="2" customFormat="1" x14ac:dyDescent="0.25">
      <c r="A343" s="89" t="s">
        <v>1229</v>
      </c>
      <c r="B343" s="89" t="s">
        <v>1230</v>
      </c>
      <c r="C343" s="177">
        <v>138.47343598999996</v>
      </c>
      <c r="D343" s="95">
        <v>15</v>
      </c>
      <c r="F343" s="111">
        <f t="shared" si="13"/>
        <v>8.7658808858280673E-2</v>
      </c>
      <c r="G343" s="111">
        <f t="shared" si="14"/>
        <v>1.8820577164366373E-2</v>
      </c>
    </row>
    <row r="344" spans="1:7" s="2" customFormat="1" x14ac:dyDescent="0.25">
      <c r="A344" s="89" t="s">
        <v>1231</v>
      </c>
      <c r="B344" s="102" t="s">
        <v>1232</v>
      </c>
      <c r="C344" s="177">
        <v>51.659323830000005</v>
      </c>
      <c r="D344" s="95">
        <v>10</v>
      </c>
      <c r="E344" s="81"/>
      <c r="F344" s="111">
        <f t="shared" si="13"/>
        <v>3.2702263513480073E-2</v>
      </c>
      <c r="G344" s="111">
        <f t="shared" si="14"/>
        <v>1.2547051442910916E-2</v>
      </c>
    </row>
    <row r="345" spans="1:7" s="2" customFormat="1" x14ac:dyDescent="0.25">
      <c r="A345" s="89" t="s">
        <v>1233</v>
      </c>
      <c r="B345" s="89" t="s">
        <v>1180</v>
      </c>
      <c r="C345" s="177">
        <v>0</v>
      </c>
      <c r="D345" s="95">
        <v>0</v>
      </c>
      <c r="F345" s="111">
        <f t="shared" si="13"/>
        <v>0</v>
      </c>
      <c r="G345" s="111">
        <f t="shared" si="14"/>
        <v>0</v>
      </c>
    </row>
    <row r="346" spans="1:7" s="2" customFormat="1" x14ac:dyDescent="0.25">
      <c r="A346" s="89" t="s">
        <v>1234</v>
      </c>
      <c r="B346" s="102" t="s">
        <v>354</v>
      </c>
      <c r="C346" s="129">
        <f>SUM(C333:C345)</f>
        <v>1579.6864889399999</v>
      </c>
      <c r="D346" s="89">
        <f>SUM(D333:D345)</f>
        <v>797</v>
      </c>
      <c r="E346" s="81"/>
      <c r="F346" s="175">
        <f>SUM(F333:F345)</f>
        <v>1</v>
      </c>
      <c r="G346" s="175">
        <f>SUM(G333:G345)</f>
        <v>1.0000000000000002</v>
      </c>
    </row>
    <row r="347" spans="1:7" s="2" customFormat="1" x14ac:dyDescent="0.25">
      <c r="A347" s="89" t="s">
        <v>1235</v>
      </c>
      <c r="B347" s="93"/>
      <c r="C347" s="71"/>
      <c r="D347" s="76"/>
      <c r="E347" s="81"/>
      <c r="F347" s="160"/>
      <c r="G347" s="160"/>
    </row>
    <row r="348" spans="1:7" s="2" customFormat="1" x14ac:dyDescent="0.25">
      <c r="A348" s="89" t="s">
        <v>1236</v>
      </c>
      <c r="B348" s="93"/>
      <c r="C348" s="71"/>
      <c r="D348" s="76"/>
      <c r="E348" s="81"/>
      <c r="F348" s="160"/>
      <c r="G348" s="160"/>
    </row>
    <row r="349" spans="1:7" s="2" customFormat="1" x14ac:dyDescent="0.25">
      <c r="A349" s="89" t="s">
        <v>1237</v>
      </c>
    </row>
    <row r="350" spans="1:7" s="2" customFormat="1" x14ac:dyDescent="0.25">
      <c r="A350" s="89" t="s">
        <v>1238</v>
      </c>
    </row>
    <row r="351" spans="1:7" s="2" customFormat="1" x14ac:dyDescent="0.25">
      <c r="A351" s="89" t="s">
        <v>1239</v>
      </c>
      <c r="B351" s="93"/>
      <c r="C351" s="71"/>
      <c r="D351" s="76"/>
      <c r="E351" s="81"/>
      <c r="F351" s="160"/>
      <c r="G351" s="160"/>
    </row>
    <row r="352" spans="1:7" s="2" customFormat="1" x14ac:dyDescent="0.25">
      <c r="A352" s="89" t="s">
        <v>1240</v>
      </c>
      <c r="B352" s="93"/>
      <c r="C352" s="71"/>
      <c r="D352" s="76"/>
      <c r="E352" s="81"/>
      <c r="F352" s="160"/>
      <c r="G352" s="160"/>
    </row>
    <row r="353" spans="1:7" s="2" customFormat="1" x14ac:dyDescent="0.25">
      <c r="A353" s="89" t="s">
        <v>1241</v>
      </c>
      <c r="B353" s="93"/>
      <c r="C353" s="71"/>
      <c r="D353" s="76"/>
      <c r="E353" s="81"/>
      <c r="F353" s="160"/>
      <c r="G353" s="160"/>
    </row>
    <row r="354" spans="1:7" s="2" customFormat="1" x14ac:dyDescent="0.25">
      <c r="A354" s="89" t="s">
        <v>1242</v>
      </c>
      <c r="B354" s="93"/>
      <c r="C354" s="71"/>
      <c r="D354" s="76"/>
      <c r="E354" s="81"/>
      <c r="F354" s="160"/>
      <c r="G354" s="160"/>
    </row>
    <row r="355" spans="1:7" s="2" customFormat="1" x14ac:dyDescent="0.25">
      <c r="A355" s="89" t="s">
        <v>1243</v>
      </c>
      <c r="B355" s="93"/>
      <c r="C355" s="76"/>
      <c r="D355" s="76"/>
      <c r="E355" s="81"/>
      <c r="F355" s="81"/>
      <c r="G355" s="81"/>
    </row>
    <row r="356" spans="1:7" s="2" customFormat="1" x14ac:dyDescent="0.25">
      <c r="A356" s="89" t="s">
        <v>1244</v>
      </c>
      <c r="B356" s="93"/>
      <c r="C356" s="76"/>
      <c r="D356" s="76"/>
      <c r="E356" s="81"/>
      <c r="F356" s="81"/>
      <c r="G356" s="81"/>
    </row>
    <row r="357" spans="1:7" s="2" customFormat="1" x14ac:dyDescent="0.25">
      <c r="A357" s="99"/>
      <c r="B357" s="99" t="s">
        <v>1245</v>
      </c>
      <c r="C357" s="99" t="s">
        <v>314</v>
      </c>
      <c r="D357" s="99" t="s">
        <v>1160</v>
      </c>
      <c r="E357" s="99"/>
      <c r="F357" s="99" t="s">
        <v>838</v>
      </c>
      <c r="G357" s="99" t="s">
        <v>1161</v>
      </c>
    </row>
    <row r="358" spans="1:7" s="2" customFormat="1" x14ac:dyDescent="0.25">
      <c r="A358" s="89" t="s">
        <v>1246</v>
      </c>
      <c r="B358" s="102" t="s">
        <v>1247</v>
      </c>
      <c r="C358" s="177">
        <v>119.41772586000006</v>
      </c>
      <c r="D358" s="95">
        <v>351</v>
      </c>
      <c r="E358" s="81"/>
      <c r="F358" s="111">
        <f>IF($C$365=0,"",IF(C358="[For completion]","",C358/$C$365))</f>
        <v>7.5595839235246945E-2</v>
      </c>
      <c r="G358" s="111">
        <f>IF($D$365=0,"",IF(D358="[For completion]","",D358/$D$365))</f>
        <v>0.44040150564617314</v>
      </c>
    </row>
    <row r="359" spans="1:7" s="2" customFormat="1" x14ac:dyDescent="0.25">
      <c r="A359" s="89" t="s">
        <v>1248</v>
      </c>
      <c r="B359" s="176" t="s">
        <v>1249</v>
      </c>
      <c r="C359" s="177">
        <v>2.8505412400000005</v>
      </c>
      <c r="D359" s="95">
        <v>15</v>
      </c>
      <c r="E359" s="81"/>
      <c r="F359" s="111">
        <f t="shared" ref="F359:F364" si="15">IF($C$365=0,"",IF(C359="[For completion]","",C359/$C$365))</f>
        <v>1.8044980823459251E-3</v>
      </c>
      <c r="G359" s="111">
        <f t="shared" ref="G359:G364" si="16">IF($D$365=0,"",IF(D359="[For completion]","",D359/$D$365))</f>
        <v>1.8820577164366373E-2</v>
      </c>
    </row>
    <row r="360" spans="1:7" s="2" customFormat="1" x14ac:dyDescent="0.25">
      <c r="A360" s="89" t="s">
        <v>1250</v>
      </c>
      <c r="B360" s="102" t="s">
        <v>1251</v>
      </c>
      <c r="C360" s="177">
        <v>0</v>
      </c>
      <c r="D360" s="95">
        <v>0</v>
      </c>
      <c r="E360" s="81"/>
      <c r="F360" s="111">
        <f t="shared" si="15"/>
        <v>0</v>
      </c>
      <c r="G360" s="111">
        <f t="shared" si="16"/>
        <v>0</v>
      </c>
    </row>
    <row r="361" spans="1:7" s="2" customFormat="1" x14ac:dyDescent="0.25">
      <c r="A361" s="89" t="s">
        <v>1252</v>
      </c>
      <c r="B361" s="102" t="s">
        <v>1253</v>
      </c>
      <c r="C361" s="177">
        <v>0.56445509000000005</v>
      </c>
      <c r="D361" s="95">
        <v>6</v>
      </c>
      <c r="E361" s="81"/>
      <c r="F361" s="111">
        <f t="shared" si="15"/>
        <v>3.5732095827366333E-4</v>
      </c>
      <c r="G361" s="111">
        <f t="shared" si="16"/>
        <v>7.5282308657465494E-3</v>
      </c>
    </row>
    <row r="362" spans="1:7" s="2" customFormat="1" x14ac:dyDescent="0.25">
      <c r="A362" s="89" t="s">
        <v>1254</v>
      </c>
      <c r="B362" s="102" t="s">
        <v>1255</v>
      </c>
      <c r="C362" s="177">
        <v>1456.8537667500016</v>
      </c>
      <c r="D362" s="95">
        <v>425</v>
      </c>
      <c r="E362" s="81"/>
      <c r="F362" s="111">
        <f t="shared" si="15"/>
        <v>0.92224234172413344</v>
      </c>
      <c r="G362" s="111">
        <f t="shared" si="16"/>
        <v>0.53324968632371395</v>
      </c>
    </row>
    <row r="363" spans="1:7" s="2" customFormat="1" x14ac:dyDescent="0.25">
      <c r="A363" s="89" t="s">
        <v>1256</v>
      </c>
      <c r="B363" s="102" t="s">
        <v>1257</v>
      </c>
      <c r="C363" s="177">
        <v>0</v>
      </c>
      <c r="D363" s="95">
        <v>0</v>
      </c>
      <c r="E363" s="81"/>
      <c r="F363" s="111">
        <f t="shared" si="15"/>
        <v>0</v>
      </c>
      <c r="G363" s="111">
        <f t="shared" si="16"/>
        <v>0</v>
      </c>
    </row>
    <row r="364" spans="1:7" s="2" customFormat="1" x14ac:dyDescent="0.25">
      <c r="A364" s="89" t="s">
        <v>1258</v>
      </c>
      <c r="B364" s="102" t="s">
        <v>713</v>
      </c>
      <c r="C364" s="177">
        <v>0</v>
      </c>
      <c r="D364" s="95">
        <v>0</v>
      </c>
      <c r="E364" s="81"/>
      <c r="F364" s="111">
        <f t="shared" si="15"/>
        <v>0</v>
      </c>
      <c r="G364" s="111">
        <f t="shared" si="16"/>
        <v>0</v>
      </c>
    </row>
    <row r="365" spans="1:7" s="2" customFormat="1" x14ac:dyDescent="0.25">
      <c r="A365" s="89" t="s">
        <v>1259</v>
      </c>
      <c r="B365" s="102" t="s">
        <v>354</v>
      </c>
      <c r="C365" s="129">
        <f>SUM(C358:C364)</f>
        <v>1579.6864889400017</v>
      </c>
      <c r="D365" s="89">
        <f>SUM(D358:D364)</f>
        <v>797</v>
      </c>
      <c r="E365" s="81"/>
      <c r="F365" s="175">
        <f>SUM(F358:F364)</f>
        <v>1</v>
      </c>
      <c r="G365" s="175">
        <f>SUM(G358:G364)</f>
        <v>1</v>
      </c>
    </row>
    <row r="366" spans="1:7" s="2" customFormat="1" x14ac:dyDescent="0.25">
      <c r="A366" s="89" t="s">
        <v>1260</v>
      </c>
      <c r="B366" s="93"/>
      <c r="C366" s="76"/>
      <c r="D366" s="76"/>
      <c r="E366" s="81"/>
      <c r="F366" s="81"/>
      <c r="G366" s="81"/>
    </row>
    <row r="367" spans="1:7" s="2" customFormat="1" x14ac:dyDescent="0.25">
      <c r="A367" s="99"/>
      <c r="B367" s="99" t="s">
        <v>1261</v>
      </c>
      <c r="C367" s="99" t="s">
        <v>314</v>
      </c>
      <c r="D367" s="99" t="s">
        <v>1160</v>
      </c>
      <c r="E367" s="99"/>
      <c r="F367" s="99" t="s">
        <v>838</v>
      </c>
      <c r="G367" s="99" t="s">
        <v>1161</v>
      </c>
    </row>
    <row r="368" spans="1:7" s="2" customFormat="1" x14ac:dyDescent="0.25">
      <c r="A368" s="89" t="s">
        <v>1262</v>
      </c>
      <c r="B368" s="102" t="s">
        <v>1263</v>
      </c>
      <c r="C368" s="177">
        <v>51.659323830000005</v>
      </c>
      <c r="D368" s="95">
        <v>10</v>
      </c>
      <c r="E368" s="81"/>
      <c r="F368" s="111">
        <f>IF($C$372=0,"",IF(C368="[For completion]","",C368/$C$372))</f>
        <v>3.2702263513480059E-2</v>
      </c>
      <c r="G368" s="111">
        <f>IF($D$372=0,"",IF(D368="[For completion]","",D368/$D$372))</f>
        <v>1.2547051442910916E-2</v>
      </c>
    </row>
    <row r="369" spans="1:7" s="2" customFormat="1" x14ac:dyDescent="0.25">
      <c r="A369" s="89" t="s">
        <v>1264</v>
      </c>
      <c r="B369" s="176" t="s">
        <v>1265</v>
      </c>
      <c r="C369" s="177">
        <v>1528.0271651100009</v>
      </c>
      <c r="D369" s="95">
        <v>787</v>
      </c>
      <c r="E369" s="81"/>
      <c r="F369" s="111">
        <f>IF($C$372=0,"",IF(C369="[For completion]","",C369/$C$372))</f>
        <v>0.96729773648651995</v>
      </c>
      <c r="G369" s="111">
        <f>IF($D$372=0,"",IF(D369="[For completion]","",D369/$D$372))</f>
        <v>0.98745294855708909</v>
      </c>
    </row>
    <row r="370" spans="1:7" s="2" customFormat="1" x14ac:dyDescent="0.25">
      <c r="A370" s="89" t="s">
        <v>1266</v>
      </c>
      <c r="B370" s="102" t="s">
        <v>713</v>
      </c>
      <c r="C370" s="177">
        <v>0</v>
      </c>
      <c r="D370" s="95">
        <v>0</v>
      </c>
      <c r="E370" s="81"/>
      <c r="F370" s="111">
        <f>IF($C$372=0,"",IF(C370="[For completion]","",C370/$C$372))</f>
        <v>0</v>
      </c>
      <c r="G370" s="111">
        <f>IF($D$372=0,"",IF(D370="[For completion]","",D370/$D$372))</f>
        <v>0</v>
      </c>
    </row>
    <row r="371" spans="1:7" s="2" customFormat="1" x14ac:dyDescent="0.25">
      <c r="A371" s="89" t="s">
        <v>1267</v>
      </c>
      <c r="B371" s="89" t="s">
        <v>1180</v>
      </c>
      <c r="C371" s="177">
        <v>0</v>
      </c>
      <c r="D371" s="95">
        <v>0</v>
      </c>
      <c r="E371" s="81"/>
      <c r="F371" s="111">
        <f>IF($C$372=0,"",IF(C371="[For completion]","",C371/$C$372))</f>
        <v>0</v>
      </c>
      <c r="G371" s="111">
        <f>IF($D$372=0,"",IF(D371="[For completion]","",D371/$D$372))</f>
        <v>0</v>
      </c>
    </row>
    <row r="372" spans="1:7" s="2" customFormat="1" x14ac:dyDescent="0.25">
      <c r="A372" s="89" t="s">
        <v>1268</v>
      </c>
      <c r="B372" s="102" t="s">
        <v>354</v>
      </c>
      <c r="C372" s="129">
        <f>SUM(C368:C371)</f>
        <v>1579.6864889400008</v>
      </c>
      <c r="D372" s="89">
        <f>SUM(D368:D371)</f>
        <v>797</v>
      </c>
      <c r="E372" s="81"/>
      <c r="F372" s="175">
        <f>SUM(F368:F371)</f>
        <v>1</v>
      </c>
      <c r="G372" s="175">
        <f>SUM(G368:G371)</f>
        <v>1</v>
      </c>
    </row>
    <row r="373" spans="1:7" s="2" customFormat="1" x14ac:dyDescent="0.25">
      <c r="A373" s="89" t="s">
        <v>1269</v>
      </c>
      <c r="B373" s="93"/>
      <c r="C373" s="76"/>
      <c r="D373" s="76"/>
      <c r="E373" s="81"/>
      <c r="F373" s="81"/>
      <c r="G373" s="81"/>
    </row>
    <row r="374" spans="1:7" s="2" customFormat="1" ht="15" customHeight="1" x14ac:dyDescent="0.25">
      <c r="A374" s="99"/>
      <c r="B374" s="99" t="s">
        <v>1532</v>
      </c>
      <c r="C374" s="99" t="s">
        <v>1270</v>
      </c>
      <c r="D374" s="99" t="s">
        <v>1271</v>
      </c>
      <c r="E374" s="99"/>
      <c r="F374" s="99" t="s">
        <v>1272</v>
      </c>
      <c r="G374" s="99" t="s">
        <v>1273</v>
      </c>
    </row>
    <row r="375" spans="1:7" s="2" customFormat="1" x14ac:dyDescent="0.25">
      <c r="A375" s="89" t="s">
        <v>1274</v>
      </c>
      <c r="B375" s="102" t="s">
        <v>1247</v>
      </c>
      <c r="C375" s="177"/>
      <c r="D375" s="177">
        <v>631.18984327370106</v>
      </c>
      <c r="E375" s="73"/>
      <c r="F375" s="177"/>
      <c r="G375" s="177"/>
    </row>
    <row r="376" spans="1:7" s="2" customFormat="1" x14ac:dyDescent="0.25">
      <c r="A376" s="89" t="s">
        <v>1275</v>
      </c>
      <c r="B376" s="102" t="s">
        <v>1249</v>
      </c>
      <c r="C376" s="177"/>
      <c r="D376" s="177">
        <v>1.2562680798999999</v>
      </c>
      <c r="E376" s="73"/>
      <c r="F376" s="177"/>
      <c r="G376" s="177"/>
    </row>
    <row r="377" spans="1:7" s="2" customFormat="1" x14ac:dyDescent="0.25">
      <c r="A377" s="89" t="s">
        <v>1276</v>
      </c>
      <c r="B377" s="102" t="s">
        <v>1251</v>
      </c>
      <c r="C377" s="177"/>
      <c r="D377" s="177">
        <v>0</v>
      </c>
      <c r="E377" s="73"/>
      <c r="F377" s="177"/>
      <c r="G377" s="177"/>
    </row>
    <row r="378" spans="1:7" s="2" customFormat="1" x14ac:dyDescent="0.25">
      <c r="A378" s="89" t="s">
        <v>1277</v>
      </c>
      <c r="B378" s="102" t="s">
        <v>1253</v>
      </c>
      <c r="C378" s="177"/>
      <c r="D378" s="177">
        <v>0.71198369340000012</v>
      </c>
      <c r="E378" s="73"/>
      <c r="F378" s="177"/>
      <c r="G378" s="177"/>
    </row>
    <row r="379" spans="1:7" s="2" customFormat="1" x14ac:dyDescent="0.25">
      <c r="A379" s="89" t="s">
        <v>1278</v>
      </c>
      <c r="B379" s="102" t="s">
        <v>1255</v>
      </c>
      <c r="C379" s="177"/>
      <c r="D379" s="177">
        <v>497.66017572880008</v>
      </c>
      <c r="E379" s="73"/>
      <c r="F379" s="177"/>
      <c r="G379" s="177"/>
    </row>
    <row r="380" spans="1:7" s="2" customFormat="1" x14ac:dyDescent="0.25">
      <c r="A380" s="89" t="s">
        <v>1279</v>
      </c>
      <c r="B380" s="102" t="s">
        <v>1257</v>
      </c>
      <c r="C380" s="177"/>
      <c r="D380" s="177">
        <v>0</v>
      </c>
      <c r="E380" s="73"/>
      <c r="F380" s="177"/>
      <c r="G380" s="177"/>
    </row>
    <row r="381" spans="1:7" s="2" customFormat="1" x14ac:dyDescent="0.25">
      <c r="A381" s="89" t="s">
        <v>1280</v>
      </c>
      <c r="B381" s="102" t="s">
        <v>713</v>
      </c>
      <c r="C381" s="177"/>
      <c r="D381" s="177">
        <v>0</v>
      </c>
      <c r="E381" s="73"/>
      <c r="F381" s="177"/>
      <c r="G381" s="177"/>
    </row>
    <row r="382" spans="1:7" s="2" customFormat="1" x14ac:dyDescent="0.25">
      <c r="A382" s="89" t="s">
        <v>1281</v>
      </c>
      <c r="B382" s="102" t="s">
        <v>354</v>
      </c>
      <c r="C382" s="129">
        <f>SUM(C375:C381)</f>
        <v>0</v>
      </c>
      <c r="D382" s="129">
        <f>SUM(D375:D381)</f>
        <v>1130.8182707758012</v>
      </c>
      <c r="E382" s="73"/>
      <c r="F382" s="177"/>
      <c r="G382" s="156"/>
    </row>
    <row r="383" spans="1:7" s="2" customFormat="1" x14ac:dyDescent="0.25">
      <c r="A383" s="89" t="s">
        <v>1282</v>
      </c>
      <c r="B383" s="102" t="s">
        <v>1283</v>
      </c>
      <c r="C383" s="76"/>
      <c r="D383" s="76"/>
      <c r="E383" s="73"/>
      <c r="F383" s="177"/>
      <c r="G383" s="111" t="str">
        <f>IF($D$393=0,"",IF(D382="[For completion]","",D382/$D$393))</f>
        <v/>
      </c>
    </row>
    <row r="384" spans="1:7" s="2" customFormat="1" x14ac:dyDescent="0.25">
      <c r="A384" s="89" t="s">
        <v>1284</v>
      </c>
      <c r="B384" s="76"/>
      <c r="C384" s="76"/>
      <c r="D384" s="76"/>
      <c r="E384" s="76"/>
      <c r="F384" s="76"/>
      <c r="G384" s="156" t="str">
        <f>IF($D$393=0,"",IF(D383="[For completion]","",D383/$D$393))</f>
        <v/>
      </c>
    </row>
    <row r="385" spans="1:7" s="2" customFormat="1" x14ac:dyDescent="0.25">
      <c r="A385" s="89" t="s">
        <v>1285</v>
      </c>
      <c r="B385" s="93"/>
      <c r="C385" s="71"/>
      <c r="D385" s="76"/>
      <c r="E385" s="73"/>
      <c r="F385" s="156"/>
      <c r="G385" s="156" t="str">
        <f t="shared" ref="G385:G393" si="17">IF($D$393=0,"",IF(D385="[For completion]","",D385/$D$393))</f>
        <v/>
      </c>
    </row>
    <row r="386" spans="1:7" s="2" customFormat="1" x14ac:dyDescent="0.25">
      <c r="A386" s="89" t="s">
        <v>1286</v>
      </c>
      <c r="B386" s="93"/>
      <c r="C386" s="71"/>
      <c r="D386" s="76"/>
      <c r="E386" s="73"/>
      <c r="F386" s="156"/>
      <c r="G386" s="156" t="str">
        <f t="shared" si="17"/>
        <v/>
      </c>
    </row>
    <row r="387" spans="1:7" s="2" customFormat="1" x14ac:dyDescent="0.25">
      <c r="A387" s="89" t="s">
        <v>1287</v>
      </c>
      <c r="B387" s="93"/>
      <c r="C387" s="71"/>
      <c r="D387" s="76"/>
      <c r="E387" s="73"/>
      <c r="F387" s="156"/>
      <c r="G387" s="156" t="str">
        <f t="shared" si="17"/>
        <v/>
      </c>
    </row>
    <row r="388" spans="1:7" s="2" customFormat="1" x14ac:dyDescent="0.25">
      <c r="A388" s="89" t="s">
        <v>1288</v>
      </c>
      <c r="B388" s="93"/>
      <c r="C388" s="71"/>
      <c r="D388" s="76"/>
      <c r="E388" s="73"/>
      <c r="F388" s="156"/>
      <c r="G388" s="156" t="str">
        <f t="shared" si="17"/>
        <v/>
      </c>
    </row>
    <row r="389" spans="1:7" s="2" customFormat="1" x14ac:dyDescent="0.25">
      <c r="A389" s="89" t="s">
        <v>1289</v>
      </c>
      <c r="B389" s="93"/>
      <c r="C389" s="71"/>
      <c r="D389" s="76"/>
      <c r="E389" s="73"/>
      <c r="F389" s="156"/>
      <c r="G389" s="156" t="str">
        <f t="shared" si="17"/>
        <v/>
      </c>
    </row>
    <row r="390" spans="1:7" s="2" customFormat="1" x14ac:dyDescent="0.25">
      <c r="A390" s="89" t="s">
        <v>1290</v>
      </c>
      <c r="B390" s="93"/>
      <c r="C390" s="71"/>
      <c r="D390" s="76"/>
      <c r="E390" s="73"/>
      <c r="F390" s="156"/>
      <c r="G390" s="156" t="str">
        <f t="shared" si="17"/>
        <v/>
      </c>
    </row>
    <row r="391" spans="1:7" s="2" customFormat="1" x14ac:dyDescent="0.25">
      <c r="A391" s="89" t="s">
        <v>1291</v>
      </c>
      <c r="B391" s="93"/>
      <c r="C391" s="71"/>
      <c r="D391" s="76"/>
      <c r="E391" s="73"/>
      <c r="F391" s="156"/>
      <c r="G391" s="156" t="str">
        <f t="shared" si="17"/>
        <v/>
      </c>
    </row>
    <row r="392" spans="1:7" s="2" customFormat="1" x14ac:dyDescent="0.25">
      <c r="A392" s="89" t="s">
        <v>1292</v>
      </c>
      <c r="B392" s="93"/>
      <c r="C392" s="71"/>
      <c r="D392" s="76"/>
      <c r="E392" s="73"/>
      <c r="F392" s="156"/>
      <c r="G392" s="156" t="str">
        <f t="shared" si="17"/>
        <v/>
      </c>
    </row>
    <row r="393" spans="1:7" s="2" customFormat="1" x14ac:dyDescent="0.25">
      <c r="A393" s="89" t="s">
        <v>1293</v>
      </c>
      <c r="B393" s="93"/>
      <c r="C393" s="71"/>
      <c r="D393" s="76"/>
      <c r="E393" s="73"/>
      <c r="F393" s="156"/>
      <c r="G393" s="156" t="str">
        <f t="shared" si="17"/>
        <v/>
      </c>
    </row>
    <row r="394" spans="1:7" s="2" customFormat="1" x14ac:dyDescent="0.25">
      <c r="A394" s="89" t="s">
        <v>1294</v>
      </c>
      <c r="B394" s="76"/>
      <c r="C394" s="106"/>
      <c r="D394" s="76"/>
      <c r="E394" s="73"/>
      <c r="F394" s="73"/>
      <c r="G394" s="73"/>
    </row>
    <row r="395" spans="1:7" s="2" customFormat="1" x14ac:dyDescent="0.25">
      <c r="A395" s="89" t="s">
        <v>1295</v>
      </c>
      <c r="B395" s="76"/>
      <c r="C395" s="106"/>
      <c r="D395" s="76"/>
      <c r="E395" s="73"/>
      <c r="F395" s="73"/>
      <c r="G395" s="73"/>
    </row>
    <row r="396" spans="1:7" s="2" customFormat="1" x14ac:dyDescent="0.25">
      <c r="A396" s="89" t="s">
        <v>1296</v>
      </c>
      <c r="B396" s="76"/>
      <c r="C396" s="106"/>
      <c r="D396" s="76"/>
      <c r="E396" s="73"/>
      <c r="F396" s="73"/>
      <c r="G396" s="73"/>
    </row>
    <row r="397" spans="1:7" s="2" customFormat="1" x14ac:dyDescent="0.25">
      <c r="A397" s="89" t="s">
        <v>1297</v>
      </c>
      <c r="B397" s="76"/>
      <c r="C397" s="106"/>
      <c r="D397" s="76"/>
      <c r="E397" s="73"/>
      <c r="F397" s="73"/>
      <c r="G397" s="73"/>
    </row>
    <row r="398" spans="1:7" s="2" customFormat="1" x14ac:dyDescent="0.25">
      <c r="A398" s="89" t="s">
        <v>1298</v>
      </c>
      <c r="B398" s="76"/>
      <c r="C398" s="106"/>
      <c r="D398" s="76"/>
      <c r="E398" s="73"/>
      <c r="F398" s="73"/>
      <c r="G398" s="73"/>
    </row>
    <row r="399" spans="1:7" s="2" customFormat="1" x14ac:dyDescent="0.25">
      <c r="A399" s="89" t="s">
        <v>1299</v>
      </c>
      <c r="B399" s="76"/>
      <c r="C399" s="106"/>
      <c r="D399" s="76"/>
      <c r="E399" s="73"/>
      <c r="F399" s="73"/>
      <c r="G399" s="73"/>
    </row>
    <row r="400" spans="1:7" s="2" customFormat="1" x14ac:dyDescent="0.25">
      <c r="A400" s="89" t="s">
        <v>1300</v>
      </c>
      <c r="B400" s="76"/>
      <c r="C400" s="106"/>
      <c r="D400" s="76"/>
      <c r="E400" s="73"/>
      <c r="F400" s="73"/>
      <c r="G400" s="73"/>
    </row>
    <row r="401" spans="1:7" s="2" customFormat="1" x14ac:dyDescent="0.25">
      <c r="A401" s="89" t="s">
        <v>1301</v>
      </c>
      <c r="B401" s="76"/>
      <c r="C401" s="106"/>
      <c r="D401" s="76"/>
      <c r="E401" s="73"/>
      <c r="F401" s="73"/>
      <c r="G401" s="73"/>
    </row>
    <row r="402" spans="1:7" s="2" customFormat="1" x14ac:dyDescent="0.25">
      <c r="A402" s="89" t="s">
        <v>1302</v>
      </c>
      <c r="B402" s="76"/>
      <c r="C402" s="106"/>
      <c r="D402" s="76"/>
      <c r="E402" s="73"/>
      <c r="F402" s="73"/>
      <c r="G402" s="73"/>
    </row>
    <row r="403" spans="1:7" s="2" customFormat="1" x14ac:dyDescent="0.25">
      <c r="A403" s="89" t="s">
        <v>1303</v>
      </c>
      <c r="B403" s="76"/>
      <c r="C403" s="106"/>
      <c r="D403" s="76"/>
      <c r="E403" s="73"/>
      <c r="F403" s="73"/>
      <c r="G403" s="73"/>
    </row>
    <row r="404" spans="1:7" s="2" customFormat="1" x14ac:dyDescent="0.25">
      <c r="A404" s="89" t="s">
        <v>1304</v>
      </c>
      <c r="B404" s="76"/>
      <c r="C404" s="106"/>
      <c r="D404" s="76"/>
      <c r="E404" s="73"/>
      <c r="F404" s="73"/>
      <c r="G404" s="73"/>
    </row>
    <row r="405" spans="1:7" s="2" customFormat="1" x14ac:dyDescent="0.25">
      <c r="A405" s="89" t="s">
        <v>1305</v>
      </c>
      <c r="B405" s="76"/>
      <c r="C405" s="106"/>
      <c r="D405" s="76"/>
      <c r="E405" s="73"/>
      <c r="F405" s="73"/>
      <c r="G405" s="73"/>
    </row>
    <row r="406" spans="1:7" s="2" customFormat="1" x14ac:dyDescent="0.25">
      <c r="A406" s="89" t="s">
        <v>1306</v>
      </c>
      <c r="B406" s="76"/>
      <c r="C406" s="106"/>
      <c r="D406" s="76"/>
      <c r="E406" s="73"/>
      <c r="F406" s="73"/>
      <c r="G406" s="73"/>
    </row>
    <row r="407" spans="1:7" s="2" customFormat="1" x14ac:dyDescent="0.25">
      <c r="A407" s="89" t="s">
        <v>1307</v>
      </c>
      <c r="B407" s="76"/>
      <c r="C407" s="106"/>
      <c r="D407" s="76"/>
      <c r="E407" s="73"/>
      <c r="F407" s="73"/>
      <c r="G407" s="73"/>
    </row>
    <row r="408" spans="1:7" s="2" customFormat="1" x14ac:dyDescent="0.25">
      <c r="A408" s="89" t="s">
        <v>1308</v>
      </c>
      <c r="B408" s="76"/>
      <c r="C408" s="106"/>
      <c r="D408" s="76"/>
      <c r="E408" s="73"/>
      <c r="F408" s="73"/>
      <c r="G408" s="73"/>
    </row>
    <row r="409" spans="1:7" s="2" customFormat="1" x14ac:dyDescent="0.25">
      <c r="A409" s="89" t="s">
        <v>1309</v>
      </c>
      <c r="B409" s="76"/>
      <c r="C409" s="106"/>
      <c r="D409" s="76"/>
      <c r="E409" s="73"/>
      <c r="F409" s="73"/>
      <c r="G409" s="73"/>
    </row>
    <row r="410" spans="1:7" s="2" customFormat="1" x14ac:dyDescent="0.25">
      <c r="A410" s="89" t="s">
        <v>1310</v>
      </c>
      <c r="B410" s="76"/>
      <c r="C410" s="106"/>
      <c r="D410" s="76"/>
      <c r="E410" s="73"/>
      <c r="F410" s="73"/>
      <c r="G410" s="73"/>
    </row>
    <row r="411" spans="1:7" s="2" customFormat="1" x14ac:dyDescent="0.25">
      <c r="A411" s="89" t="s">
        <v>1311</v>
      </c>
      <c r="B411" s="76"/>
      <c r="C411" s="106"/>
      <c r="D411" s="76"/>
      <c r="E411" s="73"/>
      <c r="F411" s="73"/>
      <c r="G411" s="73"/>
    </row>
    <row r="412" spans="1:7" s="2" customFormat="1" x14ac:dyDescent="0.25">
      <c r="A412" s="89" t="s">
        <v>1312</v>
      </c>
      <c r="B412" s="76"/>
      <c r="C412" s="106"/>
      <c r="D412" s="76"/>
      <c r="E412" s="73"/>
      <c r="F412" s="73"/>
      <c r="G412" s="73"/>
    </row>
    <row r="413" spans="1:7" s="2" customFormat="1" x14ac:dyDescent="0.25">
      <c r="A413" s="89" t="s">
        <v>1313</v>
      </c>
      <c r="B413" s="76"/>
      <c r="C413" s="106"/>
      <c r="D413" s="76"/>
      <c r="E413" s="73"/>
      <c r="F413" s="73"/>
      <c r="G413" s="73"/>
    </row>
    <row r="414" spans="1:7" s="2" customFormat="1" x14ac:dyDescent="0.25">
      <c r="A414" s="89" t="s">
        <v>1314</v>
      </c>
      <c r="B414" s="76"/>
      <c r="C414" s="106"/>
      <c r="D414" s="76"/>
      <c r="E414" s="73"/>
      <c r="F414" s="73"/>
      <c r="G414" s="73"/>
    </row>
    <row r="415" spans="1:7" s="2" customFormat="1" x14ac:dyDescent="0.25">
      <c r="A415" s="89" t="s">
        <v>1315</v>
      </c>
      <c r="B415" s="76"/>
      <c r="C415" s="106"/>
      <c r="D415" s="76"/>
      <c r="E415" s="73"/>
      <c r="F415" s="73"/>
      <c r="G415" s="73"/>
    </row>
    <row r="416" spans="1:7" s="2" customFormat="1" x14ac:dyDescent="0.25">
      <c r="A416" s="89" t="s">
        <v>1316</v>
      </c>
      <c r="B416" s="76"/>
      <c r="C416" s="106"/>
      <c r="D416" s="76"/>
      <c r="E416" s="73"/>
      <c r="F416" s="73"/>
      <c r="G416" s="73"/>
    </row>
    <row r="417" spans="1:7" s="2" customFormat="1" x14ac:dyDescent="0.25">
      <c r="A417" s="89" t="s">
        <v>1317</v>
      </c>
      <c r="B417" s="76"/>
      <c r="C417" s="106"/>
      <c r="D417" s="76"/>
      <c r="E417" s="73"/>
      <c r="F417" s="73"/>
      <c r="G417" s="73"/>
    </row>
    <row r="418" spans="1:7" s="2" customFormat="1" x14ac:dyDescent="0.25">
      <c r="A418" s="89" t="s">
        <v>1318</v>
      </c>
      <c r="B418" s="76"/>
      <c r="C418" s="106"/>
      <c r="D418" s="76"/>
      <c r="E418" s="73"/>
      <c r="F418" s="73"/>
      <c r="G418" s="73"/>
    </row>
    <row r="419" spans="1:7" s="2" customFormat="1" x14ac:dyDescent="0.25">
      <c r="A419" s="89" t="s">
        <v>1319</v>
      </c>
      <c r="B419" s="76"/>
      <c r="C419" s="106"/>
      <c r="D419" s="76"/>
      <c r="E419" s="73"/>
      <c r="F419" s="73"/>
      <c r="G419" s="73"/>
    </row>
    <row r="420" spans="1:7" s="2" customFormat="1" x14ac:dyDescent="0.25">
      <c r="A420" s="89" t="s">
        <v>1320</v>
      </c>
      <c r="B420" s="76"/>
      <c r="C420" s="106"/>
      <c r="D420" s="76"/>
      <c r="E420" s="73"/>
      <c r="F420" s="73"/>
      <c r="G420" s="73"/>
    </row>
    <row r="421" spans="1:7" s="2" customFormat="1" x14ac:dyDescent="0.25">
      <c r="A421" s="89" t="s">
        <v>1321</v>
      </c>
      <c r="B421" s="76"/>
      <c r="C421" s="106"/>
      <c r="D421" s="76"/>
      <c r="E421" s="73"/>
      <c r="F421" s="73"/>
      <c r="G421" s="73"/>
    </row>
    <row r="422" spans="1:7" s="2" customFormat="1" x14ac:dyDescent="0.25">
      <c r="A422" s="89" t="s">
        <v>1322</v>
      </c>
      <c r="B422" s="76"/>
      <c r="C422" s="106"/>
      <c r="D422" s="76"/>
      <c r="E422" s="73"/>
      <c r="F422" s="73"/>
      <c r="G422" s="73"/>
    </row>
    <row r="423" spans="1:7" ht="18.75" x14ac:dyDescent="0.25">
      <c r="A423" s="168"/>
      <c r="B423" s="178" t="s">
        <v>801</v>
      </c>
      <c r="C423" s="168"/>
      <c r="D423" s="168"/>
      <c r="E423" s="168"/>
      <c r="F423" s="170"/>
      <c r="G423" s="170"/>
    </row>
    <row r="424" spans="1:7" ht="15" customHeight="1" x14ac:dyDescent="0.25">
      <c r="A424" s="98"/>
      <c r="B424" s="98" t="s">
        <v>1323</v>
      </c>
      <c r="C424" s="98" t="s">
        <v>1034</v>
      </c>
      <c r="D424" s="98" t="s">
        <v>1035</v>
      </c>
      <c r="E424" s="98"/>
      <c r="F424" s="98" t="s">
        <v>839</v>
      </c>
      <c r="G424" s="98" t="s">
        <v>1036</v>
      </c>
    </row>
    <row r="425" spans="1:7" x14ac:dyDescent="0.25">
      <c r="A425" s="89" t="s">
        <v>1324</v>
      </c>
      <c r="B425" s="89" t="s">
        <v>1038</v>
      </c>
      <c r="C425" s="177">
        <f>(C452/D452)*1000</f>
        <v>5737.6189555284554</v>
      </c>
      <c r="D425" s="238"/>
      <c r="E425" s="119"/>
      <c r="F425" s="120"/>
      <c r="G425" s="120"/>
    </row>
    <row r="426" spans="1:7" x14ac:dyDescent="0.25">
      <c r="A426" s="119"/>
      <c r="C426" s="95"/>
      <c r="D426" s="238"/>
      <c r="E426" s="119"/>
      <c r="F426" s="120"/>
      <c r="G426" s="120"/>
    </row>
    <row r="427" spans="1:7" x14ac:dyDescent="0.25">
      <c r="B427" s="89" t="s">
        <v>1039</v>
      </c>
      <c r="C427" s="95"/>
      <c r="D427" s="238"/>
      <c r="E427" s="119"/>
      <c r="F427" s="120"/>
      <c r="G427" s="120"/>
    </row>
    <row r="428" spans="1:7" x14ac:dyDescent="0.25">
      <c r="A428" s="89" t="s">
        <v>1325</v>
      </c>
      <c r="B428" s="198" t="s">
        <v>3178</v>
      </c>
      <c r="C428" s="177">
        <v>91.918830760000077</v>
      </c>
      <c r="D428" s="223">
        <v>124</v>
      </c>
      <c r="E428" s="119"/>
      <c r="F428" s="111">
        <f t="shared" ref="F428:F451" si="18">IF($C$452=0,"",IF(C428="[for completion]","",C428/$C$452))</f>
        <v>6.5123492248854165E-2</v>
      </c>
      <c r="G428" s="111">
        <f t="shared" ref="G428:G451" si="19">IF($D$452=0,"",IF(D428="[for completion]","",D428/$D$452))</f>
        <v>0.50406504065040647</v>
      </c>
    </row>
    <row r="429" spans="1:7" x14ac:dyDescent="0.25">
      <c r="A429" s="89" t="s">
        <v>1326</v>
      </c>
      <c r="B429" s="198" t="s">
        <v>3179</v>
      </c>
      <c r="C429" s="177">
        <v>240.34944507</v>
      </c>
      <c r="D429" s="223">
        <v>79</v>
      </c>
      <c r="E429" s="119"/>
      <c r="F429" s="111">
        <f t="shared" si="18"/>
        <v>0.17028496874488017</v>
      </c>
      <c r="G429" s="111">
        <f t="shared" si="19"/>
        <v>0.32113821138211385</v>
      </c>
    </row>
    <row r="430" spans="1:7" x14ac:dyDescent="0.25">
      <c r="A430" s="89" t="s">
        <v>1327</v>
      </c>
      <c r="B430" s="198" t="s">
        <v>3180</v>
      </c>
      <c r="C430" s="177">
        <v>287.14730385000001</v>
      </c>
      <c r="D430" s="223">
        <v>32</v>
      </c>
      <c r="E430" s="119"/>
      <c r="F430" s="111">
        <f t="shared" si="18"/>
        <v>0.20344074290262251</v>
      </c>
      <c r="G430" s="111">
        <f t="shared" si="19"/>
        <v>0.13008130081300814</v>
      </c>
    </row>
    <row r="431" spans="1:7" x14ac:dyDescent="0.25">
      <c r="A431" s="89" t="s">
        <v>1328</v>
      </c>
      <c r="B431" s="198" t="s">
        <v>3181</v>
      </c>
      <c r="C431" s="177">
        <v>199.98425097000003</v>
      </c>
      <c r="D431" s="223">
        <v>7</v>
      </c>
      <c r="E431" s="119"/>
      <c r="F431" s="111">
        <f t="shared" si="18"/>
        <v>0.14168666757677206</v>
      </c>
      <c r="G431" s="111">
        <f t="shared" si="19"/>
        <v>2.8455284552845527E-2</v>
      </c>
    </row>
    <row r="432" spans="1:7" x14ac:dyDescent="0.25">
      <c r="A432" s="89" t="s">
        <v>1329</v>
      </c>
      <c r="B432" s="198" t="s">
        <v>3182</v>
      </c>
      <c r="C432" s="177">
        <v>0</v>
      </c>
      <c r="D432" s="223">
        <v>0</v>
      </c>
      <c r="E432" s="119"/>
      <c r="F432" s="111">
        <f t="shared" si="18"/>
        <v>0</v>
      </c>
      <c r="G432" s="111">
        <f t="shared" si="19"/>
        <v>0</v>
      </c>
    </row>
    <row r="433" spans="1:7" x14ac:dyDescent="0.25">
      <c r="A433" s="89" t="s">
        <v>1330</v>
      </c>
      <c r="B433" s="198" t="s">
        <v>3183</v>
      </c>
      <c r="C433" s="177">
        <v>592.05443241</v>
      </c>
      <c r="D433" s="223">
        <v>4</v>
      </c>
      <c r="E433" s="119"/>
      <c r="F433" s="111">
        <f t="shared" si="18"/>
        <v>0.41946412852687109</v>
      </c>
      <c r="G433" s="111">
        <f t="shared" si="19"/>
        <v>1.6260162601626018E-2</v>
      </c>
    </row>
    <row r="434" spans="1:7" x14ac:dyDescent="0.25">
      <c r="A434" s="89" t="s">
        <v>1331</v>
      </c>
      <c r="B434" s="198"/>
      <c r="C434" s="177"/>
      <c r="D434" s="223"/>
      <c r="E434" s="119"/>
      <c r="F434" s="111">
        <f t="shared" si="18"/>
        <v>0</v>
      </c>
      <c r="G434" s="111">
        <f t="shared" si="19"/>
        <v>0</v>
      </c>
    </row>
    <row r="435" spans="1:7" x14ac:dyDescent="0.25">
      <c r="A435" s="89" t="s">
        <v>1332</v>
      </c>
      <c r="B435" s="198"/>
      <c r="C435" s="177"/>
      <c r="D435" s="223"/>
      <c r="E435" s="119"/>
      <c r="F435" s="111">
        <f t="shared" si="18"/>
        <v>0</v>
      </c>
      <c r="G435" s="111">
        <f t="shared" si="19"/>
        <v>0</v>
      </c>
    </row>
    <row r="436" spans="1:7" x14ac:dyDescent="0.25">
      <c r="A436" s="89" t="s">
        <v>1333</v>
      </c>
      <c r="B436" s="198"/>
      <c r="C436" s="177"/>
      <c r="D436" s="223"/>
      <c r="E436" s="119"/>
      <c r="F436" s="111">
        <f t="shared" si="18"/>
        <v>0</v>
      </c>
      <c r="G436" s="111">
        <f t="shared" si="19"/>
        <v>0</v>
      </c>
    </row>
    <row r="437" spans="1:7" x14ac:dyDescent="0.25">
      <c r="A437" s="89" t="s">
        <v>1334</v>
      </c>
      <c r="B437" s="198"/>
      <c r="C437" s="177"/>
      <c r="D437" s="223"/>
      <c r="E437" s="93"/>
      <c r="F437" s="111">
        <f t="shared" si="18"/>
        <v>0</v>
      </c>
      <c r="G437" s="111">
        <f t="shared" si="19"/>
        <v>0</v>
      </c>
    </row>
    <row r="438" spans="1:7" x14ac:dyDescent="0.25">
      <c r="A438" s="89" t="s">
        <v>1335</v>
      </c>
      <c r="B438" s="198"/>
      <c r="C438" s="177"/>
      <c r="D438" s="223"/>
      <c r="E438" s="93"/>
      <c r="F438" s="111">
        <f t="shared" si="18"/>
        <v>0</v>
      </c>
      <c r="G438" s="111">
        <f t="shared" si="19"/>
        <v>0</v>
      </c>
    </row>
    <row r="439" spans="1:7" x14ac:dyDescent="0.25">
      <c r="A439" s="89" t="s">
        <v>1336</v>
      </c>
      <c r="B439" s="198"/>
      <c r="C439" s="177"/>
      <c r="D439" s="223"/>
      <c r="E439" s="93"/>
      <c r="F439" s="111">
        <f t="shared" si="18"/>
        <v>0</v>
      </c>
      <c r="G439" s="111">
        <f t="shared" si="19"/>
        <v>0</v>
      </c>
    </row>
    <row r="440" spans="1:7" x14ac:dyDescent="0.25">
      <c r="A440" s="89" t="s">
        <v>1337</v>
      </c>
      <c r="B440" s="198"/>
      <c r="C440" s="177"/>
      <c r="D440" s="223"/>
      <c r="E440" s="93"/>
      <c r="F440" s="111">
        <f t="shared" si="18"/>
        <v>0</v>
      </c>
      <c r="G440" s="111">
        <f t="shared" si="19"/>
        <v>0</v>
      </c>
    </row>
    <row r="441" spans="1:7" x14ac:dyDescent="0.25">
      <c r="A441" s="89" t="s">
        <v>1338</v>
      </c>
      <c r="B441" s="198"/>
      <c r="C441" s="177"/>
      <c r="D441" s="223"/>
      <c r="E441" s="93"/>
      <c r="F441" s="111">
        <f t="shared" si="18"/>
        <v>0</v>
      </c>
      <c r="G441" s="111">
        <f t="shared" si="19"/>
        <v>0</v>
      </c>
    </row>
    <row r="442" spans="1:7" x14ac:dyDescent="0.25">
      <c r="A442" s="89" t="s">
        <v>1339</v>
      </c>
      <c r="B442" s="198"/>
      <c r="C442" s="177"/>
      <c r="D442" s="223"/>
      <c r="E442" s="93"/>
      <c r="F442" s="111">
        <f t="shared" si="18"/>
        <v>0</v>
      </c>
      <c r="G442" s="111">
        <f t="shared" si="19"/>
        <v>0</v>
      </c>
    </row>
    <row r="443" spans="1:7" x14ac:dyDescent="0.25">
      <c r="A443" s="89" t="s">
        <v>1340</v>
      </c>
      <c r="B443" s="198"/>
      <c r="C443" s="177"/>
      <c r="D443" s="223"/>
      <c r="F443" s="111">
        <f t="shared" si="18"/>
        <v>0</v>
      </c>
      <c r="G443" s="111">
        <f t="shared" si="19"/>
        <v>0</v>
      </c>
    </row>
    <row r="444" spans="1:7" x14ac:dyDescent="0.25">
      <c r="A444" s="89" t="s">
        <v>1341</v>
      </c>
      <c r="B444" s="198"/>
      <c r="C444" s="177"/>
      <c r="D444" s="223"/>
      <c r="E444" s="172"/>
      <c r="F444" s="111">
        <f t="shared" si="18"/>
        <v>0</v>
      </c>
      <c r="G444" s="111">
        <f t="shared" si="19"/>
        <v>0</v>
      </c>
    </row>
    <row r="445" spans="1:7" x14ac:dyDescent="0.25">
      <c r="A445" s="89" t="s">
        <v>1342</v>
      </c>
      <c r="B445" s="198"/>
      <c r="C445" s="177"/>
      <c r="D445" s="223"/>
      <c r="E445" s="172"/>
      <c r="F445" s="111">
        <f t="shared" si="18"/>
        <v>0</v>
      </c>
      <c r="G445" s="111">
        <f t="shared" si="19"/>
        <v>0</v>
      </c>
    </row>
    <row r="446" spans="1:7" x14ac:dyDescent="0.25">
      <c r="A446" s="89" t="s">
        <v>1343</v>
      </c>
      <c r="B446" s="198"/>
      <c r="C446" s="177"/>
      <c r="D446" s="223"/>
      <c r="E446" s="172"/>
      <c r="F446" s="111">
        <f t="shared" si="18"/>
        <v>0</v>
      </c>
      <c r="G446" s="111">
        <f t="shared" si="19"/>
        <v>0</v>
      </c>
    </row>
    <row r="447" spans="1:7" x14ac:dyDescent="0.25">
      <c r="A447" s="89" t="s">
        <v>1344</v>
      </c>
      <c r="B447" s="198"/>
      <c r="C447" s="177"/>
      <c r="D447" s="223"/>
      <c r="E447" s="172"/>
      <c r="F447" s="111">
        <f t="shared" si="18"/>
        <v>0</v>
      </c>
      <c r="G447" s="111">
        <f t="shared" si="19"/>
        <v>0</v>
      </c>
    </row>
    <row r="448" spans="1:7" x14ac:dyDescent="0.25">
      <c r="A448" s="89" t="s">
        <v>1345</v>
      </c>
      <c r="B448" s="198"/>
      <c r="C448" s="177"/>
      <c r="D448" s="223"/>
      <c r="E448" s="172"/>
      <c r="F448" s="111">
        <f t="shared" si="18"/>
        <v>0</v>
      </c>
      <c r="G448" s="111">
        <f t="shared" si="19"/>
        <v>0</v>
      </c>
    </row>
    <row r="449" spans="1:7" x14ac:dyDescent="0.25">
      <c r="A449" s="89" t="s">
        <v>1346</v>
      </c>
      <c r="B449" s="198"/>
      <c r="C449" s="177"/>
      <c r="D449" s="223"/>
      <c r="E449" s="172"/>
      <c r="F449" s="111">
        <f t="shared" si="18"/>
        <v>0</v>
      </c>
      <c r="G449" s="111">
        <f t="shared" si="19"/>
        <v>0</v>
      </c>
    </row>
    <row r="450" spans="1:7" x14ac:dyDescent="0.25">
      <c r="A450" s="89" t="s">
        <v>1347</v>
      </c>
      <c r="B450" s="198"/>
      <c r="C450" s="177"/>
      <c r="D450" s="223"/>
      <c r="E450" s="172"/>
      <c r="F450" s="111">
        <f t="shared" si="18"/>
        <v>0</v>
      </c>
      <c r="G450" s="111">
        <f t="shared" si="19"/>
        <v>0</v>
      </c>
    </row>
    <row r="451" spans="1:7" x14ac:dyDescent="0.25">
      <c r="A451" s="89" t="s">
        <v>1348</v>
      </c>
      <c r="B451" s="198"/>
      <c r="C451" s="177"/>
      <c r="D451" s="223"/>
      <c r="E451" s="172"/>
      <c r="F451" s="111">
        <f t="shared" si="18"/>
        <v>0</v>
      </c>
      <c r="G451" s="111">
        <f t="shared" si="19"/>
        <v>0</v>
      </c>
    </row>
    <row r="452" spans="1:7" x14ac:dyDescent="0.25">
      <c r="A452" s="89" t="s">
        <v>1349</v>
      </c>
      <c r="B452" s="102" t="s">
        <v>354</v>
      </c>
      <c r="C452" s="114">
        <f>SUM(C428:C451)</f>
        <v>1411.4542630600001</v>
      </c>
      <c r="D452" s="173">
        <f>SUM(D428:D451)</f>
        <v>246</v>
      </c>
      <c r="E452" s="172"/>
      <c r="F452" s="174">
        <f>SUM(F428:F451)</f>
        <v>1</v>
      </c>
      <c r="G452" s="174">
        <f>SUM(G428:G451)</f>
        <v>1</v>
      </c>
    </row>
    <row r="453" spans="1:7" ht="15" customHeight="1" x14ac:dyDescent="0.25">
      <c r="A453" s="98"/>
      <c r="B453" s="98" t="s">
        <v>1350</v>
      </c>
      <c r="C453" s="98" t="s">
        <v>1034</v>
      </c>
      <c r="D453" s="98" t="s">
        <v>1035</v>
      </c>
      <c r="E453" s="98"/>
      <c r="F453" s="98" t="s">
        <v>839</v>
      </c>
      <c r="G453" s="98" t="s">
        <v>1036</v>
      </c>
    </row>
    <row r="454" spans="1:7" x14ac:dyDescent="0.25">
      <c r="A454" s="89" t="s">
        <v>1351</v>
      </c>
      <c r="B454" s="89" t="s">
        <v>1067</v>
      </c>
      <c r="C454" s="165" t="s">
        <v>2040</v>
      </c>
      <c r="D454" s="95"/>
      <c r="G454" s="76"/>
    </row>
    <row r="455" spans="1:7" x14ac:dyDescent="0.25">
      <c r="C455" s="95"/>
      <c r="D455" s="95"/>
      <c r="G455" s="76"/>
    </row>
    <row r="456" spans="1:7" x14ac:dyDescent="0.25">
      <c r="B456" s="102" t="s">
        <v>1068</v>
      </c>
      <c r="C456" s="95"/>
      <c r="D456" s="95"/>
      <c r="G456" s="76"/>
    </row>
    <row r="457" spans="1:7" x14ac:dyDescent="0.25">
      <c r="A457" s="89" t="s">
        <v>1352</v>
      </c>
      <c r="B457" s="89" t="s">
        <v>1070</v>
      </c>
      <c r="C457" s="177" t="s">
        <v>2040</v>
      </c>
      <c r="D457" s="223" t="s">
        <v>2040</v>
      </c>
      <c r="F457" s="111" t="str">
        <f>IF($C$465=0,"",IF(C457="[for completion]","",C457/$C$465))</f>
        <v/>
      </c>
      <c r="G457" s="111" t="str">
        <f>IF($D$465=0,"",IF(D457="[for completion]","",D457/$D$465))</f>
        <v/>
      </c>
    </row>
    <row r="458" spans="1:7" x14ac:dyDescent="0.2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25">
      <c r="A459" s="89" t="s">
        <v>1354</v>
      </c>
      <c r="B459" s="89" t="s">
        <v>1074</v>
      </c>
      <c r="C459" s="177" t="s">
        <v>2040</v>
      </c>
      <c r="D459" s="223" t="s">
        <v>2040</v>
      </c>
      <c r="F459" s="111" t="str">
        <f t="shared" si="20"/>
        <v/>
      </c>
      <c r="G459" s="111" t="str">
        <f t="shared" si="21"/>
        <v/>
      </c>
    </row>
    <row r="460" spans="1:7" x14ac:dyDescent="0.25">
      <c r="A460" s="89" t="s">
        <v>1355</v>
      </c>
      <c r="B460" s="89" t="s">
        <v>1076</v>
      </c>
      <c r="C460" s="177" t="s">
        <v>2040</v>
      </c>
      <c r="D460" s="223" t="s">
        <v>2040</v>
      </c>
      <c r="F460" s="111" t="str">
        <f t="shared" si="20"/>
        <v/>
      </c>
      <c r="G460" s="111" t="str">
        <f t="shared" si="21"/>
        <v/>
      </c>
    </row>
    <row r="461" spans="1:7" x14ac:dyDescent="0.25">
      <c r="A461" s="89" t="s">
        <v>1356</v>
      </c>
      <c r="B461" s="89" t="s">
        <v>1078</v>
      </c>
      <c r="C461" s="177" t="s">
        <v>2040</v>
      </c>
      <c r="D461" s="223" t="s">
        <v>2040</v>
      </c>
      <c r="F461" s="111" t="str">
        <f t="shared" si="20"/>
        <v/>
      </c>
      <c r="G461" s="111" t="str">
        <f t="shared" si="21"/>
        <v/>
      </c>
    </row>
    <row r="462" spans="1:7" x14ac:dyDescent="0.25">
      <c r="A462" s="89" t="s">
        <v>1357</v>
      </c>
      <c r="B462" s="89" t="s">
        <v>1080</v>
      </c>
      <c r="C462" s="177" t="s">
        <v>2040</v>
      </c>
      <c r="D462" s="223" t="s">
        <v>2040</v>
      </c>
      <c r="F462" s="111" t="str">
        <f t="shared" si="20"/>
        <v/>
      </c>
      <c r="G462" s="111" t="str">
        <f t="shared" si="21"/>
        <v/>
      </c>
    </row>
    <row r="463" spans="1:7" x14ac:dyDescent="0.25">
      <c r="A463" s="89" t="s">
        <v>1358</v>
      </c>
      <c r="B463" s="89" t="s">
        <v>1082</v>
      </c>
      <c r="C463" s="177" t="s">
        <v>2040</v>
      </c>
      <c r="D463" s="223" t="s">
        <v>2040</v>
      </c>
      <c r="F463" s="111" t="str">
        <f t="shared" si="20"/>
        <v/>
      </c>
      <c r="G463" s="111" t="str">
        <f t="shared" si="21"/>
        <v/>
      </c>
    </row>
    <row r="464" spans="1:7" x14ac:dyDescent="0.25">
      <c r="A464" s="89" t="s">
        <v>1359</v>
      </c>
      <c r="B464" s="89" t="s">
        <v>1084</v>
      </c>
      <c r="C464" s="177" t="s">
        <v>2040</v>
      </c>
      <c r="D464" s="223" t="s">
        <v>2040</v>
      </c>
      <c r="F464" s="111" t="str">
        <f t="shared" si="20"/>
        <v/>
      </c>
      <c r="G464" s="111" t="str">
        <f t="shared" si="21"/>
        <v/>
      </c>
    </row>
    <row r="465" spans="1:7" x14ac:dyDescent="0.25">
      <c r="A465" s="89" t="s">
        <v>1360</v>
      </c>
      <c r="B465" s="113" t="s">
        <v>354</v>
      </c>
      <c r="C465" s="129">
        <f>SUM(C457:C464)</f>
        <v>0</v>
      </c>
      <c r="D465" s="158">
        <f>SUM(D457:D464)</f>
        <v>0</v>
      </c>
      <c r="F465" s="154">
        <f>SUM(F457:F464)</f>
        <v>0</v>
      </c>
      <c r="G465" s="154">
        <f>SUM(G457:G464)</f>
        <v>0</v>
      </c>
    </row>
    <row r="466" spans="1:7" outlineLevel="1" x14ac:dyDescent="0.25">
      <c r="A466" s="89" t="s">
        <v>1361</v>
      </c>
      <c r="B466" s="155" t="s">
        <v>1087</v>
      </c>
      <c r="C466" s="71"/>
      <c r="D466" s="157"/>
      <c r="F466" s="111" t="str">
        <f t="shared" si="20"/>
        <v/>
      </c>
      <c r="G466" s="111" t="str">
        <f t="shared" si="21"/>
        <v/>
      </c>
    </row>
    <row r="467" spans="1:7" outlineLevel="1" x14ac:dyDescent="0.25">
      <c r="A467" s="89" t="s">
        <v>1362</v>
      </c>
      <c r="B467" s="155" t="s">
        <v>1089</v>
      </c>
      <c r="C467" s="71"/>
      <c r="D467" s="157"/>
      <c r="F467" s="111" t="str">
        <f t="shared" si="20"/>
        <v/>
      </c>
      <c r="G467" s="111" t="str">
        <f t="shared" si="21"/>
        <v/>
      </c>
    </row>
    <row r="468" spans="1:7" outlineLevel="1" x14ac:dyDescent="0.25">
      <c r="A468" s="89" t="s">
        <v>1363</v>
      </c>
      <c r="B468" s="155" t="s">
        <v>1091</v>
      </c>
      <c r="C468" s="71"/>
      <c r="D468" s="157"/>
      <c r="F468" s="111" t="str">
        <f t="shared" si="20"/>
        <v/>
      </c>
      <c r="G468" s="111" t="str">
        <f t="shared" si="21"/>
        <v/>
      </c>
    </row>
    <row r="469" spans="1:7" outlineLevel="1" x14ac:dyDescent="0.25">
      <c r="A469" s="89" t="s">
        <v>1364</v>
      </c>
      <c r="B469" s="155" t="s">
        <v>1093</v>
      </c>
      <c r="C469" s="71"/>
      <c r="D469" s="157"/>
      <c r="F469" s="111" t="str">
        <f t="shared" si="20"/>
        <v/>
      </c>
      <c r="G469" s="111" t="str">
        <f t="shared" si="21"/>
        <v/>
      </c>
    </row>
    <row r="470" spans="1:7" outlineLevel="1" x14ac:dyDescent="0.25">
      <c r="A470" s="89" t="s">
        <v>1365</v>
      </c>
      <c r="B470" s="155" t="s">
        <v>1095</v>
      </c>
      <c r="C470" s="71"/>
      <c r="D470" s="157"/>
      <c r="F470" s="111" t="str">
        <f t="shared" si="20"/>
        <v/>
      </c>
      <c r="G470" s="111" t="str">
        <f t="shared" si="21"/>
        <v/>
      </c>
    </row>
    <row r="471" spans="1:7" outlineLevel="1" x14ac:dyDescent="0.25">
      <c r="A471" s="89" t="s">
        <v>1366</v>
      </c>
      <c r="B471" s="155" t="s">
        <v>1097</v>
      </c>
      <c r="C471" s="71"/>
      <c r="D471" s="157"/>
      <c r="F471" s="111" t="str">
        <f t="shared" si="20"/>
        <v/>
      </c>
      <c r="G471" s="111" t="str">
        <f t="shared" si="21"/>
        <v/>
      </c>
    </row>
    <row r="472" spans="1:7" outlineLevel="1" x14ac:dyDescent="0.25">
      <c r="A472" s="89" t="s">
        <v>1367</v>
      </c>
      <c r="B472" s="116"/>
      <c r="F472" s="112"/>
      <c r="G472" s="112"/>
    </row>
    <row r="473" spans="1:7" outlineLevel="1" x14ac:dyDescent="0.25">
      <c r="A473" s="89" t="s">
        <v>1368</v>
      </c>
      <c r="B473" s="116"/>
      <c r="F473" s="112"/>
      <c r="G473" s="112"/>
    </row>
    <row r="474" spans="1:7" outlineLevel="1" x14ac:dyDescent="0.25">
      <c r="A474" s="89" t="s">
        <v>1369</v>
      </c>
      <c r="B474" s="116"/>
      <c r="F474" s="172"/>
      <c r="G474" s="172"/>
    </row>
    <row r="475" spans="1:7" ht="15" customHeight="1" x14ac:dyDescent="0.25">
      <c r="A475" s="98"/>
      <c r="B475" s="98" t="s">
        <v>1370</v>
      </c>
      <c r="C475" s="98" t="s">
        <v>1034</v>
      </c>
      <c r="D475" s="98" t="s">
        <v>1035</v>
      </c>
      <c r="E475" s="98"/>
      <c r="F475" s="98" t="s">
        <v>839</v>
      </c>
      <c r="G475" s="98" t="s">
        <v>1036</v>
      </c>
    </row>
    <row r="476" spans="1:7" x14ac:dyDescent="0.25">
      <c r="A476" s="89" t="s">
        <v>1371</v>
      </c>
      <c r="B476" s="89" t="s">
        <v>1067</v>
      </c>
      <c r="C476" s="177">
        <v>0.62419980399156993</v>
      </c>
      <c r="D476" s="95"/>
      <c r="F476" s="95"/>
      <c r="G476" s="95"/>
    </row>
    <row r="477" spans="1:7" x14ac:dyDescent="0.25">
      <c r="C477" s="95"/>
      <c r="D477" s="95"/>
      <c r="F477" s="95"/>
      <c r="G477" s="95"/>
    </row>
    <row r="478" spans="1:7" x14ac:dyDescent="0.25">
      <c r="B478" s="102" t="s">
        <v>1068</v>
      </c>
      <c r="C478" s="95"/>
      <c r="D478" s="95"/>
      <c r="F478" s="95"/>
      <c r="G478" s="95"/>
    </row>
    <row r="479" spans="1:7" x14ac:dyDescent="0.25">
      <c r="A479" s="89" t="s">
        <v>1372</v>
      </c>
      <c r="B479" s="89" t="s">
        <v>1070</v>
      </c>
      <c r="C479" s="177">
        <v>171.99873179408456</v>
      </c>
      <c r="D479" s="177" t="s">
        <v>2040</v>
      </c>
      <c r="F479" s="111">
        <f>IF($C$487=0,"",IF(C479="[Mark as ND1 if not relevant]","",C479/$C$487))</f>
        <v>0.12185923150013754</v>
      </c>
      <c r="G479" s="111" t="str">
        <f>IF($D$487=0,"",IF(D479="[Mark as ND1 if not relevant]","",D479/$D$487))</f>
        <v/>
      </c>
    </row>
    <row r="480" spans="1:7" x14ac:dyDescent="0.25">
      <c r="A480" s="89" t="s">
        <v>1373</v>
      </c>
      <c r="B480" s="89" t="s">
        <v>1072</v>
      </c>
      <c r="C480" s="177">
        <v>351.18522473064206</v>
      </c>
      <c r="D480" s="177" t="s">
        <v>2040</v>
      </c>
      <c r="F480" s="111">
        <f t="shared" ref="F480:F486" si="22">IF($C$487=0,"",IF(C480="[Mark as ND1 if not relevant]","",C480/$C$487))</f>
        <v>0.24881091362413735</v>
      </c>
      <c r="G480" s="111" t="str">
        <f t="shared" ref="G480:G486" si="23">IF($D$487=0,"",IF(D480="[Mark as ND1 if not relevant]","",D480/$D$487))</f>
        <v/>
      </c>
    </row>
    <row r="481" spans="1:7" x14ac:dyDescent="0.25">
      <c r="A481" s="89" t="s">
        <v>1374</v>
      </c>
      <c r="B481" s="89" t="s">
        <v>1074</v>
      </c>
      <c r="C481" s="177">
        <v>483.6137867156811</v>
      </c>
      <c r="D481" s="177" t="s">
        <v>2040</v>
      </c>
      <c r="F481" s="111">
        <f t="shared" si="22"/>
        <v>0.3426351100227773</v>
      </c>
      <c r="G481" s="111" t="str">
        <f t="shared" si="23"/>
        <v/>
      </c>
    </row>
    <row r="482" spans="1:7" x14ac:dyDescent="0.25">
      <c r="A482" s="89" t="s">
        <v>1375</v>
      </c>
      <c r="B482" s="89" t="s">
        <v>1076</v>
      </c>
      <c r="C482" s="177">
        <v>135.60763185048123</v>
      </c>
      <c r="D482" s="177" t="s">
        <v>2040</v>
      </c>
      <c r="F482" s="111">
        <f t="shared" si="22"/>
        <v>9.6076532835351711E-2</v>
      </c>
      <c r="G482" s="111" t="str">
        <f t="shared" si="23"/>
        <v/>
      </c>
    </row>
    <row r="483" spans="1:7" x14ac:dyDescent="0.25">
      <c r="A483" s="89" t="s">
        <v>1376</v>
      </c>
      <c r="B483" s="89" t="s">
        <v>1078</v>
      </c>
      <c r="C483" s="177">
        <v>71.774975018941589</v>
      </c>
      <c r="D483" s="177" t="s">
        <v>2040</v>
      </c>
      <c r="F483" s="111">
        <f t="shared" si="22"/>
        <v>5.0851789460988353E-2</v>
      </c>
      <c r="G483" s="111" t="str">
        <f t="shared" si="23"/>
        <v/>
      </c>
    </row>
    <row r="484" spans="1:7" x14ac:dyDescent="0.25">
      <c r="A484" s="89" t="s">
        <v>1377</v>
      </c>
      <c r="B484" s="89" t="s">
        <v>1080</v>
      </c>
      <c r="C484" s="177">
        <v>56.862706516876621</v>
      </c>
      <c r="D484" s="177" t="s">
        <v>2040</v>
      </c>
      <c r="F484" s="111">
        <f t="shared" si="22"/>
        <v>4.0286609353957809E-2</v>
      </c>
      <c r="G484" s="111" t="str">
        <f t="shared" si="23"/>
        <v/>
      </c>
    </row>
    <row r="485" spans="1:7" x14ac:dyDescent="0.25">
      <c r="A485" s="89" t="s">
        <v>1378</v>
      </c>
      <c r="B485" s="89" t="s">
        <v>1082</v>
      </c>
      <c r="C485" s="177">
        <v>75.33315815970461</v>
      </c>
      <c r="D485" s="177" t="s">
        <v>2040</v>
      </c>
      <c r="F485" s="111">
        <f t="shared" si="22"/>
        <v>5.3372723531532704E-2</v>
      </c>
      <c r="G485" s="111" t="str">
        <f t="shared" si="23"/>
        <v/>
      </c>
    </row>
    <row r="486" spans="1:7" x14ac:dyDescent="0.25">
      <c r="A486" s="89" t="s">
        <v>1379</v>
      </c>
      <c r="B486" s="89" t="s">
        <v>1084</v>
      </c>
      <c r="C486" s="177">
        <v>65.078048273588024</v>
      </c>
      <c r="D486" s="177" t="s">
        <v>2040</v>
      </c>
      <c r="F486" s="111">
        <f t="shared" si="22"/>
        <v>4.6107089671117173E-2</v>
      </c>
      <c r="G486" s="111" t="str">
        <f t="shared" si="23"/>
        <v/>
      </c>
    </row>
    <row r="487" spans="1:7" x14ac:dyDescent="0.25">
      <c r="A487" s="89" t="s">
        <v>1380</v>
      </c>
      <c r="B487" s="113" t="s">
        <v>354</v>
      </c>
      <c r="C487" s="129">
        <f>SUM(C479:C486)</f>
        <v>1411.4542630599999</v>
      </c>
      <c r="D487" s="158">
        <f>SUM(D479:D486)</f>
        <v>0</v>
      </c>
      <c r="F487" s="154">
        <f>SUM(F479:F486)</f>
        <v>0.99999999999999989</v>
      </c>
      <c r="G487" s="154">
        <f>SUM(G479:G486)</f>
        <v>0</v>
      </c>
    </row>
    <row r="488" spans="1:7" outlineLevel="1" x14ac:dyDescent="0.2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25">
      <c r="A489" s="89" t="s">
        <v>1382</v>
      </c>
      <c r="B489" s="155" t="s">
        <v>1089</v>
      </c>
      <c r="C489" s="177"/>
      <c r="D489" s="223"/>
      <c r="F489" s="111">
        <f t="shared" si="24"/>
        <v>0</v>
      </c>
      <c r="G489" s="111" t="str">
        <f t="shared" si="25"/>
        <v/>
      </c>
    </row>
    <row r="490" spans="1:7" outlineLevel="1" x14ac:dyDescent="0.25">
      <c r="A490" s="89" t="s">
        <v>1383</v>
      </c>
      <c r="B490" s="155" t="s">
        <v>1091</v>
      </c>
      <c r="C490" s="177"/>
      <c r="D490" s="223"/>
      <c r="F490" s="111">
        <f t="shared" si="24"/>
        <v>0</v>
      </c>
      <c r="G490" s="111" t="str">
        <f t="shared" si="25"/>
        <v/>
      </c>
    </row>
    <row r="491" spans="1:7" outlineLevel="1" x14ac:dyDescent="0.25">
      <c r="A491" s="89" t="s">
        <v>1384</v>
      </c>
      <c r="B491" s="155" t="s">
        <v>1093</v>
      </c>
      <c r="C491" s="177"/>
      <c r="D491" s="223"/>
      <c r="F491" s="111">
        <f t="shared" si="24"/>
        <v>0</v>
      </c>
      <c r="G491" s="111" t="str">
        <f t="shared" si="25"/>
        <v/>
      </c>
    </row>
    <row r="492" spans="1:7" outlineLevel="1" x14ac:dyDescent="0.25">
      <c r="A492" s="89" t="s">
        <v>1385</v>
      </c>
      <c r="B492" s="155" t="s">
        <v>1095</v>
      </c>
      <c r="C492" s="177"/>
      <c r="D492" s="223"/>
      <c r="F492" s="111">
        <f t="shared" si="24"/>
        <v>0</v>
      </c>
      <c r="G492" s="111" t="str">
        <f t="shared" si="25"/>
        <v/>
      </c>
    </row>
    <row r="493" spans="1:7" outlineLevel="1" x14ac:dyDescent="0.25">
      <c r="A493" s="89" t="s">
        <v>1386</v>
      </c>
      <c r="B493" s="155" t="s">
        <v>1097</v>
      </c>
      <c r="C493" s="177"/>
      <c r="D493" s="223"/>
      <c r="F493" s="111">
        <f t="shared" si="24"/>
        <v>0</v>
      </c>
      <c r="G493" s="111" t="str">
        <f t="shared" si="25"/>
        <v/>
      </c>
    </row>
    <row r="494" spans="1:7" outlineLevel="1" x14ac:dyDescent="0.25">
      <c r="A494" s="89" t="s">
        <v>1387</v>
      </c>
      <c r="B494" s="116"/>
      <c r="F494" s="156"/>
      <c r="G494" s="156"/>
    </row>
    <row r="495" spans="1:7" outlineLevel="1" x14ac:dyDescent="0.25">
      <c r="A495" s="89" t="s">
        <v>1388</v>
      </c>
      <c r="B495" s="116"/>
      <c r="F495" s="156"/>
      <c r="G495" s="156"/>
    </row>
    <row r="496" spans="1:7" outlineLevel="1" x14ac:dyDescent="0.25">
      <c r="A496" s="89" t="s">
        <v>1389</v>
      </c>
      <c r="B496" s="116"/>
      <c r="F496" s="156"/>
      <c r="G496" s="159"/>
    </row>
    <row r="497" spans="1:7" ht="15" customHeight="1" x14ac:dyDescent="0.25">
      <c r="A497" s="98"/>
      <c r="B497" s="98" t="s">
        <v>1390</v>
      </c>
      <c r="C497" s="98" t="s">
        <v>1391</v>
      </c>
      <c r="D497" s="98"/>
      <c r="E497" s="98"/>
      <c r="F497" s="98"/>
      <c r="G497" s="101"/>
    </row>
    <row r="498" spans="1:7" x14ac:dyDescent="0.25">
      <c r="A498" s="89" t="s">
        <v>1392</v>
      </c>
      <c r="B498" s="102" t="s">
        <v>1393</v>
      </c>
      <c r="C498" s="165">
        <v>3.3172144209967683E-2</v>
      </c>
      <c r="G498" s="76"/>
    </row>
    <row r="499" spans="1:7" x14ac:dyDescent="0.25">
      <c r="A499" s="89" t="s">
        <v>1394</v>
      </c>
      <c r="B499" s="102" t="s">
        <v>1395</v>
      </c>
      <c r="C499" s="165">
        <v>0.41642268815409345</v>
      </c>
      <c r="G499" s="76"/>
    </row>
    <row r="500" spans="1:7" x14ac:dyDescent="0.25">
      <c r="A500" s="89" t="s">
        <v>1396</v>
      </c>
      <c r="B500" s="102" t="s">
        <v>1397</v>
      </c>
      <c r="C500" s="165">
        <v>1.0892963521657109E-3</v>
      </c>
      <c r="G500" s="76"/>
    </row>
    <row r="501" spans="1:7" x14ac:dyDescent="0.25">
      <c r="A501" s="89" t="s">
        <v>1398</v>
      </c>
      <c r="B501" s="102" t="s">
        <v>1399</v>
      </c>
      <c r="C501" s="165">
        <v>0</v>
      </c>
      <c r="G501" s="76"/>
    </row>
    <row r="502" spans="1:7" x14ac:dyDescent="0.25">
      <c r="A502" s="89" t="s">
        <v>1400</v>
      </c>
      <c r="B502" s="102" t="s">
        <v>1401</v>
      </c>
      <c r="C502" s="165">
        <v>4.5456777338928597E-2</v>
      </c>
      <c r="G502" s="76"/>
    </row>
    <row r="503" spans="1:7" x14ac:dyDescent="0.25">
      <c r="A503" s="89" t="s">
        <v>1402</v>
      </c>
      <c r="B503" s="102" t="s">
        <v>1403</v>
      </c>
      <c r="C503" s="165">
        <v>0.1080970246313353</v>
      </c>
      <c r="G503" s="76"/>
    </row>
    <row r="504" spans="1:7" x14ac:dyDescent="0.25">
      <c r="A504" s="89" t="s">
        <v>1404</v>
      </c>
      <c r="B504" s="102" t="s">
        <v>1405</v>
      </c>
      <c r="C504" s="165">
        <v>0</v>
      </c>
      <c r="G504" s="76"/>
    </row>
    <row r="505" spans="1:7" x14ac:dyDescent="0.25">
      <c r="A505" s="89" t="s">
        <v>1406</v>
      </c>
      <c r="B505" s="102" t="s">
        <v>1407</v>
      </c>
      <c r="C505" s="165">
        <v>0</v>
      </c>
      <c r="G505" s="76"/>
    </row>
    <row r="506" spans="1:7" x14ac:dyDescent="0.25">
      <c r="A506" s="89" t="s">
        <v>1408</v>
      </c>
      <c r="B506" s="102" t="s">
        <v>1409</v>
      </c>
      <c r="C506" s="165">
        <v>0.2201246441641109</v>
      </c>
      <c r="G506" s="76"/>
    </row>
    <row r="507" spans="1:7" x14ac:dyDescent="0.25">
      <c r="A507" s="89" t="s">
        <v>1410</v>
      </c>
      <c r="B507" s="102" t="s">
        <v>1411</v>
      </c>
      <c r="C507" s="165">
        <v>0</v>
      </c>
      <c r="G507" s="76"/>
    </row>
    <row r="508" spans="1:7" x14ac:dyDescent="0.25">
      <c r="A508" s="89" t="s">
        <v>1412</v>
      </c>
      <c r="B508" s="102" t="s">
        <v>1413</v>
      </c>
      <c r="C508" s="165">
        <v>0</v>
      </c>
      <c r="G508" s="76"/>
    </row>
    <row r="509" spans="1:7" x14ac:dyDescent="0.25">
      <c r="A509" s="89" t="s">
        <v>1414</v>
      </c>
      <c r="B509" s="102" t="s">
        <v>1415</v>
      </c>
      <c r="C509" s="165">
        <v>0</v>
      </c>
      <c r="G509" s="76"/>
    </row>
    <row r="510" spans="1:7" x14ac:dyDescent="0.25">
      <c r="A510" s="89" t="s">
        <v>1416</v>
      </c>
      <c r="B510" s="102" t="s">
        <v>352</v>
      </c>
      <c r="C510" s="165">
        <f>SUM(C511:C524)</f>
        <v>0.17563742514939837</v>
      </c>
      <c r="G510" s="76"/>
    </row>
    <row r="511" spans="1:7" outlineLevel="1" x14ac:dyDescent="0.25">
      <c r="A511" s="89" t="s">
        <v>1417</v>
      </c>
      <c r="B511" s="155" t="s">
        <v>1418</v>
      </c>
      <c r="C511" s="165">
        <v>0.17563742514939837</v>
      </c>
      <c r="G511" s="76"/>
    </row>
    <row r="512" spans="1:7" outlineLevel="1" x14ac:dyDescent="0.25">
      <c r="A512" s="89" t="s">
        <v>1419</v>
      </c>
      <c r="B512" s="212"/>
      <c r="C512" s="165"/>
      <c r="G512" s="76"/>
    </row>
    <row r="513" spans="1:7" outlineLevel="1" x14ac:dyDescent="0.25">
      <c r="A513" s="89" t="s">
        <v>1420</v>
      </c>
      <c r="B513" s="212"/>
      <c r="C513" s="165"/>
      <c r="G513" s="76"/>
    </row>
    <row r="514" spans="1:7" outlineLevel="1" x14ac:dyDescent="0.25">
      <c r="A514" s="89" t="s">
        <v>1421</v>
      </c>
      <c r="B514" s="212"/>
      <c r="C514" s="165"/>
      <c r="G514" s="76"/>
    </row>
    <row r="515" spans="1:7" outlineLevel="1" x14ac:dyDescent="0.25">
      <c r="A515" s="89" t="s">
        <v>1422</v>
      </c>
      <c r="B515" s="212"/>
      <c r="C515" s="165"/>
      <c r="G515" s="76"/>
    </row>
    <row r="516" spans="1:7" outlineLevel="1" x14ac:dyDescent="0.25">
      <c r="A516" s="89" t="s">
        <v>1423</v>
      </c>
      <c r="B516" s="212"/>
      <c r="C516" s="165"/>
      <c r="G516" s="76"/>
    </row>
    <row r="517" spans="1:7" outlineLevel="1" x14ac:dyDescent="0.25">
      <c r="A517" s="89" t="s">
        <v>1424</v>
      </c>
      <c r="B517" s="212"/>
      <c r="C517" s="165"/>
      <c r="G517" s="76"/>
    </row>
    <row r="518" spans="1:7" outlineLevel="1" x14ac:dyDescent="0.25">
      <c r="A518" s="89" t="s">
        <v>1425</v>
      </c>
      <c r="B518" s="212"/>
      <c r="C518" s="165"/>
      <c r="G518" s="76"/>
    </row>
    <row r="519" spans="1:7" outlineLevel="1" x14ac:dyDescent="0.25">
      <c r="A519" s="89" t="s">
        <v>1426</v>
      </c>
      <c r="B519" s="212"/>
      <c r="C519" s="165"/>
      <c r="G519" s="76"/>
    </row>
    <row r="520" spans="1:7" outlineLevel="1" x14ac:dyDescent="0.25">
      <c r="A520" s="89" t="s">
        <v>1427</v>
      </c>
      <c r="B520" s="212"/>
      <c r="C520" s="165"/>
      <c r="G520" s="76"/>
    </row>
    <row r="521" spans="1:7" outlineLevel="1" x14ac:dyDescent="0.25">
      <c r="A521" s="89" t="s">
        <v>1428</v>
      </c>
      <c r="B521" s="212"/>
      <c r="C521" s="165"/>
      <c r="G521" s="76"/>
    </row>
    <row r="522" spans="1:7" outlineLevel="1" x14ac:dyDescent="0.25">
      <c r="A522" s="89" t="s">
        <v>1429</v>
      </c>
      <c r="B522" s="212"/>
      <c r="C522" s="165"/>
    </row>
    <row r="523" spans="1:7" outlineLevel="1" x14ac:dyDescent="0.25">
      <c r="A523" s="89" t="s">
        <v>1430</v>
      </c>
      <c r="B523" s="212"/>
      <c r="C523" s="165"/>
    </row>
    <row r="524" spans="1:7" outlineLevel="1" x14ac:dyDescent="0.25">
      <c r="A524" s="89" t="s">
        <v>1431</v>
      </c>
      <c r="B524" s="212"/>
      <c r="C524" s="165"/>
    </row>
    <row r="525" spans="1:7" s="2" customFormat="1" x14ac:dyDescent="0.25">
      <c r="A525" s="128"/>
      <c r="B525" s="128" t="s">
        <v>1432</v>
      </c>
      <c r="C525" s="98" t="s">
        <v>314</v>
      </c>
      <c r="D525" s="98" t="s">
        <v>1433</v>
      </c>
      <c r="E525" s="98"/>
      <c r="F525" s="98" t="s">
        <v>839</v>
      </c>
      <c r="G525" s="98" t="s">
        <v>1434</v>
      </c>
    </row>
    <row r="526" spans="1:7" s="2" customFormat="1" x14ac:dyDescent="0.25">
      <c r="A526" s="89" t="s">
        <v>1435</v>
      </c>
      <c r="B526" s="198" t="s">
        <v>3185</v>
      </c>
      <c r="C526" s="177">
        <v>420.23674387000005</v>
      </c>
      <c r="D526" s="223">
        <v>10</v>
      </c>
      <c r="E526" s="81"/>
      <c r="F526" s="111">
        <f>IF($C$544=0,"",IF(C526="[for completion]","",IF(C526="","",C526/$C$544)))</f>
        <v>0.29773316420394424</v>
      </c>
      <c r="G526" s="111">
        <f>IF($D$544=0,"",IF(D526="[for completion]","",IF(D526="","",D526/$D$544)))</f>
        <v>4.2372881355932202E-2</v>
      </c>
    </row>
    <row r="527" spans="1:7" s="2" customFormat="1" x14ac:dyDescent="0.25">
      <c r="A527" s="89" t="s">
        <v>1436</v>
      </c>
      <c r="B527" s="198" t="s">
        <v>3186</v>
      </c>
      <c r="C527" s="177">
        <v>24.368963180000002</v>
      </c>
      <c r="D527" s="223">
        <v>2</v>
      </c>
      <c r="E527" s="81"/>
      <c r="F527" s="111">
        <f t="shared" ref="F527:F543" si="26">IF($C$544=0,"",IF(C527="[for completion]","",IF(C527="","",C527/$C$544)))</f>
        <v>1.7265145472846324E-2</v>
      </c>
      <c r="G527" s="111">
        <f t="shared" ref="G527:G543" si="27">IF($D$544=0,"",IF(D527="[for completion]","",IF(D527="","",D527/$D$544)))</f>
        <v>8.4745762711864406E-3</v>
      </c>
    </row>
    <row r="528" spans="1:7" s="2" customFormat="1" x14ac:dyDescent="0.25">
      <c r="A528" s="89" t="s">
        <v>1437</v>
      </c>
      <c r="B528" s="198" t="s">
        <v>3187</v>
      </c>
      <c r="C528" s="177">
        <v>110.4680809</v>
      </c>
      <c r="D528" s="223">
        <v>23</v>
      </c>
      <c r="E528" s="81"/>
      <c r="F528" s="111">
        <f t="shared" si="26"/>
        <v>7.8265434304975484E-2</v>
      </c>
      <c r="G528" s="111">
        <f t="shared" si="27"/>
        <v>9.7457627118644072E-2</v>
      </c>
    </row>
    <row r="529" spans="1:7" s="2" customFormat="1" x14ac:dyDescent="0.25">
      <c r="A529" s="89" t="s">
        <v>1438</v>
      </c>
      <c r="B529" s="198" t="s">
        <v>3040</v>
      </c>
      <c r="C529" s="177">
        <v>29.44032859</v>
      </c>
      <c r="D529" s="223">
        <v>8</v>
      </c>
      <c r="E529" s="81"/>
      <c r="F529" s="111">
        <f t="shared" si="26"/>
        <v>2.0858152729776772E-2</v>
      </c>
      <c r="G529" s="111">
        <f t="shared" si="27"/>
        <v>3.3898305084745763E-2</v>
      </c>
    </row>
    <row r="530" spans="1:7" s="2" customFormat="1" x14ac:dyDescent="0.25">
      <c r="A530" s="89" t="s">
        <v>1439</v>
      </c>
      <c r="B530" s="198" t="s">
        <v>3041</v>
      </c>
      <c r="C530" s="177">
        <v>0.90954725000000003</v>
      </c>
      <c r="D530" s="223">
        <v>1</v>
      </c>
      <c r="E530" s="81"/>
      <c r="F530" s="111">
        <f t="shared" si="26"/>
        <v>6.4440433799684222E-4</v>
      </c>
      <c r="G530" s="111">
        <f t="shared" si="27"/>
        <v>4.2372881355932203E-3</v>
      </c>
    </row>
    <row r="531" spans="1:7" s="2" customFormat="1" x14ac:dyDescent="0.25">
      <c r="A531" s="89" t="s">
        <v>1440</v>
      </c>
      <c r="B531" s="198" t="s">
        <v>3188</v>
      </c>
      <c r="C531" s="177">
        <v>3.3490017999999999</v>
      </c>
      <c r="D531" s="223">
        <v>3</v>
      </c>
      <c r="E531" s="81"/>
      <c r="F531" s="111">
        <f t="shared" si="26"/>
        <v>2.3727313648402902E-3</v>
      </c>
      <c r="G531" s="111">
        <f t="shared" si="27"/>
        <v>1.2711864406779662E-2</v>
      </c>
    </row>
    <row r="532" spans="1:7" s="2" customFormat="1" x14ac:dyDescent="0.25">
      <c r="A532" s="89" t="s">
        <v>1441</v>
      </c>
      <c r="B532" s="198" t="s">
        <v>3189</v>
      </c>
      <c r="C532" s="177">
        <v>3.0947527200000002</v>
      </c>
      <c r="D532" s="223">
        <v>1</v>
      </c>
      <c r="E532" s="81"/>
      <c r="F532" s="111">
        <f t="shared" si="26"/>
        <v>2.1925986558648017E-3</v>
      </c>
      <c r="G532" s="111">
        <f t="shared" si="27"/>
        <v>4.2372881355932203E-3</v>
      </c>
    </row>
    <row r="533" spans="1:7" s="2" customFormat="1" x14ac:dyDescent="0.25">
      <c r="A533" s="89" t="s">
        <v>1442</v>
      </c>
      <c r="B533" s="198" t="s">
        <v>3190</v>
      </c>
      <c r="C533" s="177">
        <v>30.974982089999997</v>
      </c>
      <c r="D533" s="223">
        <v>4</v>
      </c>
      <c r="E533" s="81"/>
      <c r="F533" s="111">
        <f t="shared" si="26"/>
        <v>2.1945438049722533E-2</v>
      </c>
      <c r="G533" s="111">
        <f t="shared" si="27"/>
        <v>1.6949152542372881E-2</v>
      </c>
    </row>
    <row r="534" spans="1:7" s="2" customFormat="1" x14ac:dyDescent="0.25">
      <c r="A534" s="89" t="s">
        <v>1443</v>
      </c>
      <c r="B534" s="198" t="s">
        <v>3191</v>
      </c>
      <c r="C534" s="177">
        <v>10.55527929</v>
      </c>
      <c r="D534" s="223">
        <v>6</v>
      </c>
      <c r="E534" s="81"/>
      <c r="F534" s="111">
        <f t="shared" si="26"/>
        <v>7.4783006196151199E-3</v>
      </c>
      <c r="G534" s="111">
        <f t="shared" si="27"/>
        <v>2.5423728813559324E-2</v>
      </c>
    </row>
    <row r="535" spans="1:7" s="2" customFormat="1" x14ac:dyDescent="0.25">
      <c r="A535" s="89" t="s">
        <v>1444</v>
      </c>
      <c r="B535" s="198" t="s">
        <v>3192</v>
      </c>
      <c r="C535" s="177">
        <v>130.25313532999999</v>
      </c>
      <c r="D535" s="223">
        <v>34</v>
      </c>
      <c r="E535" s="81"/>
      <c r="F535" s="111">
        <f t="shared" si="26"/>
        <v>9.2282930264856219E-2</v>
      </c>
      <c r="G535" s="111">
        <f t="shared" si="27"/>
        <v>0.1440677966101695</v>
      </c>
    </row>
    <row r="536" spans="1:7" s="2" customFormat="1" x14ac:dyDescent="0.25">
      <c r="A536" s="89" t="s">
        <v>1445</v>
      </c>
      <c r="B536" s="198" t="s">
        <v>3193</v>
      </c>
      <c r="C536" s="177">
        <v>225.82646402999998</v>
      </c>
      <c r="D536" s="223">
        <v>63</v>
      </c>
      <c r="E536" s="81"/>
      <c r="F536" s="111">
        <f t="shared" si="26"/>
        <v>0.15999559457237636</v>
      </c>
      <c r="G536" s="111">
        <f t="shared" si="27"/>
        <v>0.26694915254237289</v>
      </c>
    </row>
    <row r="537" spans="1:7" s="2" customFormat="1" x14ac:dyDescent="0.25">
      <c r="A537" s="89" t="s">
        <v>1446</v>
      </c>
      <c r="B537" s="198" t="s">
        <v>3194</v>
      </c>
      <c r="C537" s="177">
        <v>110.84997935</v>
      </c>
      <c r="D537" s="223">
        <v>42</v>
      </c>
      <c r="E537" s="81"/>
      <c r="F537" s="111">
        <f t="shared" si="26"/>
        <v>7.8536005204787734E-2</v>
      </c>
      <c r="G537" s="111">
        <f t="shared" si="27"/>
        <v>0.17796610169491525</v>
      </c>
    </row>
    <row r="538" spans="1:7" s="2" customFormat="1" x14ac:dyDescent="0.25">
      <c r="A538" s="89" t="s">
        <v>1447</v>
      </c>
      <c r="B538" s="198" t="s">
        <v>3195</v>
      </c>
      <c r="C538" s="177">
        <v>19.62256636</v>
      </c>
      <c r="D538" s="223">
        <v>8</v>
      </c>
      <c r="E538" s="81"/>
      <c r="F538" s="111">
        <f t="shared" si="26"/>
        <v>1.3902374928861481E-2</v>
      </c>
      <c r="G538" s="111">
        <f t="shared" si="27"/>
        <v>3.3898305084745763E-2</v>
      </c>
    </row>
    <row r="539" spans="1:7" s="2" customFormat="1" x14ac:dyDescent="0.25">
      <c r="A539" s="89" t="s">
        <v>1448</v>
      </c>
      <c r="B539" s="198" t="s">
        <v>3196</v>
      </c>
      <c r="C539" s="177">
        <v>0</v>
      </c>
      <c r="D539" s="223">
        <v>0</v>
      </c>
      <c r="E539" s="81"/>
      <c r="F539" s="111">
        <f t="shared" si="26"/>
        <v>0</v>
      </c>
      <c r="G539" s="111">
        <f t="shared" si="27"/>
        <v>0</v>
      </c>
    </row>
    <row r="540" spans="1:7" s="2" customFormat="1" x14ac:dyDescent="0.25">
      <c r="A540" s="89" t="s">
        <v>1449</v>
      </c>
      <c r="B540" s="198"/>
      <c r="C540" s="177"/>
      <c r="D540" s="223"/>
      <c r="E540" s="81"/>
      <c r="F540" s="111" t="str">
        <f t="shared" si="26"/>
        <v/>
      </c>
      <c r="G540" s="111" t="str">
        <f t="shared" si="27"/>
        <v/>
      </c>
    </row>
    <row r="541" spans="1:7" s="2" customFormat="1" x14ac:dyDescent="0.25">
      <c r="A541" s="89" t="s">
        <v>1450</v>
      </c>
      <c r="B541" s="198"/>
      <c r="C541" s="177"/>
      <c r="D541" s="223"/>
      <c r="E541" s="81"/>
      <c r="F541" s="111" t="str">
        <f t="shared" si="26"/>
        <v/>
      </c>
      <c r="G541" s="111" t="str">
        <f t="shared" si="27"/>
        <v/>
      </c>
    </row>
    <row r="542" spans="1:7" s="2" customFormat="1" x14ac:dyDescent="0.25">
      <c r="A542" s="89" t="s">
        <v>1451</v>
      </c>
      <c r="B542" s="198"/>
      <c r="C542" s="177"/>
      <c r="D542" s="223"/>
      <c r="E542" s="81"/>
      <c r="F542" s="111" t="str">
        <f t="shared" si="26"/>
        <v/>
      </c>
      <c r="G542" s="111" t="str">
        <f t="shared" si="27"/>
        <v/>
      </c>
    </row>
    <row r="543" spans="1:7" s="2" customFormat="1" x14ac:dyDescent="0.25">
      <c r="A543" s="89" t="s">
        <v>1452</v>
      </c>
      <c r="B543" s="102" t="s">
        <v>1180</v>
      </c>
      <c r="C543" s="177">
        <v>291.50443829999995</v>
      </c>
      <c r="D543" s="223">
        <v>31</v>
      </c>
      <c r="E543" s="81"/>
      <c r="F543" s="111">
        <f t="shared" si="26"/>
        <v>0.20652772528953586</v>
      </c>
      <c r="G543" s="111">
        <f t="shared" si="27"/>
        <v>0.13135593220338984</v>
      </c>
    </row>
    <row r="544" spans="1:7" s="2" customFormat="1" x14ac:dyDescent="0.25">
      <c r="A544" s="89" t="s">
        <v>1453</v>
      </c>
      <c r="B544" s="102" t="s">
        <v>354</v>
      </c>
      <c r="C544" s="129">
        <f>SUM(C526:C543)</f>
        <v>1411.4542630599999</v>
      </c>
      <c r="D544" s="158">
        <f>SUM(D526:D543)</f>
        <v>236</v>
      </c>
      <c r="E544" s="81"/>
      <c r="F544" s="154">
        <f>SUM(F526:F543)</f>
        <v>1</v>
      </c>
      <c r="G544" s="154">
        <f>SUM(G526:G543)</f>
        <v>1</v>
      </c>
    </row>
    <row r="545" spans="1:7" s="2" customFormat="1" x14ac:dyDescent="0.25">
      <c r="A545" s="89" t="s">
        <v>1454</v>
      </c>
      <c r="B545" s="93"/>
      <c r="C545" s="76"/>
      <c r="D545" s="76"/>
      <c r="E545" s="81"/>
      <c r="F545" s="81"/>
      <c r="G545" s="81"/>
    </row>
    <row r="546" spans="1:7" s="2" customFormat="1" x14ac:dyDescent="0.25">
      <c r="A546" s="89" t="s">
        <v>1455</v>
      </c>
      <c r="B546" s="93"/>
      <c r="C546" s="76"/>
      <c r="D546" s="76"/>
      <c r="E546" s="81"/>
      <c r="F546" s="81"/>
      <c r="G546" s="81"/>
    </row>
    <row r="547" spans="1:7" s="2" customFormat="1" x14ac:dyDescent="0.25">
      <c r="A547" s="89" t="s">
        <v>1456</v>
      </c>
      <c r="B547" s="93"/>
      <c r="C547" s="76"/>
      <c r="D547" s="76"/>
      <c r="E547" s="81"/>
      <c r="F547" s="81"/>
      <c r="G547" s="81"/>
    </row>
    <row r="548" spans="1:7" s="2" customFormat="1" x14ac:dyDescent="0.25">
      <c r="A548" s="128"/>
      <c r="B548" s="128" t="s">
        <v>1457</v>
      </c>
      <c r="C548" s="98" t="s">
        <v>314</v>
      </c>
      <c r="D548" s="98" t="s">
        <v>1433</v>
      </c>
      <c r="E548" s="98"/>
      <c r="F548" s="98" t="s">
        <v>839</v>
      </c>
      <c r="G548" s="98" t="s">
        <v>1434</v>
      </c>
    </row>
    <row r="549" spans="1:7" s="2" customFormat="1" x14ac:dyDescent="0.25">
      <c r="A549" s="89" t="s">
        <v>1458</v>
      </c>
      <c r="B549" s="198" t="s">
        <v>3197</v>
      </c>
      <c r="C549" s="177">
        <v>420.23674387000005</v>
      </c>
      <c r="D549" s="223">
        <v>10</v>
      </c>
      <c r="E549" s="81"/>
      <c r="F549" s="111">
        <f>IF($C$567=0,"",IF(C549="[for completion]","",IF(C549="","",C549/$C$567)))</f>
        <v>0.29773316420394424</v>
      </c>
      <c r="G549" s="111">
        <f>IF($D$567=0,"",IF(D549="[for completion]","",IF(D549="","",D549/$D$567)))</f>
        <v>4.2372881355932202E-2</v>
      </c>
    </row>
    <row r="550" spans="1:7" s="2" customFormat="1" x14ac:dyDescent="0.25">
      <c r="A550" s="89" t="s">
        <v>1459</v>
      </c>
      <c r="B550" s="198" t="s">
        <v>3198</v>
      </c>
      <c r="C550" s="177">
        <v>24.368963180000002</v>
      </c>
      <c r="D550" s="223">
        <v>2</v>
      </c>
      <c r="E550" s="81"/>
      <c r="F550" s="111">
        <f t="shared" ref="F550:F566" si="28">IF($C$567=0,"",IF(C550="[for completion]","",IF(C550="","",C550/$C$567)))</f>
        <v>1.7265145472846324E-2</v>
      </c>
      <c r="G550" s="111">
        <f t="shared" ref="G550:G566" si="29">IF($D$567=0,"",IF(D550="[for completion]","",IF(D550="","",D550/$D$567)))</f>
        <v>8.4745762711864406E-3</v>
      </c>
    </row>
    <row r="551" spans="1:7" s="2" customFormat="1" x14ac:dyDescent="0.25">
      <c r="A551" s="89" t="s">
        <v>1460</v>
      </c>
      <c r="B551" s="198" t="s">
        <v>3199</v>
      </c>
      <c r="C551" s="177">
        <v>110.4680809</v>
      </c>
      <c r="D551" s="223">
        <v>23</v>
      </c>
      <c r="E551" s="81"/>
      <c r="F551" s="111">
        <f t="shared" si="28"/>
        <v>7.8265434304975484E-2</v>
      </c>
      <c r="G551" s="111">
        <f t="shared" si="29"/>
        <v>9.7457627118644072E-2</v>
      </c>
    </row>
    <row r="552" spans="1:7" s="2" customFormat="1" x14ac:dyDescent="0.25">
      <c r="A552" s="89" t="s">
        <v>1461</v>
      </c>
      <c r="B552" s="198" t="s">
        <v>3200</v>
      </c>
      <c r="C552" s="177">
        <v>29.44032859</v>
      </c>
      <c r="D552" s="223">
        <v>8</v>
      </c>
      <c r="E552" s="81"/>
      <c r="F552" s="111">
        <f t="shared" si="28"/>
        <v>2.0858152729776772E-2</v>
      </c>
      <c r="G552" s="111">
        <f t="shared" si="29"/>
        <v>3.3898305084745763E-2</v>
      </c>
    </row>
    <row r="553" spans="1:7" s="2" customFormat="1" x14ac:dyDescent="0.25">
      <c r="A553" s="89" t="s">
        <v>1462</v>
      </c>
      <c r="B553" s="198" t="s">
        <v>3201</v>
      </c>
      <c r="C553" s="177">
        <v>0.90954725000000003</v>
      </c>
      <c r="D553" s="223">
        <v>1</v>
      </c>
      <c r="E553" s="81"/>
      <c r="F553" s="111">
        <f t="shared" si="28"/>
        <v>6.4440433799684222E-4</v>
      </c>
      <c r="G553" s="111">
        <f t="shared" si="29"/>
        <v>4.2372881355932203E-3</v>
      </c>
    </row>
    <row r="554" spans="1:7" s="2" customFormat="1" x14ac:dyDescent="0.25">
      <c r="A554" s="89" t="s">
        <v>1463</v>
      </c>
      <c r="B554" s="198" t="s">
        <v>3202</v>
      </c>
      <c r="C554" s="177">
        <v>3.3490017999999999</v>
      </c>
      <c r="D554" s="223">
        <v>3</v>
      </c>
      <c r="E554" s="81"/>
      <c r="F554" s="111">
        <f t="shared" si="28"/>
        <v>2.3727313648402902E-3</v>
      </c>
      <c r="G554" s="111">
        <f t="shared" si="29"/>
        <v>1.2711864406779662E-2</v>
      </c>
    </row>
    <row r="555" spans="1:7" s="2" customFormat="1" x14ac:dyDescent="0.25">
      <c r="A555" s="89" t="s">
        <v>1464</v>
      </c>
      <c r="B555" s="198" t="s">
        <v>3203</v>
      </c>
      <c r="C555" s="177">
        <v>3.0947527200000002</v>
      </c>
      <c r="D555" s="223">
        <v>1</v>
      </c>
      <c r="E555" s="81"/>
      <c r="F555" s="111">
        <f t="shared" si="28"/>
        <v>2.1925986558648017E-3</v>
      </c>
      <c r="G555" s="111">
        <f t="shared" si="29"/>
        <v>4.2372881355932203E-3</v>
      </c>
    </row>
    <row r="556" spans="1:7" s="2" customFormat="1" x14ac:dyDescent="0.25">
      <c r="A556" s="89" t="s">
        <v>1465</v>
      </c>
      <c r="B556" s="198" t="s">
        <v>3204</v>
      </c>
      <c r="C556" s="177">
        <v>30.974982089999997</v>
      </c>
      <c r="D556" s="223">
        <v>4</v>
      </c>
      <c r="E556" s="81"/>
      <c r="F556" s="111">
        <f t="shared" si="28"/>
        <v>2.1945438049722533E-2</v>
      </c>
      <c r="G556" s="111">
        <f t="shared" si="29"/>
        <v>1.6949152542372881E-2</v>
      </c>
    </row>
    <row r="557" spans="1:7" s="2" customFormat="1" x14ac:dyDescent="0.25">
      <c r="A557" s="89" t="s">
        <v>1466</v>
      </c>
      <c r="B557" s="198" t="s">
        <v>3205</v>
      </c>
      <c r="C557" s="177">
        <v>10.55527929</v>
      </c>
      <c r="D557" s="223">
        <v>6</v>
      </c>
      <c r="E557" s="81"/>
      <c r="F557" s="111">
        <f t="shared" si="28"/>
        <v>7.4783006196151199E-3</v>
      </c>
      <c r="G557" s="111">
        <f t="shared" si="29"/>
        <v>2.5423728813559324E-2</v>
      </c>
    </row>
    <row r="558" spans="1:7" s="2" customFormat="1" x14ac:dyDescent="0.25">
      <c r="A558" s="89" t="s">
        <v>1467</v>
      </c>
      <c r="B558" s="198" t="s">
        <v>3206</v>
      </c>
      <c r="C558" s="177">
        <v>130.25313532999999</v>
      </c>
      <c r="D558" s="223">
        <v>34</v>
      </c>
      <c r="E558" s="81"/>
      <c r="F558" s="111">
        <f t="shared" si="28"/>
        <v>9.2282930264856219E-2</v>
      </c>
      <c r="G558" s="111">
        <f t="shared" si="29"/>
        <v>0.1440677966101695</v>
      </c>
    </row>
    <row r="559" spans="1:7" s="2" customFormat="1" x14ac:dyDescent="0.25">
      <c r="A559" s="89" t="s">
        <v>1468</v>
      </c>
      <c r="B559" s="198" t="s">
        <v>3207</v>
      </c>
      <c r="C559" s="177">
        <v>225.82646402999998</v>
      </c>
      <c r="D559" s="223">
        <v>63</v>
      </c>
      <c r="E559" s="81"/>
      <c r="F559" s="111">
        <f t="shared" si="28"/>
        <v>0.15999559457237636</v>
      </c>
      <c r="G559" s="111">
        <f t="shared" si="29"/>
        <v>0.26694915254237289</v>
      </c>
    </row>
    <row r="560" spans="1:7" s="2" customFormat="1" x14ac:dyDescent="0.25">
      <c r="A560" s="89" t="s">
        <v>1469</v>
      </c>
      <c r="B560" s="198" t="s">
        <v>3208</v>
      </c>
      <c r="C560" s="177">
        <v>110.84997935</v>
      </c>
      <c r="D560" s="223">
        <v>42</v>
      </c>
      <c r="E560" s="81"/>
      <c r="F560" s="111">
        <f t="shared" si="28"/>
        <v>7.8536005204787734E-2</v>
      </c>
      <c r="G560" s="111">
        <f t="shared" si="29"/>
        <v>0.17796610169491525</v>
      </c>
    </row>
    <row r="561" spans="1:7" s="2" customFormat="1" x14ac:dyDescent="0.25">
      <c r="A561" s="89" t="s">
        <v>1470</v>
      </c>
      <c r="B561" s="198" t="s">
        <v>3209</v>
      </c>
      <c r="C561" s="177">
        <v>19.62256636</v>
      </c>
      <c r="D561" s="223">
        <v>8</v>
      </c>
      <c r="E561" s="81"/>
      <c r="F561" s="111">
        <f t="shared" si="28"/>
        <v>1.3902374928861481E-2</v>
      </c>
      <c r="G561" s="111">
        <f t="shared" si="29"/>
        <v>3.3898305084745763E-2</v>
      </c>
    </row>
    <row r="562" spans="1:7" s="2" customFormat="1" x14ac:dyDescent="0.25">
      <c r="A562" s="89" t="s">
        <v>1471</v>
      </c>
      <c r="B562" s="198" t="s">
        <v>3210</v>
      </c>
      <c r="C562" s="177">
        <v>0</v>
      </c>
      <c r="D562" s="223">
        <v>0</v>
      </c>
      <c r="E562" s="81"/>
      <c r="F562" s="111">
        <f t="shared" si="28"/>
        <v>0</v>
      </c>
      <c r="G562" s="111">
        <f t="shared" si="29"/>
        <v>0</v>
      </c>
    </row>
    <row r="563" spans="1:7" s="2" customFormat="1" x14ac:dyDescent="0.25">
      <c r="A563" s="89" t="s">
        <v>1472</v>
      </c>
      <c r="B563" s="198"/>
      <c r="C563" s="177"/>
      <c r="D563" s="223"/>
      <c r="E563" s="81"/>
      <c r="F563" s="111" t="str">
        <f t="shared" si="28"/>
        <v/>
      </c>
      <c r="G563" s="111" t="str">
        <f t="shared" si="29"/>
        <v/>
      </c>
    </row>
    <row r="564" spans="1:7" s="2" customFormat="1" x14ac:dyDescent="0.25">
      <c r="A564" s="89" t="s">
        <v>1473</v>
      </c>
      <c r="B564" s="198"/>
      <c r="C564" s="177"/>
      <c r="D564" s="223"/>
      <c r="E564" s="81"/>
      <c r="F564" s="111" t="str">
        <f t="shared" si="28"/>
        <v/>
      </c>
      <c r="G564" s="111" t="str">
        <f t="shared" si="29"/>
        <v/>
      </c>
    </row>
    <row r="565" spans="1:7" s="2" customFormat="1" x14ac:dyDescent="0.25">
      <c r="A565" s="89" t="s">
        <v>1474</v>
      </c>
      <c r="B565" s="198"/>
      <c r="C565" s="177"/>
      <c r="D565" s="223"/>
      <c r="E565" s="81"/>
      <c r="F565" s="111" t="str">
        <f t="shared" si="28"/>
        <v/>
      </c>
      <c r="G565" s="111" t="str">
        <f t="shared" si="29"/>
        <v/>
      </c>
    </row>
    <row r="566" spans="1:7" s="2" customFormat="1" x14ac:dyDescent="0.25">
      <c r="A566" s="89" t="s">
        <v>1475</v>
      </c>
      <c r="B566" s="102" t="s">
        <v>1180</v>
      </c>
      <c r="C566" s="177">
        <v>291.50443829999995</v>
      </c>
      <c r="D566" s="223">
        <v>31</v>
      </c>
      <c r="E566" s="81"/>
      <c r="F566" s="111">
        <f t="shared" si="28"/>
        <v>0.20652772528953586</v>
      </c>
      <c r="G566" s="111">
        <f t="shared" si="29"/>
        <v>0.13135593220338984</v>
      </c>
    </row>
    <row r="567" spans="1:7" s="2" customFormat="1" x14ac:dyDescent="0.25">
      <c r="A567" s="89" t="s">
        <v>1476</v>
      </c>
      <c r="B567" s="102" t="s">
        <v>354</v>
      </c>
      <c r="C567" s="129">
        <f>SUM(C549:C566)</f>
        <v>1411.4542630599999</v>
      </c>
      <c r="D567" s="158">
        <f>SUM(D549:D566)</f>
        <v>236</v>
      </c>
      <c r="E567" s="81"/>
      <c r="F567" s="154">
        <f>SUM(F549:F566)</f>
        <v>1</v>
      </c>
      <c r="G567" s="154">
        <f>SUM(G549:G566)</f>
        <v>1</v>
      </c>
    </row>
    <row r="568" spans="1:7" s="2" customFormat="1" x14ac:dyDescent="0.25">
      <c r="A568" s="89" t="s">
        <v>1477</v>
      </c>
      <c r="B568" s="93"/>
      <c r="C568" s="76"/>
      <c r="D568" s="76"/>
      <c r="E568" s="81"/>
      <c r="F568" s="81"/>
      <c r="G568" s="81"/>
    </row>
    <row r="569" spans="1:7" s="2" customFormat="1" x14ac:dyDescent="0.25">
      <c r="A569" s="89" t="s">
        <v>1478</v>
      </c>
      <c r="B569" s="93"/>
      <c r="C569" s="76"/>
      <c r="D569" s="76"/>
      <c r="E569" s="81"/>
      <c r="F569" s="81"/>
      <c r="G569" s="81"/>
    </row>
    <row r="570" spans="1:7" s="2" customFormat="1" x14ac:dyDescent="0.25">
      <c r="A570" s="89" t="s">
        <v>1479</v>
      </c>
      <c r="B570" s="93"/>
      <c r="C570" s="76"/>
      <c r="D570" s="76"/>
      <c r="E570" s="81"/>
      <c r="F570" s="81"/>
      <c r="G570" s="81"/>
    </row>
    <row r="571" spans="1:7" s="2" customFormat="1" x14ac:dyDescent="0.25">
      <c r="A571" s="128"/>
      <c r="B571" s="128" t="s">
        <v>1480</v>
      </c>
      <c r="C571" s="98" t="s">
        <v>314</v>
      </c>
      <c r="D571" s="98" t="s">
        <v>1433</v>
      </c>
      <c r="E571" s="98"/>
      <c r="F571" s="98" t="s">
        <v>839</v>
      </c>
      <c r="G571" s="98" t="s">
        <v>1434</v>
      </c>
    </row>
    <row r="572" spans="1:7" s="2" customFormat="1" x14ac:dyDescent="0.25">
      <c r="A572" s="89" t="s">
        <v>1481</v>
      </c>
      <c r="B572" s="102" t="s">
        <v>1210</v>
      </c>
      <c r="C572" s="177">
        <v>268.88033655999993</v>
      </c>
      <c r="D572" s="223">
        <v>88</v>
      </c>
      <c r="E572" s="81"/>
      <c r="F572" s="111">
        <f>IF($C$585=0,"",IF(C572="[for completion]","",IF(C572="","",C572/$C$585)))</f>
        <v>0.19049879517673748</v>
      </c>
      <c r="G572" s="111">
        <f>IF($D$585=0,"",IF(D572="[for completion]","",IF(D572="","",D572/$D$585)))</f>
        <v>0.38095238095238093</v>
      </c>
    </row>
    <row r="573" spans="1:7" s="2" customFormat="1" x14ac:dyDescent="0.25">
      <c r="A573" s="89" t="s">
        <v>1482</v>
      </c>
      <c r="B573" s="102" t="s">
        <v>1212</v>
      </c>
      <c r="C573" s="177">
        <v>100.10800209000001</v>
      </c>
      <c r="D573" s="223">
        <v>31</v>
      </c>
      <c r="E573" s="81"/>
      <c r="F573" s="111">
        <f>IF($C$585=0,"",IF(C573="[for completion]","",IF(C573="","",C573/$C$585)))</f>
        <v>7.0925431103214198E-2</v>
      </c>
      <c r="G573" s="111">
        <f>IF($D$585=0,"",IF(D573="[for completion]","",IF(D573="","",D573/$D$585)))</f>
        <v>0.13419913419913421</v>
      </c>
    </row>
    <row r="574" spans="1:7" s="2" customFormat="1" x14ac:dyDescent="0.25">
      <c r="A574" s="89" t="s">
        <v>1483</v>
      </c>
      <c r="B574" s="102" t="s">
        <v>1214</v>
      </c>
      <c r="C574" s="177">
        <v>19.064292760000001</v>
      </c>
      <c r="D574" s="223">
        <v>9</v>
      </c>
      <c r="E574" s="81"/>
      <c r="F574" s="111">
        <f>IF($C$585=0,"",IF(C574="[for completion]","",IF(C574="","",C574/$C$585)))</f>
        <v>1.3506844152830752E-2</v>
      </c>
      <c r="G574" s="111">
        <f>IF($D$585=0,"",IF(D574="[for completion]","",IF(D574="","",D574/$D$585)))</f>
        <v>3.896103896103896E-2</v>
      </c>
    </row>
    <row r="575" spans="1:7" s="2" customFormat="1" x14ac:dyDescent="0.25">
      <c r="A575" s="89" t="s">
        <v>1484</v>
      </c>
      <c r="B575" s="102" t="s">
        <v>1216</v>
      </c>
      <c r="C575" s="177">
        <v>238.99610195000005</v>
      </c>
      <c r="D575" s="223">
        <v>21</v>
      </c>
      <c r="E575" s="81"/>
      <c r="F575" s="111">
        <f>IF($C$585=0,"",IF(C575="[for completion]","",IF(C575="","",C575/$C$585)))</f>
        <v>0.16932613985795192</v>
      </c>
      <c r="G575" s="111">
        <f>IF($D$585=0,"",IF(D575="[for completion]","",IF(D575="","",D575/$D$585)))</f>
        <v>9.0909090909090912E-2</v>
      </c>
    </row>
    <row r="576" spans="1:7" s="2" customFormat="1" x14ac:dyDescent="0.25">
      <c r="A576" s="89" t="s">
        <v>1485</v>
      </c>
      <c r="B576" s="102" t="s">
        <v>1218</v>
      </c>
      <c r="C576" s="177">
        <v>58.890331360000005</v>
      </c>
      <c r="D576" s="223">
        <v>23</v>
      </c>
      <c r="E576" s="81"/>
      <c r="F576" s="111">
        <f>IF($C$585=0,"",IF(C576="[for completion]","",IF(C576="","",C576/$C$585)))</f>
        <v>4.1723159510905536E-2</v>
      </c>
      <c r="G576" s="111">
        <f>IF($D$585=0,"",IF(D576="[for completion]","",IF(D576="","",D576/$D$585)))</f>
        <v>9.9567099567099568E-2</v>
      </c>
    </row>
    <row r="577" spans="1:7" s="2" customFormat="1" x14ac:dyDescent="0.25">
      <c r="A577" s="89" t="s">
        <v>1486</v>
      </c>
      <c r="B577" s="102" t="s">
        <v>1220</v>
      </c>
      <c r="C577" s="177">
        <v>88.534952329999996</v>
      </c>
      <c r="D577" s="223">
        <v>16</v>
      </c>
      <c r="E577" s="81"/>
      <c r="F577" s="111">
        <f t="shared" ref="F577:F584" si="30">IF($C$585=0,"",IF(C577="[for completion]","",IF(C577="","",C577/$C$585)))</f>
        <v>6.2726051170838695E-2</v>
      </c>
      <c r="G577" s="111">
        <f t="shared" ref="G577:G584" si="31">IF($D$585=0,"",IF(D577="[for completion]","",IF(D577="","",D577/$D$585)))</f>
        <v>6.9264069264069264E-2</v>
      </c>
    </row>
    <row r="578" spans="1:7" s="2" customFormat="1" x14ac:dyDescent="0.25">
      <c r="A578" s="89" t="s">
        <v>1487</v>
      </c>
      <c r="B578" s="102" t="s">
        <v>1222</v>
      </c>
      <c r="C578" s="177">
        <v>49.25428823</v>
      </c>
      <c r="D578" s="223">
        <v>8</v>
      </c>
      <c r="E578" s="81"/>
      <c r="F578" s="111">
        <f t="shared" si="30"/>
        <v>3.48961277166841E-2</v>
      </c>
      <c r="G578" s="111">
        <f t="shared" si="31"/>
        <v>3.4632034632034632E-2</v>
      </c>
    </row>
    <row r="579" spans="1:7" s="2" customFormat="1" x14ac:dyDescent="0.25">
      <c r="A579" s="89" t="s">
        <v>1488</v>
      </c>
      <c r="B579" s="102" t="s">
        <v>1224</v>
      </c>
      <c r="C579" s="177">
        <v>26.668110579999997</v>
      </c>
      <c r="D579" s="223">
        <v>7</v>
      </c>
      <c r="E579" s="81"/>
      <c r="F579" s="111">
        <f t="shared" si="30"/>
        <v>1.88940664093388E-2</v>
      </c>
      <c r="G579" s="111">
        <f t="shared" si="31"/>
        <v>3.0303030303030304E-2</v>
      </c>
    </row>
    <row r="580" spans="1:7" s="2" customFormat="1" x14ac:dyDescent="0.25">
      <c r="A580" s="89" t="s">
        <v>1489</v>
      </c>
      <c r="B580" s="102" t="s">
        <v>1226</v>
      </c>
      <c r="C580" s="177">
        <v>165.22312381999998</v>
      </c>
      <c r="D580" s="95">
        <v>11</v>
      </c>
      <c r="E580" s="81"/>
      <c r="F580" s="111">
        <f t="shared" si="30"/>
        <v>0.11705878691513537</v>
      </c>
      <c r="G580" s="111">
        <f t="shared" si="31"/>
        <v>4.7619047619047616E-2</v>
      </c>
    </row>
    <row r="581" spans="1:7" s="2" customFormat="1" x14ac:dyDescent="0.25">
      <c r="A581" s="89" t="s">
        <v>1490</v>
      </c>
      <c r="B581" s="89" t="s">
        <v>1228</v>
      </c>
      <c r="C581" s="177">
        <v>241.98295225000004</v>
      </c>
      <c r="D581" s="95">
        <v>6</v>
      </c>
      <c r="F581" s="111">
        <f t="shared" si="30"/>
        <v>0.17144229082236545</v>
      </c>
      <c r="G581" s="111">
        <f t="shared" si="31"/>
        <v>2.5974025974025976E-2</v>
      </c>
    </row>
    <row r="582" spans="1:7" s="2" customFormat="1" x14ac:dyDescent="0.25">
      <c r="A582" s="89" t="s">
        <v>1491</v>
      </c>
      <c r="B582" s="89" t="s">
        <v>1230</v>
      </c>
      <c r="C582" s="177">
        <v>145.52315984000001</v>
      </c>
      <c r="D582" s="95">
        <v>5</v>
      </c>
      <c r="F582" s="111">
        <f t="shared" si="30"/>
        <v>0.10310157661397343</v>
      </c>
      <c r="G582" s="111">
        <f t="shared" si="31"/>
        <v>2.1645021645021644E-2</v>
      </c>
    </row>
    <row r="583" spans="1:7" s="2" customFormat="1" x14ac:dyDescent="0.25">
      <c r="A583" s="89" t="s">
        <v>1492</v>
      </c>
      <c r="B583" s="102" t="s">
        <v>1232</v>
      </c>
      <c r="C583" s="177">
        <v>3.8143374400000001</v>
      </c>
      <c r="D583" s="95">
        <v>3</v>
      </c>
      <c r="E583" s="81"/>
      <c r="F583" s="111">
        <f t="shared" si="30"/>
        <v>2.7024166066356306E-3</v>
      </c>
      <c r="G583" s="111">
        <f t="shared" si="31"/>
        <v>1.2987012987012988E-2</v>
      </c>
    </row>
    <row r="584" spans="1:7" s="2" customFormat="1" x14ac:dyDescent="0.25">
      <c r="A584" s="89" t="s">
        <v>1493</v>
      </c>
      <c r="B584" s="89" t="s">
        <v>1180</v>
      </c>
      <c r="C584" s="177">
        <v>4.5142738500000004</v>
      </c>
      <c r="D584" s="223">
        <v>3</v>
      </c>
      <c r="E584" s="81"/>
      <c r="F584" s="111">
        <f t="shared" si="30"/>
        <v>3.1983139433885439E-3</v>
      </c>
      <c r="G584" s="111">
        <f t="shared" si="31"/>
        <v>1.2987012987012988E-2</v>
      </c>
    </row>
    <row r="585" spans="1:7" s="2" customFormat="1" x14ac:dyDescent="0.25">
      <c r="A585" s="89" t="s">
        <v>1494</v>
      </c>
      <c r="B585" s="102" t="s">
        <v>354</v>
      </c>
      <c r="C585" s="129">
        <f>SUM(C572:C584)</f>
        <v>1411.4542630600001</v>
      </c>
      <c r="D585" s="158">
        <f>SUM(D572:D584)</f>
        <v>231</v>
      </c>
      <c r="E585" s="81"/>
      <c r="F585" s="154">
        <f>SUM(F572:F584)</f>
        <v>1</v>
      </c>
      <c r="G585" s="154">
        <f>SUM(G572:G584)</f>
        <v>1</v>
      </c>
    </row>
    <row r="586" spans="1:7" s="2" customFormat="1" x14ac:dyDescent="0.25">
      <c r="A586" s="89" t="s">
        <v>1495</v>
      </c>
      <c r="B586" s="93"/>
      <c r="C586" s="71"/>
      <c r="D586" s="157"/>
      <c r="E586" s="81"/>
      <c r="F586" s="156"/>
      <c r="G586" s="156"/>
    </row>
    <row r="587" spans="1:7" s="2" customFormat="1" x14ac:dyDescent="0.25">
      <c r="A587" s="89" t="s">
        <v>1496</v>
      </c>
      <c r="B587" s="93"/>
      <c r="C587" s="71"/>
      <c r="D587" s="157"/>
      <c r="E587" s="81"/>
      <c r="F587" s="156"/>
      <c r="G587" s="156"/>
    </row>
    <row r="588" spans="1:7" s="2" customFormat="1" x14ac:dyDescent="0.25">
      <c r="A588" s="89" t="s">
        <v>1497</v>
      </c>
      <c r="B588" s="93"/>
      <c r="C588" s="71"/>
      <c r="D588" s="157"/>
      <c r="E588" s="81"/>
      <c r="F588" s="156"/>
      <c r="G588" s="156"/>
    </row>
    <row r="589" spans="1:7" s="2" customFormat="1" x14ac:dyDescent="0.25">
      <c r="A589" s="89" t="s">
        <v>1498</v>
      </c>
      <c r="B589" s="93"/>
      <c r="C589" s="71"/>
      <c r="D589" s="157"/>
      <c r="E589" s="81"/>
      <c r="F589" s="156"/>
      <c r="G589" s="156"/>
    </row>
    <row r="590" spans="1:7" s="2" customFormat="1" x14ac:dyDescent="0.25">
      <c r="A590" s="89" t="s">
        <v>1499</v>
      </c>
      <c r="B590" s="93"/>
      <c r="C590" s="71"/>
      <c r="D590" s="157"/>
      <c r="E590" s="81"/>
      <c r="F590" s="156"/>
      <c r="G590" s="156"/>
    </row>
    <row r="591" spans="1:7" s="2" customFormat="1" x14ac:dyDescent="0.25">
      <c r="A591" s="89" t="s">
        <v>1500</v>
      </c>
      <c r="B591" s="93"/>
      <c r="C591" s="71"/>
      <c r="D591" s="157"/>
      <c r="E591" s="81"/>
      <c r="F591" s="156" t="str">
        <f>IF($C$585=0,"",IF(C591="[for completion]","",IF(C591="","",C591/$C$585)))</f>
        <v/>
      </c>
      <c r="G591" s="156" t="str">
        <f>IF($D$585=0,"",IF(D591="[for completion]","",IF(D591="","",D591/$D$585)))</f>
        <v/>
      </c>
    </row>
    <row r="592" spans="1:7" s="2" customFormat="1" x14ac:dyDescent="0.25">
      <c r="A592" s="89" t="s">
        <v>1501</v>
      </c>
    </row>
    <row r="593" spans="1:7" s="2" customFormat="1" x14ac:dyDescent="0.25">
      <c r="A593" s="89" t="s">
        <v>1502</v>
      </c>
    </row>
    <row r="594" spans="1:7" x14ac:dyDescent="0.25">
      <c r="A594" s="89" t="s">
        <v>1503</v>
      </c>
    </row>
    <row r="595" spans="1:7" x14ac:dyDescent="0.25">
      <c r="A595" s="89" t="s">
        <v>1504</v>
      </c>
    </row>
    <row r="596" spans="1:7" x14ac:dyDescent="0.25">
      <c r="A596" s="128"/>
      <c r="B596" s="128" t="s">
        <v>1505</v>
      </c>
      <c r="C596" s="98" t="s">
        <v>314</v>
      </c>
      <c r="D596" s="98" t="s">
        <v>1433</v>
      </c>
      <c r="E596" s="98"/>
      <c r="F596" s="98" t="s">
        <v>838</v>
      </c>
      <c r="G596" s="98" t="s">
        <v>1434</v>
      </c>
    </row>
    <row r="597" spans="1:7" x14ac:dyDescent="0.25">
      <c r="A597" s="89" t="s">
        <v>1506</v>
      </c>
      <c r="B597" s="102" t="s">
        <v>1263</v>
      </c>
      <c r="C597" s="177">
        <v>3.8143374400000001</v>
      </c>
      <c r="D597" s="223">
        <v>3</v>
      </c>
      <c r="E597" s="81"/>
      <c r="F597" s="111">
        <f>IF($C$601=0,"",IF(C597="[for completion]","",IF(C597="","",C597/$C$601)))</f>
        <v>2.7024166066356311E-3</v>
      </c>
      <c r="G597" s="111">
        <f>IF($D$601=0,"",IF(D597="[for completion]","",IF(D597="","",D597/$D$601)))</f>
        <v>1.2987012987012988E-2</v>
      </c>
    </row>
    <row r="598" spans="1:7" x14ac:dyDescent="0.25">
      <c r="A598" s="89" t="s">
        <v>1507</v>
      </c>
      <c r="B598" s="176" t="s">
        <v>1508</v>
      </c>
      <c r="C598" s="177">
        <v>1407.63992562</v>
      </c>
      <c r="D598" s="223">
        <v>228</v>
      </c>
      <c r="E598" s="81"/>
      <c r="F598" s="111">
        <f>IF($C$601=0,"",IF(C598="[for completion]","",IF(C598="","",C598/$C$601)))</f>
        <v>0.99729758339336438</v>
      </c>
      <c r="G598" s="111">
        <f>IF($D$601=0,"",IF(D598="[for completion]","",IF(D598="","",D598/$D$601)))</f>
        <v>0.98701298701298701</v>
      </c>
    </row>
    <row r="599" spans="1:7" x14ac:dyDescent="0.25">
      <c r="A599" s="89" t="s">
        <v>1509</v>
      </c>
      <c r="B599" s="102" t="s">
        <v>713</v>
      </c>
      <c r="C599" s="177">
        <v>0</v>
      </c>
      <c r="D599" s="223">
        <v>0</v>
      </c>
      <c r="E599" s="81"/>
      <c r="F599" s="111">
        <f>IF($C$601=0,"",IF(C599="[for completion]","",IF(C599="","",C599/$C$601)))</f>
        <v>0</v>
      </c>
      <c r="G599" s="111">
        <f>IF($D$601=0,"",IF(D599="[for completion]","",IF(D599="","",D599/$D$601)))</f>
        <v>0</v>
      </c>
    </row>
    <row r="600" spans="1:7" x14ac:dyDescent="0.25">
      <c r="A600" s="89" t="s">
        <v>1510</v>
      </c>
      <c r="B600" s="89" t="s">
        <v>1180</v>
      </c>
      <c r="C600" s="177">
        <v>0</v>
      </c>
      <c r="D600" s="223">
        <v>0</v>
      </c>
      <c r="E600" s="81"/>
      <c r="F600" s="111">
        <f>IF($C$601=0,"",IF(C600="[for completion]","",IF(C600="","",C600/$C$601)))</f>
        <v>0</v>
      </c>
      <c r="G600" s="111">
        <f>IF($D$601=0,"",IF(D600="[for completion]","",IF(D600="","",D600/$D$601)))</f>
        <v>0</v>
      </c>
    </row>
    <row r="601" spans="1:7" x14ac:dyDescent="0.25">
      <c r="A601" s="89" t="s">
        <v>1511</v>
      </c>
      <c r="B601" s="102" t="s">
        <v>354</v>
      </c>
      <c r="C601" s="129">
        <f>SUM(C597:C600)</f>
        <v>1411.4542630599999</v>
      </c>
      <c r="D601" s="158">
        <f>SUM(D597:D600)</f>
        <v>231</v>
      </c>
      <c r="E601" s="81"/>
      <c r="F601" s="154">
        <f>SUM(F597:F600)</f>
        <v>1</v>
      </c>
      <c r="G601" s="154">
        <f>SUM(G597:G600)</f>
        <v>1</v>
      </c>
    </row>
    <row r="603" spans="1:7" x14ac:dyDescent="0.25">
      <c r="A603" s="128"/>
      <c r="B603" s="128" t="s">
        <v>1533</v>
      </c>
      <c r="C603" s="128" t="s">
        <v>1270</v>
      </c>
      <c r="D603" s="128" t="s">
        <v>1512</v>
      </c>
      <c r="E603" s="128"/>
      <c r="F603" s="128" t="s">
        <v>1272</v>
      </c>
      <c r="G603" s="99" t="s">
        <v>1273</v>
      </c>
    </row>
    <row r="604" spans="1:7" x14ac:dyDescent="0.25">
      <c r="A604" s="89" t="s">
        <v>1513</v>
      </c>
      <c r="B604" s="102" t="s">
        <v>1393</v>
      </c>
      <c r="C604" s="177"/>
      <c r="D604" s="177">
        <v>26.650471791899996</v>
      </c>
      <c r="E604" s="179"/>
      <c r="F604" s="177"/>
      <c r="G604" s="177"/>
    </row>
    <row r="605" spans="1:7" x14ac:dyDescent="0.25">
      <c r="A605" s="89" t="s">
        <v>1514</v>
      </c>
      <c r="B605" s="102" t="s">
        <v>1395</v>
      </c>
      <c r="C605" s="177"/>
      <c r="D605" s="177">
        <v>188.54133512470003</v>
      </c>
      <c r="E605" s="179"/>
      <c r="F605" s="177"/>
      <c r="G605" s="177"/>
    </row>
    <row r="606" spans="1:7" x14ac:dyDescent="0.25">
      <c r="A606" s="89" t="s">
        <v>1515</v>
      </c>
      <c r="B606" s="102" t="s">
        <v>1397</v>
      </c>
      <c r="C606" s="177"/>
      <c r="D606" s="177">
        <v>0.17126454290000001</v>
      </c>
      <c r="E606" s="179"/>
      <c r="F606" s="177"/>
      <c r="G606" s="177"/>
    </row>
    <row r="607" spans="1:7" x14ac:dyDescent="0.25">
      <c r="A607" s="89" t="s">
        <v>1516</v>
      </c>
      <c r="B607" s="102" t="s">
        <v>1399</v>
      </c>
      <c r="C607" s="177"/>
      <c r="D607" s="177">
        <v>0</v>
      </c>
      <c r="E607" s="179"/>
      <c r="F607" s="177"/>
      <c r="G607" s="177"/>
    </row>
    <row r="608" spans="1:7" x14ac:dyDescent="0.25">
      <c r="A608" s="89" t="s">
        <v>1517</v>
      </c>
      <c r="B608" s="102" t="s">
        <v>1401</v>
      </c>
      <c r="C608" s="177"/>
      <c r="D608" s="177">
        <v>253.20416330790002</v>
      </c>
      <c r="E608" s="179"/>
      <c r="F608" s="177"/>
      <c r="G608" s="177"/>
    </row>
    <row r="609" spans="1:7" x14ac:dyDescent="0.25">
      <c r="A609" s="89" t="s">
        <v>1518</v>
      </c>
      <c r="B609" s="102" t="s">
        <v>1403</v>
      </c>
      <c r="C609" s="177"/>
      <c r="D609" s="177">
        <v>2168.1922967564997</v>
      </c>
      <c r="E609" s="179"/>
      <c r="F609" s="177"/>
      <c r="G609" s="177"/>
    </row>
    <row r="610" spans="1:7" x14ac:dyDescent="0.25">
      <c r="A610" s="89" t="s">
        <v>1519</v>
      </c>
      <c r="B610" s="102" t="s">
        <v>1405</v>
      </c>
      <c r="C610" s="177"/>
      <c r="D610" s="177">
        <v>0</v>
      </c>
      <c r="E610" s="179"/>
      <c r="F610" s="177"/>
      <c r="G610" s="177"/>
    </row>
    <row r="611" spans="1:7" x14ac:dyDescent="0.25">
      <c r="A611" s="89" t="s">
        <v>1520</v>
      </c>
      <c r="B611" s="102" t="s">
        <v>1407</v>
      </c>
      <c r="C611" s="177"/>
      <c r="D611" s="177">
        <v>0</v>
      </c>
      <c r="E611" s="179"/>
      <c r="F611" s="177"/>
      <c r="G611" s="177"/>
    </row>
    <row r="612" spans="1:7" x14ac:dyDescent="0.25">
      <c r="A612" s="89" t="s">
        <v>1521</v>
      </c>
      <c r="B612" s="102" t="s">
        <v>1409</v>
      </c>
      <c r="C612" s="177"/>
      <c r="D612" s="177">
        <v>103.05243229369998</v>
      </c>
      <c r="E612" s="179"/>
      <c r="F612" s="177"/>
      <c r="G612" s="177"/>
    </row>
    <row r="613" spans="1:7" x14ac:dyDescent="0.25">
      <c r="A613" s="89" t="s">
        <v>1522</v>
      </c>
      <c r="B613" s="102" t="s">
        <v>1411</v>
      </c>
      <c r="C613" s="177"/>
      <c r="D613" s="177">
        <v>0</v>
      </c>
      <c r="E613" s="179"/>
      <c r="F613" s="177"/>
      <c r="G613" s="177"/>
    </row>
    <row r="614" spans="1:7" x14ac:dyDescent="0.25">
      <c r="A614" s="89" t="s">
        <v>1523</v>
      </c>
      <c r="B614" s="102" t="s">
        <v>1413</v>
      </c>
      <c r="C614" s="177"/>
      <c r="D614" s="177">
        <v>0</v>
      </c>
      <c r="E614" s="179"/>
      <c r="F614" s="177"/>
      <c r="G614" s="177"/>
    </row>
    <row r="615" spans="1:7" x14ac:dyDescent="0.25">
      <c r="A615" s="89" t="s">
        <v>1524</v>
      </c>
      <c r="B615" s="102" t="s">
        <v>1415</v>
      </c>
      <c r="C615" s="177"/>
      <c r="D615" s="177">
        <v>0</v>
      </c>
      <c r="E615" s="179"/>
      <c r="F615" s="177"/>
      <c r="G615" s="177"/>
    </row>
    <row r="616" spans="1:7" x14ac:dyDescent="0.25">
      <c r="A616" s="89" t="s">
        <v>1525</v>
      </c>
      <c r="B616" s="102" t="s">
        <v>352</v>
      </c>
      <c r="C616" s="177"/>
      <c r="D616" s="177">
        <v>104.892092147</v>
      </c>
      <c r="E616" s="179"/>
      <c r="F616" s="177"/>
      <c r="G616" s="177"/>
    </row>
    <row r="617" spans="1:7" x14ac:dyDescent="0.25">
      <c r="A617" s="89" t="s">
        <v>1526</v>
      </c>
      <c r="B617" s="102" t="s">
        <v>354</v>
      </c>
      <c r="C617" s="129">
        <f>SUM(C604:C616)</f>
        <v>0</v>
      </c>
      <c r="D617" s="129">
        <f>SUM(D604:D616)</f>
        <v>2844.7040559645993</v>
      </c>
      <c r="E617" s="73"/>
      <c r="F617" s="71"/>
      <c r="G617" s="111" t="str">
        <f>IF($D$393=0,"",IF(#REF!="[For completion]","",#REF!/$D$393))</f>
        <v/>
      </c>
    </row>
    <row r="618" spans="1:7" x14ac:dyDescent="0.25">
      <c r="A618" s="89" t="s">
        <v>1527</v>
      </c>
      <c r="B618" s="89" t="s">
        <v>1283</v>
      </c>
      <c r="C618" s="2"/>
      <c r="D618" s="2"/>
      <c r="E618" s="2"/>
      <c r="F618" s="177"/>
      <c r="G618" s="111" t="str">
        <f>IF($D$622=0,"",IF(D617="[for completion]","",IF(D617="","",D617/$D$622)))</f>
        <v/>
      </c>
    </row>
    <row r="619" spans="1:7" x14ac:dyDescent="0.25">
      <c r="A619" s="89" t="s">
        <v>1528</v>
      </c>
      <c r="G619" s="156" t="str">
        <f>IF($D$622=0,"",IF(D618="[for completion]","",IF(D618="","",D618/$D$622)))</f>
        <v/>
      </c>
    </row>
    <row r="620" spans="1:7" x14ac:dyDescent="0.25">
      <c r="A620" s="89" t="s">
        <v>1529</v>
      </c>
      <c r="B620" s="93"/>
      <c r="C620" s="71"/>
      <c r="D620" s="157"/>
      <c r="E620" s="73"/>
      <c r="F620" s="156"/>
      <c r="G620" s="156" t="str">
        <f t="shared" ref="G620:G622" si="32">IF($D$622=0,"",IF(D620="[for completion]","",IF(D620="","",D620/$D$622)))</f>
        <v/>
      </c>
    </row>
    <row r="621" spans="1:7" x14ac:dyDescent="0.25">
      <c r="A621" s="89" t="s">
        <v>1530</v>
      </c>
      <c r="B621" s="93"/>
      <c r="C621" s="71"/>
      <c r="D621" s="157"/>
      <c r="E621" s="73"/>
      <c r="F621" s="156"/>
      <c r="G621" s="156" t="str">
        <f t="shared" si="32"/>
        <v/>
      </c>
    </row>
    <row r="622" spans="1:7" x14ac:dyDescent="0.2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38"/>
  <sheetViews>
    <sheetView topLeftCell="A1007"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804</v>
      </c>
      <c r="C2">
        <v>4286.7178433800273</v>
      </c>
    </row>
    <row r="3" spans="1:5" x14ac:dyDescent="0.25">
      <c r="A3" t="s">
        <v>3040</v>
      </c>
      <c r="B3" t="s">
        <v>806</v>
      </c>
      <c r="C3">
        <v>3399.6144173399971</v>
      </c>
    </row>
    <row r="4" spans="1:5" x14ac:dyDescent="0.25">
      <c r="A4" t="s">
        <v>3040</v>
      </c>
      <c r="B4" t="s">
        <v>827</v>
      </c>
      <c r="C4">
        <v>10445</v>
      </c>
      <c r="D4">
        <v>473</v>
      </c>
    </row>
    <row r="5" spans="1:5" x14ac:dyDescent="0.25">
      <c r="A5" t="s">
        <v>3040</v>
      </c>
      <c r="B5" t="s">
        <v>840</v>
      </c>
      <c r="C5">
        <v>7.8866399038157703E-2</v>
      </c>
      <c r="D5">
        <v>0.87648959505280166</v>
      </c>
      <c r="E5">
        <v>0.40069162970473676</v>
      </c>
    </row>
    <row r="6" spans="1:5" x14ac:dyDescent="0.25">
      <c r="A6" t="s">
        <v>3040</v>
      </c>
      <c r="B6" t="s">
        <v>867</v>
      </c>
    </row>
    <row r="7" spans="1:5" x14ac:dyDescent="0.25">
      <c r="A7" t="s">
        <v>3040</v>
      </c>
      <c r="B7" t="s">
        <v>869</v>
      </c>
      <c r="C7">
        <v>6.7430181449051126E-4</v>
      </c>
      <c r="E7">
        <v>3.7606253827612011E-4</v>
      </c>
    </row>
    <row r="8" spans="1:5" x14ac:dyDescent="0.25">
      <c r="A8" t="s">
        <v>3040</v>
      </c>
      <c r="B8" t="s">
        <v>871</v>
      </c>
      <c r="C8">
        <v>8.1887908844314569E-5</v>
      </c>
      <c r="E8">
        <v>4.5669423086729407E-5</v>
      </c>
    </row>
    <row r="9" spans="1:5" x14ac:dyDescent="0.25">
      <c r="A9" t="s">
        <v>3040</v>
      </c>
      <c r="B9" t="s">
        <v>901</v>
      </c>
      <c r="C9">
        <v>4.2204344328235135E-3</v>
      </c>
      <c r="E9">
        <v>2.3537639248898718E-3</v>
      </c>
    </row>
    <row r="10" spans="1:5" x14ac:dyDescent="0.25">
      <c r="A10" t="s">
        <v>3040</v>
      </c>
      <c r="B10" t="s">
        <v>903</v>
      </c>
      <c r="D10">
        <v>0.58181598180996974</v>
      </c>
      <c r="E10">
        <v>0.25733339815506678</v>
      </c>
    </row>
    <row r="11" spans="1:5" x14ac:dyDescent="0.25">
      <c r="A11" t="s">
        <v>3040</v>
      </c>
      <c r="B11" t="s">
        <v>914</v>
      </c>
      <c r="D11">
        <v>0.277972700427423</v>
      </c>
      <c r="E11">
        <v>0.12294550481889741</v>
      </c>
    </row>
    <row r="12" spans="1:5" x14ac:dyDescent="0.25">
      <c r="A12" t="s">
        <v>3040</v>
      </c>
      <c r="B12" t="s">
        <v>863</v>
      </c>
      <c r="C12">
        <v>0.99502337584384171</v>
      </c>
      <c r="D12">
        <v>0.14021131776260734</v>
      </c>
      <c r="E12">
        <v>0.61694560113978314</v>
      </c>
    </row>
    <row r="13" spans="1:5" x14ac:dyDescent="0.25">
      <c r="A13" t="s">
        <v>3040</v>
      </c>
      <c r="B13" t="s">
        <v>935</v>
      </c>
      <c r="C13">
        <v>0.21306325097843132</v>
      </c>
      <c r="D13">
        <v>0.11922831479040813</v>
      </c>
      <c r="E13">
        <v>0.20363108856447454</v>
      </c>
    </row>
    <row r="14" spans="1:5" x14ac:dyDescent="0.25">
      <c r="A14" t="s">
        <v>3040</v>
      </c>
      <c r="B14" t="s">
        <v>936</v>
      </c>
      <c r="C14">
        <v>0.22187017951768759</v>
      </c>
      <c r="D14">
        <v>0.19173108208916584</v>
      </c>
      <c r="E14">
        <v>0.21884063771263687</v>
      </c>
    </row>
    <row r="15" spans="1:5" x14ac:dyDescent="0.25">
      <c r="A15" t="s">
        <v>3040</v>
      </c>
      <c r="B15" t="s">
        <v>938</v>
      </c>
      <c r="C15">
        <v>0.106688044455967</v>
      </c>
      <c r="D15">
        <v>6.8419204903095304E-2</v>
      </c>
      <c r="E15">
        <v>0.10284131183462153</v>
      </c>
    </row>
    <row r="16" spans="1:5" x14ac:dyDescent="0.25">
      <c r="A16" t="s">
        <v>3040</v>
      </c>
      <c r="B16" t="s">
        <v>939</v>
      </c>
      <c r="C16">
        <v>0.19587810168868558</v>
      </c>
      <c r="D16">
        <v>0.25575374660920763</v>
      </c>
      <c r="E16">
        <v>0.20189672151700974</v>
      </c>
    </row>
    <row r="17" spans="1:5" x14ac:dyDescent="0.25">
      <c r="A17" t="s">
        <v>3040</v>
      </c>
      <c r="B17" t="s">
        <v>940</v>
      </c>
      <c r="C17">
        <v>0.26250042335922857</v>
      </c>
      <c r="D17">
        <v>0.36486765160812301</v>
      </c>
      <c r="E17">
        <v>0.27279024037125738</v>
      </c>
    </row>
    <row r="18" spans="1:5" x14ac:dyDescent="0.25">
      <c r="A18" t="s">
        <v>3040</v>
      </c>
      <c r="B18" t="s">
        <v>987</v>
      </c>
      <c r="C18">
        <v>0.19235958003007389</v>
      </c>
      <c r="D18">
        <v>1.2623226802167098E-2</v>
      </c>
      <c r="E18">
        <v>0.11286336817929057</v>
      </c>
    </row>
    <row r="19" spans="1:5" x14ac:dyDescent="0.25">
      <c r="A19" t="s">
        <v>3040</v>
      </c>
      <c r="B19" t="s">
        <v>999</v>
      </c>
      <c r="C19">
        <v>0.14225618390343461</v>
      </c>
      <c r="D19">
        <v>0.87013505209645481</v>
      </c>
      <c r="E19">
        <v>0.4641922400679282</v>
      </c>
    </row>
    <row r="20" spans="1:5" x14ac:dyDescent="0.25">
      <c r="A20" t="s">
        <v>3040</v>
      </c>
      <c r="B20" t="s">
        <v>1001</v>
      </c>
      <c r="C20">
        <v>0.85774381609656547</v>
      </c>
      <c r="D20">
        <v>0.12986494790354511</v>
      </c>
      <c r="E20">
        <v>0.53580775993207175</v>
      </c>
    </row>
    <row r="21" spans="1:5" x14ac:dyDescent="0.25">
      <c r="A21" t="s">
        <v>3040</v>
      </c>
      <c r="B21" t="s">
        <v>1011</v>
      </c>
      <c r="C21">
        <v>1</v>
      </c>
      <c r="D21">
        <v>1</v>
      </c>
      <c r="E21">
        <v>1</v>
      </c>
    </row>
    <row r="22" spans="1:5" x14ac:dyDescent="0.25">
      <c r="A22" t="s">
        <v>3040</v>
      </c>
      <c r="B22" t="s">
        <v>1026</v>
      </c>
      <c r="C22">
        <v>5.0536290657559628E-3</v>
      </c>
      <c r="D22">
        <v>2.4513891803414292E-5</v>
      </c>
      <c r="E22">
        <v>2.8292843624695011E-3</v>
      </c>
    </row>
    <row r="23" spans="1:5" x14ac:dyDescent="0.25">
      <c r="A23" t="s">
        <v>3040</v>
      </c>
      <c r="B23" t="s">
        <v>1040</v>
      </c>
      <c r="C23">
        <v>3548.9436859700054</v>
      </c>
      <c r="D23">
        <v>10359</v>
      </c>
    </row>
    <row r="24" spans="1:5" x14ac:dyDescent="0.25">
      <c r="A24" t="s">
        <v>3040</v>
      </c>
      <c r="B24" t="s">
        <v>1041</v>
      </c>
      <c r="C24">
        <v>166.42852650999998</v>
      </c>
      <c r="D24">
        <v>50</v>
      </c>
    </row>
    <row r="25" spans="1:5" x14ac:dyDescent="0.25">
      <c r="A25" t="s">
        <v>3040</v>
      </c>
      <c r="B25" t="s">
        <v>1042</v>
      </c>
      <c r="C25">
        <v>290.03063090000012</v>
      </c>
      <c r="D25">
        <v>29</v>
      </c>
    </row>
    <row r="26" spans="1:5" x14ac:dyDescent="0.25">
      <c r="A26" t="s">
        <v>3040</v>
      </c>
      <c r="B26" t="s">
        <v>1043</v>
      </c>
      <c r="C26">
        <v>92.416000000000011</v>
      </c>
      <c r="D26">
        <v>4</v>
      </c>
    </row>
    <row r="27" spans="1:5" x14ac:dyDescent="0.25">
      <c r="A27" t="s">
        <v>3040</v>
      </c>
      <c r="B27" t="s">
        <v>1044</v>
      </c>
      <c r="C27">
        <v>188.899</v>
      </c>
      <c r="D27">
        <v>3</v>
      </c>
    </row>
    <row r="28" spans="1:5" x14ac:dyDescent="0.25">
      <c r="A28" t="s">
        <v>3040</v>
      </c>
      <c r="B28" t="s">
        <v>1045</v>
      </c>
      <c r="D28">
        <v>0</v>
      </c>
    </row>
    <row r="29" spans="1:5" x14ac:dyDescent="0.25">
      <c r="A29" t="s">
        <v>3040</v>
      </c>
      <c r="B29" t="s">
        <v>1102</v>
      </c>
      <c r="C29">
        <v>0.32383297012675144</v>
      </c>
    </row>
    <row r="30" spans="1:5" x14ac:dyDescent="0.25">
      <c r="A30" t="s">
        <v>3040</v>
      </c>
      <c r="B30" t="s">
        <v>1103</v>
      </c>
      <c r="C30">
        <v>3848.4108090465947</v>
      </c>
    </row>
    <row r="31" spans="1:5" x14ac:dyDescent="0.25">
      <c r="A31" t="s">
        <v>3040</v>
      </c>
      <c r="B31" t="s">
        <v>1104</v>
      </c>
      <c r="C31">
        <v>192.4568957873588</v>
      </c>
    </row>
    <row r="32" spans="1:5" x14ac:dyDescent="0.25">
      <c r="A32" t="s">
        <v>3040</v>
      </c>
      <c r="B32" t="s">
        <v>1105</v>
      </c>
      <c r="C32">
        <v>84.50101313127719</v>
      </c>
    </row>
    <row r="33" spans="1:4" x14ac:dyDescent="0.25">
      <c r="A33" t="s">
        <v>3040</v>
      </c>
      <c r="B33" t="s">
        <v>1106</v>
      </c>
      <c r="C33">
        <v>62.952181604255685</v>
      </c>
    </row>
    <row r="34" spans="1:4" x14ac:dyDescent="0.25">
      <c r="A34" t="s">
        <v>3040</v>
      </c>
      <c r="B34" t="s">
        <v>1107</v>
      </c>
      <c r="C34">
        <v>46.665453619693174</v>
      </c>
    </row>
    <row r="35" spans="1:4" x14ac:dyDescent="0.25">
      <c r="A35" t="s">
        <v>3040</v>
      </c>
      <c r="B35" t="s">
        <v>1108</v>
      </c>
      <c r="C35">
        <v>17.871979442395595</v>
      </c>
    </row>
    <row r="36" spans="1:4" x14ac:dyDescent="0.25">
      <c r="A36" t="s">
        <v>3040</v>
      </c>
      <c r="B36" t="s">
        <v>1109</v>
      </c>
      <c r="C36">
        <v>11.517841742959975</v>
      </c>
    </row>
    <row r="37" spans="1:4" x14ac:dyDescent="0.25">
      <c r="A37" t="s">
        <v>3040</v>
      </c>
      <c r="B37" t="s">
        <v>1110</v>
      </c>
      <c r="C37">
        <v>22.316253935479669</v>
      </c>
    </row>
    <row r="38" spans="1:4" x14ac:dyDescent="0.25">
      <c r="A38" t="s">
        <v>3040</v>
      </c>
      <c r="B38" t="s">
        <v>1122</v>
      </c>
      <c r="C38">
        <v>0.75261678919276775</v>
      </c>
    </row>
    <row r="39" spans="1:4" x14ac:dyDescent="0.25">
      <c r="A39" t="s">
        <v>3040</v>
      </c>
      <c r="B39" t="s">
        <v>1124</v>
      </c>
      <c r="C39">
        <v>3.0756002631151601E-2</v>
      </c>
    </row>
    <row r="40" spans="1:4" x14ac:dyDescent="0.25">
      <c r="A40" t="s">
        <v>3040</v>
      </c>
      <c r="B40" t="s">
        <v>1128</v>
      </c>
      <c r="C40">
        <v>2.5841218339356927E-2</v>
      </c>
    </row>
    <row r="41" spans="1:4" x14ac:dyDescent="0.25">
      <c r="A41" t="s">
        <v>3040</v>
      </c>
      <c r="B41" t="s">
        <v>1162</v>
      </c>
      <c r="C41">
        <v>76.779069319999991</v>
      </c>
      <c r="D41">
        <v>26</v>
      </c>
    </row>
    <row r="42" spans="1:4" x14ac:dyDescent="0.25">
      <c r="A42" t="s">
        <v>3040</v>
      </c>
      <c r="B42" t="s">
        <v>1171</v>
      </c>
      <c r="C42">
        <v>819.05766460999951</v>
      </c>
      <c r="D42">
        <v>1787</v>
      </c>
    </row>
    <row r="43" spans="1:4" x14ac:dyDescent="0.25">
      <c r="A43" t="s">
        <v>3040</v>
      </c>
      <c r="B43" t="s">
        <v>1172</v>
      </c>
      <c r="C43">
        <v>1699.1906573099957</v>
      </c>
      <c r="D43">
        <v>4718</v>
      </c>
    </row>
    <row r="44" spans="1:4" x14ac:dyDescent="0.25">
      <c r="A44" t="s">
        <v>3040</v>
      </c>
      <c r="B44" t="s">
        <v>1173</v>
      </c>
      <c r="C44">
        <v>529.17309273000001</v>
      </c>
      <c r="D44">
        <v>1499</v>
      </c>
    </row>
    <row r="45" spans="1:4" x14ac:dyDescent="0.25">
      <c r="A45" t="s">
        <v>3040</v>
      </c>
      <c r="B45" t="s">
        <v>1174</v>
      </c>
      <c r="C45">
        <v>25.278284149999998</v>
      </c>
      <c r="D45">
        <v>56</v>
      </c>
    </row>
    <row r="46" spans="1:4" x14ac:dyDescent="0.25">
      <c r="A46" t="s">
        <v>3040</v>
      </c>
      <c r="B46" t="s">
        <v>1175</v>
      </c>
      <c r="C46">
        <v>3.9892092300000002</v>
      </c>
      <c r="D46">
        <v>4</v>
      </c>
    </row>
    <row r="47" spans="1:4" x14ac:dyDescent="0.25">
      <c r="A47" t="s">
        <v>3040</v>
      </c>
      <c r="B47" t="s">
        <v>1179</v>
      </c>
      <c r="C47">
        <v>179.69441567000021</v>
      </c>
      <c r="D47">
        <v>593</v>
      </c>
    </row>
    <row r="48" spans="1:4" x14ac:dyDescent="0.25">
      <c r="A48" t="s">
        <v>3040</v>
      </c>
      <c r="B48" t="s">
        <v>1163</v>
      </c>
      <c r="C48">
        <v>142.12580044999996</v>
      </c>
      <c r="D48">
        <v>80</v>
      </c>
    </row>
    <row r="49" spans="1:4" x14ac:dyDescent="0.25">
      <c r="A49" t="s">
        <v>3040</v>
      </c>
      <c r="B49" t="s">
        <v>1164</v>
      </c>
      <c r="C49">
        <v>430.05044781999987</v>
      </c>
      <c r="D49">
        <v>420</v>
      </c>
    </row>
    <row r="50" spans="1:4" x14ac:dyDescent="0.25">
      <c r="A50" t="s">
        <v>3040</v>
      </c>
      <c r="B50" t="s">
        <v>1165</v>
      </c>
      <c r="C50">
        <v>170.35913460999998</v>
      </c>
      <c r="D50">
        <v>376</v>
      </c>
    </row>
    <row r="51" spans="1:4" x14ac:dyDescent="0.25">
      <c r="A51" t="s">
        <v>3040</v>
      </c>
      <c r="B51" t="s">
        <v>1166</v>
      </c>
      <c r="C51">
        <v>52.008305830000012</v>
      </c>
      <c r="D51">
        <v>151</v>
      </c>
    </row>
    <row r="52" spans="1:4" x14ac:dyDescent="0.25">
      <c r="A52" t="s">
        <v>3040</v>
      </c>
      <c r="B52" t="s">
        <v>1167</v>
      </c>
      <c r="C52">
        <v>23.785756080000002</v>
      </c>
      <c r="D52">
        <v>74</v>
      </c>
    </row>
    <row r="53" spans="1:4" x14ac:dyDescent="0.25">
      <c r="A53" t="s">
        <v>3040</v>
      </c>
      <c r="B53" t="s">
        <v>1168</v>
      </c>
      <c r="C53">
        <v>12.86661421</v>
      </c>
      <c r="D53">
        <v>51</v>
      </c>
    </row>
    <row r="54" spans="1:4" x14ac:dyDescent="0.25">
      <c r="A54" t="s">
        <v>3040</v>
      </c>
      <c r="B54" t="s">
        <v>1169</v>
      </c>
      <c r="C54">
        <v>5.5259114500000006</v>
      </c>
      <c r="D54">
        <v>14</v>
      </c>
    </row>
    <row r="55" spans="1:4" x14ac:dyDescent="0.25">
      <c r="A55" t="s">
        <v>3040</v>
      </c>
      <c r="B55" t="s">
        <v>1170</v>
      </c>
      <c r="C55">
        <v>116.83347991000002</v>
      </c>
      <c r="D55">
        <v>158</v>
      </c>
    </row>
    <row r="56" spans="1:4" x14ac:dyDescent="0.25">
      <c r="A56" t="s">
        <v>3040</v>
      </c>
      <c r="B56" t="s">
        <v>1186</v>
      </c>
      <c r="C56">
        <v>76.779069319999991</v>
      </c>
      <c r="D56">
        <v>26</v>
      </c>
    </row>
    <row r="57" spans="1:4" x14ac:dyDescent="0.25">
      <c r="A57" t="s">
        <v>3040</v>
      </c>
      <c r="B57" t="s">
        <v>1195</v>
      </c>
      <c r="C57">
        <v>819.05766460999951</v>
      </c>
      <c r="D57">
        <v>1787</v>
      </c>
    </row>
    <row r="58" spans="1:4" x14ac:dyDescent="0.25">
      <c r="A58" t="s">
        <v>3040</v>
      </c>
      <c r="B58" t="s">
        <v>1196</v>
      </c>
      <c r="C58">
        <v>1699.1906573099957</v>
      </c>
      <c r="D58">
        <v>4718</v>
      </c>
    </row>
    <row r="59" spans="1:4" x14ac:dyDescent="0.25">
      <c r="A59" t="s">
        <v>3040</v>
      </c>
      <c r="B59" t="s">
        <v>1197</v>
      </c>
      <c r="C59">
        <v>529.17309273000001</v>
      </c>
      <c r="D59">
        <v>1499</v>
      </c>
    </row>
    <row r="60" spans="1:4" x14ac:dyDescent="0.25">
      <c r="A60" t="s">
        <v>3040</v>
      </c>
      <c r="B60" t="s">
        <v>1198</v>
      </c>
      <c r="C60">
        <v>25.278284149999998</v>
      </c>
      <c r="D60">
        <v>56</v>
      </c>
    </row>
    <row r="61" spans="1:4" x14ac:dyDescent="0.25">
      <c r="A61" t="s">
        <v>3040</v>
      </c>
      <c r="B61" t="s">
        <v>1199</v>
      </c>
      <c r="C61">
        <v>3.9892092300000002</v>
      </c>
      <c r="D61">
        <v>4</v>
      </c>
    </row>
    <row r="62" spans="1:4" x14ac:dyDescent="0.25">
      <c r="A62" t="s">
        <v>3040</v>
      </c>
      <c r="B62" t="s">
        <v>1203</v>
      </c>
      <c r="C62">
        <v>179.69441567000021</v>
      </c>
      <c r="D62">
        <v>593</v>
      </c>
    </row>
    <row r="63" spans="1:4" x14ac:dyDescent="0.25">
      <c r="A63" t="s">
        <v>3040</v>
      </c>
      <c r="B63" t="s">
        <v>1187</v>
      </c>
      <c r="C63">
        <v>142.12580044999996</v>
      </c>
      <c r="D63">
        <v>80</v>
      </c>
    </row>
    <row r="64" spans="1:4" x14ac:dyDescent="0.25">
      <c r="A64" t="s">
        <v>3040</v>
      </c>
      <c r="B64" t="s">
        <v>1188</v>
      </c>
      <c r="C64">
        <v>430.05044781999987</v>
      </c>
      <c r="D64">
        <v>420</v>
      </c>
    </row>
    <row r="65" spans="1:4" x14ac:dyDescent="0.25">
      <c r="A65" t="s">
        <v>3040</v>
      </c>
      <c r="B65" t="s">
        <v>1189</v>
      </c>
      <c r="C65">
        <v>170.35913460999998</v>
      </c>
      <c r="D65">
        <v>376</v>
      </c>
    </row>
    <row r="66" spans="1:4" x14ac:dyDescent="0.25">
      <c r="A66" t="s">
        <v>3040</v>
      </c>
      <c r="B66" t="s">
        <v>1190</v>
      </c>
      <c r="C66">
        <v>52.008305830000012</v>
      </c>
      <c r="D66">
        <v>151</v>
      </c>
    </row>
    <row r="67" spans="1:4" x14ac:dyDescent="0.25">
      <c r="A67" t="s">
        <v>3040</v>
      </c>
      <c r="B67" t="s">
        <v>1191</v>
      </c>
      <c r="C67">
        <v>23.785756080000002</v>
      </c>
      <c r="D67">
        <v>74</v>
      </c>
    </row>
    <row r="68" spans="1:4" x14ac:dyDescent="0.25">
      <c r="A68" t="s">
        <v>3040</v>
      </c>
      <c r="B68" t="s">
        <v>1192</v>
      </c>
      <c r="C68">
        <v>12.86661421</v>
      </c>
      <c r="D68">
        <v>51</v>
      </c>
    </row>
    <row r="69" spans="1:4" x14ac:dyDescent="0.25">
      <c r="A69" t="s">
        <v>3040</v>
      </c>
      <c r="B69" t="s">
        <v>1193</v>
      </c>
      <c r="C69">
        <v>5.5259114500000006</v>
      </c>
      <c r="D69">
        <v>14</v>
      </c>
    </row>
    <row r="70" spans="1:4" x14ac:dyDescent="0.25">
      <c r="A70" t="s">
        <v>3040</v>
      </c>
      <c r="B70" t="s">
        <v>1194</v>
      </c>
      <c r="C70">
        <v>116.83347991000002</v>
      </c>
      <c r="D70">
        <v>158</v>
      </c>
    </row>
    <row r="71" spans="1:4" x14ac:dyDescent="0.25">
      <c r="A71" t="s">
        <v>3040</v>
      </c>
      <c r="B71" t="s">
        <v>1209</v>
      </c>
      <c r="C71">
        <v>1141.852438410001</v>
      </c>
      <c r="D71">
        <v>2818</v>
      </c>
    </row>
    <row r="72" spans="1:4" x14ac:dyDescent="0.25">
      <c r="A72" t="s">
        <v>3040</v>
      </c>
      <c r="B72" t="s">
        <v>1227</v>
      </c>
      <c r="C72">
        <v>6.1984165099999995</v>
      </c>
      <c r="D72">
        <v>16</v>
      </c>
    </row>
    <row r="73" spans="1:4" x14ac:dyDescent="0.25">
      <c r="A73" t="s">
        <v>3040</v>
      </c>
      <c r="B73" t="s">
        <v>1229</v>
      </c>
      <c r="C73">
        <v>4.2675846800000006</v>
      </c>
      <c r="D73">
        <v>12</v>
      </c>
    </row>
    <row r="74" spans="1:4" x14ac:dyDescent="0.25">
      <c r="A74" t="s">
        <v>3040</v>
      </c>
      <c r="B74" t="s">
        <v>1231</v>
      </c>
      <c r="C74">
        <v>3.5569716900000001</v>
      </c>
      <c r="D74">
        <v>8</v>
      </c>
    </row>
    <row r="75" spans="1:4" x14ac:dyDescent="0.25">
      <c r="A75" t="s">
        <v>3040</v>
      </c>
      <c r="B75" t="s">
        <v>1233</v>
      </c>
      <c r="C75">
        <v>32.383078839999996</v>
      </c>
      <c r="D75">
        <v>59</v>
      </c>
    </row>
    <row r="76" spans="1:4" x14ac:dyDescent="0.25">
      <c r="A76" t="s">
        <v>3040</v>
      </c>
      <c r="B76" t="s">
        <v>1211</v>
      </c>
      <c r="C76">
        <v>706.19151193000039</v>
      </c>
      <c r="D76">
        <v>1682</v>
      </c>
    </row>
    <row r="77" spans="1:4" x14ac:dyDescent="0.25">
      <c r="A77" t="s">
        <v>3040</v>
      </c>
      <c r="B77" t="s">
        <v>1213</v>
      </c>
      <c r="C77">
        <v>372.55751142999941</v>
      </c>
      <c r="D77">
        <v>1125</v>
      </c>
    </row>
    <row r="78" spans="1:4" x14ac:dyDescent="0.25">
      <c r="A78" t="s">
        <v>3040</v>
      </c>
      <c r="B78" t="s">
        <v>1215</v>
      </c>
      <c r="C78">
        <v>503.05674520000071</v>
      </c>
      <c r="D78">
        <v>1414</v>
      </c>
    </row>
    <row r="79" spans="1:4" x14ac:dyDescent="0.25">
      <c r="A79" t="s">
        <v>3040</v>
      </c>
      <c r="B79" t="s">
        <v>1217</v>
      </c>
      <c r="C79">
        <v>619.48602865000055</v>
      </c>
      <c r="D79">
        <v>1727</v>
      </c>
    </row>
    <row r="80" spans="1:4" x14ac:dyDescent="0.25">
      <c r="A80" t="s">
        <v>3040</v>
      </c>
      <c r="B80" t="s">
        <v>1219</v>
      </c>
      <c r="C80">
        <v>217.51961225000011</v>
      </c>
      <c r="D80">
        <v>557</v>
      </c>
    </row>
    <row r="81" spans="1:4" x14ac:dyDescent="0.25">
      <c r="A81" t="s">
        <v>3040</v>
      </c>
      <c r="B81" t="s">
        <v>1221</v>
      </c>
      <c r="C81">
        <v>163.72163251000009</v>
      </c>
      <c r="D81">
        <v>209</v>
      </c>
    </row>
    <row r="82" spans="1:4" x14ac:dyDescent="0.25">
      <c r="A82" t="s">
        <v>3040</v>
      </c>
      <c r="B82" t="s">
        <v>1223</v>
      </c>
      <c r="C82">
        <v>217.90405211000018</v>
      </c>
      <c r="D82">
        <v>175</v>
      </c>
    </row>
    <row r="83" spans="1:4" x14ac:dyDescent="0.25">
      <c r="A83" t="s">
        <v>3040</v>
      </c>
      <c r="B83" t="s">
        <v>1225</v>
      </c>
      <c r="C83">
        <v>298.0222591700001</v>
      </c>
      <c r="D83">
        <v>202</v>
      </c>
    </row>
    <row r="84" spans="1:4" x14ac:dyDescent="0.25">
      <c r="A84" t="s">
        <v>3040</v>
      </c>
      <c r="B84" t="s">
        <v>1246</v>
      </c>
      <c r="C84">
        <v>3110.5102035400091</v>
      </c>
      <c r="D84">
        <v>8723</v>
      </c>
    </row>
    <row r="85" spans="1:4" x14ac:dyDescent="0.25">
      <c r="A85" t="s">
        <v>3040</v>
      </c>
      <c r="B85" t="s">
        <v>1248</v>
      </c>
      <c r="C85">
        <v>158.48731501000003</v>
      </c>
      <c r="D85">
        <v>469</v>
      </c>
    </row>
    <row r="86" spans="1:4" x14ac:dyDescent="0.25">
      <c r="A86" t="s">
        <v>3040</v>
      </c>
      <c r="B86" t="s">
        <v>1252</v>
      </c>
      <c r="C86">
        <v>87.764278449999992</v>
      </c>
      <c r="D86">
        <v>238</v>
      </c>
    </row>
    <row r="87" spans="1:4" x14ac:dyDescent="0.25">
      <c r="A87" t="s">
        <v>3040</v>
      </c>
      <c r="B87" t="s">
        <v>1254</v>
      </c>
      <c r="C87">
        <v>928.61971864999953</v>
      </c>
      <c r="D87">
        <v>568</v>
      </c>
    </row>
    <row r="88" spans="1:4" x14ac:dyDescent="0.25">
      <c r="A88" t="s">
        <v>3040</v>
      </c>
      <c r="B88" t="s">
        <v>1256</v>
      </c>
      <c r="C88">
        <v>1.3363277300000003</v>
      </c>
      <c r="D88">
        <v>8</v>
      </c>
    </row>
    <row r="89" spans="1:4" x14ac:dyDescent="0.25">
      <c r="A89" t="s">
        <v>3040</v>
      </c>
      <c r="B89" t="s">
        <v>1262</v>
      </c>
      <c r="C89">
        <v>3.5569716900000001</v>
      </c>
      <c r="D89">
        <v>8</v>
      </c>
    </row>
    <row r="90" spans="1:4" x14ac:dyDescent="0.25">
      <c r="A90" t="s">
        <v>3040</v>
      </c>
      <c r="B90" t="s">
        <v>1264</v>
      </c>
      <c r="C90">
        <v>4283.1608716899964</v>
      </c>
      <c r="D90">
        <v>9996</v>
      </c>
    </row>
    <row r="91" spans="1:4" x14ac:dyDescent="0.25">
      <c r="A91" t="s">
        <v>3040</v>
      </c>
      <c r="B91" t="s">
        <v>1274</v>
      </c>
      <c r="D91">
        <v>6467.4302173131618</v>
      </c>
    </row>
    <row r="92" spans="1:4" x14ac:dyDescent="0.25">
      <c r="A92" t="s">
        <v>3040</v>
      </c>
      <c r="B92" t="s">
        <v>1275</v>
      </c>
      <c r="D92">
        <v>163.51009705659996</v>
      </c>
    </row>
    <row r="93" spans="1:4" x14ac:dyDescent="0.25">
      <c r="A93" t="s">
        <v>3040</v>
      </c>
      <c r="B93" t="s">
        <v>1277</v>
      </c>
      <c r="D93">
        <v>39.369772744300015</v>
      </c>
    </row>
    <row r="94" spans="1:4" x14ac:dyDescent="0.25">
      <c r="A94" t="s">
        <v>3040</v>
      </c>
      <c r="B94" t="s">
        <v>1278</v>
      </c>
      <c r="D94">
        <v>697.714590062399</v>
      </c>
    </row>
    <row r="95" spans="1:4" x14ac:dyDescent="0.25">
      <c r="A95" t="s">
        <v>3040</v>
      </c>
      <c r="B95" t="s">
        <v>1279</v>
      </c>
      <c r="D95">
        <v>0.40105434260000006</v>
      </c>
    </row>
    <row r="96" spans="1:4" x14ac:dyDescent="0.25">
      <c r="A96" t="s">
        <v>3040</v>
      </c>
      <c r="B96" t="s">
        <v>1325</v>
      </c>
      <c r="C96">
        <v>179.85788354000036</v>
      </c>
      <c r="D96">
        <v>420</v>
      </c>
    </row>
    <row r="97" spans="1:4" x14ac:dyDescent="0.25">
      <c r="A97" t="s">
        <v>3040</v>
      </c>
      <c r="B97" t="s">
        <v>1326</v>
      </c>
      <c r="C97">
        <v>81.266318370000008</v>
      </c>
      <c r="D97">
        <v>29</v>
      </c>
    </row>
    <row r="98" spans="1:4" x14ac:dyDescent="0.25">
      <c r="A98" t="s">
        <v>3040</v>
      </c>
      <c r="B98" t="s">
        <v>1327</v>
      </c>
      <c r="C98">
        <v>158.76355143999996</v>
      </c>
      <c r="D98">
        <v>14</v>
      </c>
    </row>
    <row r="99" spans="1:4" x14ac:dyDescent="0.25">
      <c r="A99" t="s">
        <v>3040</v>
      </c>
      <c r="B99" t="s">
        <v>1328</v>
      </c>
      <c r="C99">
        <v>136.55166399000001</v>
      </c>
      <c r="D99">
        <v>4</v>
      </c>
    </row>
    <row r="100" spans="1:4" x14ac:dyDescent="0.25">
      <c r="A100" t="s">
        <v>3040</v>
      </c>
      <c r="B100" t="s">
        <v>1329</v>
      </c>
      <c r="D100">
        <v>0</v>
      </c>
    </row>
    <row r="101" spans="1:4" x14ac:dyDescent="0.25">
      <c r="A101" t="s">
        <v>3040</v>
      </c>
      <c r="B101" t="s">
        <v>1330</v>
      </c>
      <c r="C101">
        <v>2843.1750000000002</v>
      </c>
      <c r="D101">
        <v>6</v>
      </c>
    </row>
    <row r="102" spans="1:4" x14ac:dyDescent="0.25">
      <c r="A102" t="s">
        <v>3040</v>
      </c>
      <c r="B102" t="s">
        <v>1371</v>
      </c>
      <c r="C102">
        <v>0.47518933493258947</v>
      </c>
    </row>
    <row r="103" spans="1:4" x14ac:dyDescent="0.25">
      <c r="A103" t="s">
        <v>3040</v>
      </c>
      <c r="B103" t="s">
        <v>1372</v>
      </c>
      <c r="C103">
        <v>2212.505994389368</v>
      </c>
    </row>
    <row r="104" spans="1:4" x14ac:dyDescent="0.25">
      <c r="A104" t="s">
        <v>3040</v>
      </c>
      <c r="B104" t="s">
        <v>1373</v>
      </c>
      <c r="C104">
        <v>376.09800911396218</v>
      </c>
    </row>
    <row r="105" spans="1:4" x14ac:dyDescent="0.25">
      <c r="A105" t="s">
        <v>3040</v>
      </c>
      <c r="B105" t="s">
        <v>1374</v>
      </c>
      <c r="C105">
        <v>321.03618733666667</v>
      </c>
    </row>
    <row r="106" spans="1:4" x14ac:dyDescent="0.25">
      <c r="A106" t="s">
        <v>3040</v>
      </c>
      <c r="B106" t="s">
        <v>1375</v>
      </c>
      <c r="C106">
        <v>207.46080728666669</v>
      </c>
    </row>
    <row r="107" spans="1:4" x14ac:dyDescent="0.25">
      <c r="A107" t="s">
        <v>3040</v>
      </c>
      <c r="B107" t="s">
        <v>1376</v>
      </c>
      <c r="C107">
        <v>134.59230282666664</v>
      </c>
    </row>
    <row r="108" spans="1:4" x14ac:dyDescent="0.25">
      <c r="A108" t="s">
        <v>3040</v>
      </c>
      <c r="B108" t="s">
        <v>1377</v>
      </c>
      <c r="C108">
        <v>100.41730212666666</v>
      </c>
    </row>
    <row r="109" spans="1:4" x14ac:dyDescent="0.25">
      <c r="A109" t="s">
        <v>3040</v>
      </c>
      <c r="B109" t="s">
        <v>1378</v>
      </c>
      <c r="C109">
        <v>45.417303126666759</v>
      </c>
    </row>
    <row r="110" spans="1:4" x14ac:dyDescent="0.25">
      <c r="A110" t="s">
        <v>3040</v>
      </c>
      <c r="B110" t="s">
        <v>1379</v>
      </c>
      <c r="C110">
        <v>2.0865111333333335</v>
      </c>
    </row>
    <row r="111" spans="1:4" x14ac:dyDescent="0.25">
      <c r="A111" t="s">
        <v>3040</v>
      </c>
      <c r="B111" t="s">
        <v>1392</v>
      </c>
      <c r="C111">
        <v>1.1831888285575875E-3</v>
      </c>
    </row>
    <row r="112" spans="1:4" x14ac:dyDescent="0.25">
      <c r="A112" t="s">
        <v>3040</v>
      </c>
      <c r="B112" t="s">
        <v>1394</v>
      </c>
      <c r="C112">
        <v>3.4448153826701321E-2</v>
      </c>
    </row>
    <row r="113" spans="1:4" x14ac:dyDescent="0.25">
      <c r="A113" t="s">
        <v>3040</v>
      </c>
      <c r="B113" t="s">
        <v>1396</v>
      </c>
      <c r="C113">
        <v>3.2821313332146861E-4</v>
      </c>
    </row>
    <row r="114" spans="1:4" x14ac:dyDescent="0.25">
      <c r="A114" t="s">
        <v>3040</v>
      </c>
      <c r="B114" t="s">
        <v>1400</v>
      </c>
      <c r="C114">
        <v>0.90726224798261623</v>
      </c>
    </row>
    <row r="115" spans="1:4" x14ac:dyDescent="0.25">
      <c r="A115" t="s">
        <v>3040</v>
      </c>
      <c r="B115" t="s">
        <v>1402</v>
      </c>
      <c r="C115">
        <v>2.8881048832833094E-2</v>
      </c>
    </row>
    <row r="116" spans="1:4" x14ac:dyDescent="0.25">
      <c r="A116" t="s">
        <v>3040</v>
      </c>
      <c r="B116" t="s">
        <v>1404</v>
      </c>
      <c r="C116">
        <v>9.486139614984083E-4</v>
      </c>
    </row>
    <row r="117" spans="1:4" x14ac:dyDescent="0.25">
      <c r="A117" t="s">
        <v>3040</v>
      </c>
      <c r="B117" t="s">
        <v>1408</v>
      </c>
      <c r="C117">
        <v>1.8260224131115492E-2</v>
      </c>
    </row>
    <row r="118" spans="1:4" x14ac:dyDescent="0.25">
      <c r="A118" t="s">
        <v>3040</v>
      </c>
      <c r="B118" t="s">
        <v>1435</v>
      </c>
      <c r="C118">
        <v>1.0491705500000001</v>
      </c>
      <c r="D118">
        <v>1</v>
      </c>
    </row>
    <row r="119" spans="1:4" x14ac:dyDescent="0.25">
      <c r="A119" t="s">
        <v>3040</v>
      </c>
      <c r="B119" t="s">
        <v>1444</v>
      </c>
      <c r="C119">
        <v>96.292668289999966</v>
      </c>
      <c r="D119">
        <v>65</v>
      </c>
    </row>
    <row r="120" spans="1:4" x14ac:dyDescent="0.25">
      <c r="A120" t="s">
        <v>3040</v>
      </c>
      <c r="B120" t="s">
        <v>1445</v>
      </c>
      <c r="C120">
        <v>145.46430528000008</v>
      </c>
      <c r="D120">
        <v>146</v>
      </c>
    </row>
    <row r="121" spans="1:4" x14ac:dyDescent="0.25">
      <c r="A121" t="s">
        <v>3040</v>
      </c>
      <c r="B121" t="s">
        <v>1446</v>
      </c>
      <c r="C121">
        <v>101.53438047</v>
      </c>
      <c r="D121">
        <v>111</v>
      </c>
    </row>
    <row r="122" spans="1:4" x14ac:dyDescent="0.25">
      <c r="A122" t="s">
        <v>3040</v>
      </c>
      <c r="B122" t="s">
        <v>1447</v>
      </c>
      <c r="C122">
        <v>5.5907152800000004</v>
      </c>
      <c r="D122">
        <v>8</v>
      </c>
    </row>
    <row r="123" spans="1:4" x14ac:dyDescent="0.25">
      <c r="A123" t="s">
        <v>3040</v>
      </c>
      <c r="B123" t="s">
        <v>1452</v>
      </c>
      <c r="C123">
        <v>3001.7704159099999</v>
      </c>
      <c r="D123">
        <v>67</v>
      </c>
    </row>
    <row r="124" spans="1:4" x14ac:dyDescent="0.25">
      <c r="A124" t="s">
        <v>3040</v>
      </c>
      <c r="B124" t="s">
        <v>1436</v>
      </c>
      <c r="C124">
        <v>1.2644951</v>
      </c>
      <c r="D124">
        <v>7</v>
      </c>
    </row>
    <row r="125" spans="1:4" x14ac:dyDescent="0.25">
      <c r="A125" t="s">
        <v>3040</v>
      </c>
      <c r="B125" t="s">
        <v>1437</v>
      </c>
      <c r="C125">
        <v>39.245102590000002</v>
      </c>
      <c r="D125">
        <v>16</v>
      </c>
    </row>
    <row r="126" spans="1:4" x14ac:dyDescent="0.25">
      <c r="A126" t="s">
        <v>3040</v>
      </c>
      <c r="B126" t="s">
        <v>1438</v>
      </c>
      <c r="C126">
        <v>1.14120095</v>
      </c>
      <c r="D126">
        <v>7</v>
      </c>
    </row>
    <row r="127" spans="1:4" x14ac:dyDescent="0.25">
      <c r="A127" t="s">
        <v>3040</v>
      </c>
      <c r="B127" t="s">
        <v>1439</v>
      </c>
      <c r="C127">
        <v>3.5483012500000002</v>
      </c>
      <c r="D127">
        <v>7</v>
      </c>
    </row>
    <row r="128" spans="1:4" x14ac:dyDescent="0.25">
      <c r="A128" t="s">
        <v>3040</v>
      </c>
      <c r="B128" t="s">
        <v>1441</v>
      </c>
      <c r="C128">
        <v>0.32191786</v>
      </c>
      <c r="D128">
        <v>1</v>
      </c>
    </row>
    <row r="129" spans="1:4" x14ac:dyDescent="0.25">
      <c r="A129" t="s">
        <v>3040</v>
      </c>
      <c r="B129" t="s">
        <v>1442</v>
      </c>
      <c r="C129">
        <v>0.81240230000000002</v>
      </c>
      <c r="D129">
        <v>4</v>
      </c>
    </row>
    <row r="130" spans="1:4" x14ac:dyDescent="0.25">
      <c r="A130" t="s">
        <v>3040</v>
      </c>
      <c r="B130" t="s">
        <v>1443</v>
      </c>
      <c r="C130">
        <v>1.5793415099999999</v>
      </c>
      <c r="D130">
        <v>5</v>
      </c>
    </row>
    <row r="131" spans="1:4" x14ac:dyDescent="0.25">
      <c r="A131" t="s">
        <v>3040</v>
      </c>
      <c r="B131" t="s">
        <v>1458</v>
      </c>
      <c r="C131">
        <v>1.0491705500000001</v>
      </c>
      <c r="D131">
        <v>1</v>
      </c>
    </row>
    <row r="132" spans="1:4" x14ac:dyDescent="0.25">
      <c r="A132" t="s">
        <v>3040</v>
      </c>
      <c r="B132" t="s">
        <v>1467</v>
      </c>
      <c r="C132">
        <v>96.292668289999966</v>
      </c>
      <c r="D132">
        <v>65</v>
      </c>
    </row>
    <row r="133" spans="1:4" x14ac:dyDescent="0.25">
      <c r="A133" t="s">
        <v>3040</v>
      </c>
      <c r="B133" t="s">
        <v>1468</v>
      </c>
      <c r="C133">
        <v>145.46430528000008</v>
      </c>
      <c r="D133">
        <v>146</v>
      </c>
    </row>
    <row r="134" spans="1:4" x14ac:dyDescent="0.25">
      <c r="A134" t="s">
        <v>3040</v>
      </c>
      <c r="B134" t="s">
        <v>1469</v>
      </c>
      <c r="C134">
        <v>101.53438047</v>
      </c>
      <c r="D134">
        <v>111</v>
      </c>
    </row>
    <row r="135" spans="1:4" x14ac:dyDescent="0.25">
      <c r="A135" t="s">
        <v>3040</v>
      </c>
      <c r="B135" t="s">
        <v>1470</v>
      </c>
      <c r="C135">
        <v>5.5907152800000004</v>
      </c>
      <c r="D135">
        <v>8</v>
      </c>
    </row>
    <row r="136" spans="1:4" x14ac:dyDescent="0.25">
      <c r="A136" t="s">
        <v>3040</v>
      </c>
      <c r="B136" t="s">
        <v>1475</v>
      </c>
      <c r="C136">
        <v>3001.7704159099999</v>
      </c>
      <c r="D136">
        <v>67</v>
      </c>
    </row>
    <row r="137" spans="1:4" x14ac:dyDescent="0.25">
      <c r="A137" t="s">
        <v>3040</v>
      </c>
      <c r="B137" t="s">
        <v>1459</v>
      </c>
      <c r="C137">
        <v>1.2644951</v>
      </c>
      <c r="D137">
        <v>7</v>
      </c>
    </row>
    <row r="138" spans="1:4" x14ac:dyDescent="0.25">
      <c r="A138" t="s">
        <v>3040</v>
      </c>
      <c r="B138" t="s">
        <v>1460</v>
      </c>
      <c r="C138">
        <v>39.245102590000002</v>
      </c>
      <c r="D138">
        <v>16</v>
      </c>
    </row>
    <row r="139" spans="1:4" x14ac:dyDescent="0.25">
      <c r="A139" t="s">
        <v>3040</v>
      </c>
      <c r="B139" t="s">
        <v>1461</v>
      </c>
      <c r="C139">
        <v>1.14120095</v>
      </c>
      <c r="D139">
        <v>7</v>
      </c>
    </row>
    <row r="140" spans="1:4" x14ac:dyDescent="0.25">
      <c r="A140" t="s">
        <v>3040</v>
      </c>
      <c r="B140" t="s">
        <v>1462</v>
      </c>
      <c r="C140">
        <v>3.5483012500000002</v>
      </c>
      <c r="D140">
        <v>7</v>
      </c>
    </row>
    <row r="141" spans="1:4" x14ac:dyDescent="0.25">
      <c r="A141" t="s">
        <v>3040</v>
      </c>
      <c r="B141" t="s">
        <v>1464</v>
      </c>
      <c r="C141">
        <v>0.32191786</v>
      </c>
      <c r="D141">
        <v>1</v>
      </c>
    </row>
    <row r="142" spans="1:4" x14ac:dyDescent="0.25">
      <c r="A142" t="s">
        <v>3040</v>
      </c>
      <c r="B142" t="s">
        <v>1465</v>
      </c>
      <c r="C142">
        <v>0.81240230000000002</v>
      </c>
      <c r="D142">
        <v>4</v>
      </c>
    </row>
    <row r="143" spans="1:4" x14ac:dyDescent="0.25">
      <c r="A143" t="s">
        <v>3040</v>
      </c>
      <c r="B143" t="s">
        <v>1466</v>
      </c>
      <c r="C143">
        <v>1.5793415099999999</v>
      </c>
      <c r="D143">
        <v>5</v>
      </c>
    </row>
    <row r="144" spans="1:4" x14ac:dyDescent="0.25">
      <c r="A144" t="s">
        <v>3040</v>
      </c>
      <c r="B144" t="s">
        <v>1481</v>
      </c>
      <c r="C144">
        <v>99.421387969999984</v>
      </c>
      <c r="D144">
        <v>169</v>
      </c>
    </row>
    <row r="145" spans="1:4" x14ac:dyDescent="0.25">
      <c r="A145" t="s">
        <v>3040</v>
      </c>
      <c r="B145" t="s">
        <v>1490</v>
      </c>
      <c r="C145">
        <v>1.0498446100000001</v>
      </c>
      <c r="D145">
        <v>3</v>
      </c>
    </row>
    <row r="146" spans="1:4" x14ac:dyDescent="0.25">
      <c r="A146" t="s">
        <v>3040</v>
      </c>
      <c r="B146" t="s">
        <v>1491</v>
      </c>
      <c r="C146">
        <v>1.6662104200000001</v>
      </c>
      <c r="D146">
        <v>3</v>
      </c>
    </row>
    <row r="147" spans="1:4" x14ac:dyDescent="0.25">
      <c r="A147" t="s">
        <v>3040</v>
      </c>
      <c r="B147" t="s">
        <v>1492</v>
      </c>
      <c r="C147">
        <v>2.5628030800000001</v>
      </c>
      <c r="D147">
        <v>1</v>
      </c>
    </row>
    <row r="148" spans="1:4" x14ac:dyDescent="0.25">
      <c r="A148" t="s">
        <v>3040</v>
      </c>
      <c r="B148" t="s">
        <v>1493</v>
      </c>
      <c r="C148">
        <v>2926.2308235899995</v>
      </c>
      <c r="D148">
        <v>13</v>
      </c>
    </row>
    <row r="149" spans="1:4" x14ac:dyDescent="0.25">
      <c r="A149" t="s">
        <v>3040</v>
      </c>
      <c r="B149" t="s">
        <v>1482</v>
      </c>
      <c r="C149">
        <v>40.105923930000031</v>
      </c>
      <c r="D149">
        <v>59</v>
      </c>
    </row>
    <row r="150" spans="1:4" x14ac:dyDescent="0.25">
      <c r="A150" t="s">
        <v>3040</v>
      </c>
      <c r="B150" t="s">
        <v>1483</v>
      </c>
      <c r="C150">
        <v>15.412866539999996</v>
      </c>
      <c r="D150">
        <v>35</v>
      </c>
    </row>
    <row r="151" spans="1:4" x14ac:dyDescent="0.25">
      <c r="A151" t="s">
        <v>3040</v>
      </c>
      <c r="B151" t="s">
        <v>1484</v>
      </c>
      <c r="C151">
        <v>46.412435930000001</v>
      </c>
      <c r="D151">
        <v>39</v>
      </c>
    </row>
    <row r="152" spans="1:4" x14ac:dyDescent="0.25">
      <c r="A152" t="s">
        <v>3040</v>
      </c>
      <c r="B152" t="s">
        <v>1485</v>
      </c>
      <c r="C152">
        <v>106.62795593999998</v>
      </c>
      <c r="D152">
        <v>54</v>
      </c>
    </row>
    <row r="153" spans="1:4" x14ac:dyDescent="0.25">
      <c r="A153" t="s">
        <v>3040</v>
      </c>
      <c r="B153" t="s">
        <v>1486</v>
      </c>
      <c r="C153">
        <v>29.417090880000003</v>
      </c>
      <c r="D153">
        <v>28</v>
      </c>
    </row>
    <row r="154" spans="1:4" x14ac:dyDescent="0.25">
      <c r="A154" t="s">
        <v>3040</v>
      </c>
      <c r="B154" t="s">
        <v>1487</v>
      </c>
      <c r="C154">
        <v>57.622078840000007</v>
      </c>
      <c r="D154">
        <v>13</v>
      </c>
    </row>
    <row r="155" spans="1:4" x14ac:dyDescent="0.25">
      <c r="A155" t="s">
        <v>3040</v>
      </c>
      <c r="B155" t="s">
        <v>1488</v>
      </c>
      <c r="C155">
        <v>71.294678520000005</v>
      </c>
      <c r="D155">
        <v>18</v>
      </c>
    </row>
    <row r="156" spans="1:4" x14ac:dyDescent="0.25">
      <c r="A156" t="s">
        <v>3040</v>
      </c>
      <c r="B156" t="s">
        <v>1489</v>
      </c>
      <c r="C156">
        <v>1.7903170900000001</v>
      </c>
      <c r="D156">
        <v>9</v>
      </c>
    </row>
    <row r="157" spans="1:4" x14ac:dyDescent="0.25">
      <c r="A157" t="s">
        <v>3040</v>
      </c>
      <c r="B157" t="s">
        <v>1506</v>
      </c>
      <c r="C157">
        <v>2.5628030800000001</v>
      </c>
      <c r="D157">
        <v>1</v>
      </c>
    </row>
    <row r="158" spans="1:4" x14ac:dyDescent="0.25">
      <c r="A158" t="s">
        <v>3040</v>
      </c>
      <c r="B158" t="s">
        <v>1507</v>
      </c>
      <c r="C158">
        <v>3397.0516142599977</v>
      </c>
      <c r="D158">
        <v>443</v>
      </c>
    </row>
    <row r="159" spans="1:4" x14ac:dyDescent="0.25">
      <c r="A159" t="s">
        <v>3040</v>
      </c>
      <c r="B159" t="s">
        <v>1513</v>
      </c>
      <c r="D159">
        <v>10.771779792800002</v>
      </c>
    </row>
    <row r="160" spans="1:4" x14ac:dyDescent="0.25">
      <c r="A160" t="s">
        <v>3040</v>
      </c>
      <c r="B160" t="s">
        <v>1525</v>
      </c>
      <c r="D160">
        <v>46.453195571099997</v>
      </c>
    </row>
    <row r="161" spans="1:5" x14ac:dyDescent="0.25">
      <c r="A161" t="s">
        <v>3040</v>
      </c>
      <c r="B161" t="s">
        <v>1514</v>
      </c>
      <c r="D161">
        <v>291.9699763205</v>
      </c>
    </row>
    <row r="162" spans="1:5" x14ac:dyDescent="0.25">
      <c r="A162" t="s">
        <v>3040</v>
      </c>
      <c r="B162" t="s">
        <v>1515</v>
      </c>
      <c r="D162">
        <v>2.7536096540000004</v>
      </c>
    </row>
    <row r="163" spans="1:5" x14ac:dyDescent="0.25">
      <c r="A163" t="s">
        <v>3040</v>
      </c>
      <c r="B163" t="s">
        <v>1517</v>
      </c>
      <c r="D163">
        <v>26445.1659099422</v>
      </c>
    </row>
    <row r="164" spans="1:5" x14ac:dyDescent="0.25">
      <c r="A164" t="s">
        <v>3040</v>
      </c>
      <c r="B164" t="s">
        <v>1518</v>
      </c>
      <c r="D164">
        <v>1681.8857631281992</v>
      </c>
    </row>
    <row r="165" spans="1:5" x14ac:dyDescent="0.25">
      <c r="A165" t="s">
        <v>3040</v>
      </c>
      <c r="B165" t="s">
        <v>1519</v>
      </c>
      <c r="D165">
        <v>0.7685070745</v>
      </c>
    </row>
    <row r="166" spans="1:5" x14ac:dyDescent="0.25">
      <c r="A166" t="s">
        <v>3040</v>
      </c>
      <c r="B166" t="s">
        <v>1521</v>
      </c>
      <c r="D166">
        <v>178.1907055547</v>
      </c>
    </row>
    <row r="167" spans="1:5" x14ac:dyDescent="0.25">
      <c r="A167" t="s">
        <v>3040</v>
      </c>
      <c r="B167" t="s">
        <v>993</v>
      </c>
    </row>
    <row r="168" spans="1:5" x14ac:dyDescent="0.25">
      <c r="A168" t="s">
        <v>3040</v>
      </c>
      <c r="B168" t="s">
        <v>994</v>
      </c>
      <c r="C168">
        <v>0.64862012570383265</v>
      </c>
      <c r="D168">
        <v>5.0002208348382635E-2</v>
      </c>
      <c r="E168">
        <v>0.38385534150115186</v>
      </c>
    </row>
    <row r="169" spans="1:5" x14ac:dyDescent="0.25">
      <c r="A169" t="s">
        <v>3040</v>
      </c>
      <c r="B169" t="s">
        <v>995</v>
      </c>
      <c r="C169">
        <v>0.15902029426609343</v>
      </c>
      <c r="D169">
        <v>0.93737456484945036</v>
      </c>
      <c r="E169">
        <v>0.50328129031955748</v>
      </c>
    </row>
    <row r="170" spans="1:5" x14ac:dyDescent="0.25">
      <c r="A170" t="s">
        <v>3040</v>
      </c>
      <c r="B170" t="s">
        <v>1133</v>
      </c>
      <c r="C170">
        <v>4.1139023622079572E-2</v>
      </c>
    </row>
    <row r="171" spans="1:5" x14ac:dyDescent="0.25">
      <c r="A171" t="s">
        <v>3040</v>
      </c>
      <c r="B171" t="s">
        <v>1141</v>
      </c>
      <c r="C171">
        <v>0.14964696621464416</v>
      </c>
    </row>
    <row r="172" spans="1:5" x14ac:dyDescent="0.25">
      <c r="A172" t="s">
        <v>3040</v>
      </c>
      <c r="B172" t="s">
        <v>1417</v>
      </c>
      <c r="C172">
        <v>8.6883093033564996E-3</v>
      </c>
    </row>
    <row r="173" spans="1:5" x14ac:dyDescent="0.25">
      <c r="A173" t="s">
        <v>3041</v>
      </c>
      <c r="B173" t="s">
        <v>804</v>
      </c>
      <c r="C173">
        <v>504801.44842281967</v>
      </c>
    </row>
    <row r="174" spans="1:5" x14ac:dyDescent="0.25">
      <c r="A174" t="s">
        <v>3041</v>
      </c>
      <c r="B174" t="s">
        <v>806</v>
      </c>
      <c r="C174">
        <v>39528.228572910026</v>
      </c>
    </row>
    <row r="175" spans="1:5" x14ac:dyDescent="0.25">
      <c r="A175" t="s">
        <v>3041</v>
      </c>
      <c r="B175" t="s">
        <v>827</v>
      </c>
      <c r="C175">
        <v>362585</v>
      </c>
      <c r="D175">
        <v>5800</v>
      </c>
    </row>
    <row r="176" spans="1:5" x14ac:dyDescent="0.25">
      <c r="A176" t="s">
        <v>3041</v>
      </c>
      <c r="B176" t="s">
        <v>840</v>
      </c>
      <c r="C176">
        <v>5.2797278739335702E-3</v>
      </c>
      <c r="D176">
        <v>9.5237022130558333E-2</v>
      </c>
      <c r="E176">
        <v>7.0773659161894684E-3</v>
      </c>
    </row>
    <row r="177" spans="1:5" x14ac:dyDescent="0.25">
      <c r="A177" t="s">
        <v>3041</v>
      </c>
      <c r="B177" t="s">
        <v>867</v>
      </c>
    </row>
    <row r="178" spans="1:5" x14ac:dyDescent="0.25">
      <c r="A178" t="s">
        <v>3041</v>
      </c>
      <c r="B178" t="s">
        <v>869</v>
      </c>
      <c r="C178">
        <v>2.9284062171743452E-7</v>
      </c>
      <c r="E178">
        <v>2.7157506975530871E-7</v>
      </c>
    </row>
    <row r="179" spans="1:5" x14ac:dyDescent="0.25">
      <c r="A179" t="s">
        <v>3041</v>
      </c>
      <c r="B179" t="s">
        <v>871</v>
      </c>
    </row>
    <row r="180" spans="1:5" x14ac:dyDescent="0.25">
      <c r="A180" t="s">
        <v>3041</v>
      </c>
      <c r="B180" t="s">
        <v>901</v>
      </c>
      <c r="C180">
        <v>1.055541596928415E-5</v>
      </c>
      <c r="E180">
        <v>9.7889009091117433E-6</v>
      </c>
    </row>
    <row r="181" spans="1:5" x14ac:dyDescent="0.25">
      <c r="A181" t="s">
        <v>3041</v>
      </c>
      <c r="B181" t="s">
        <v>903</v>
      </c>
    </row>
    <row r="182" spans="1:5" x14ac:dyDescent="0.25">
      <c r="A182" t="s">
        <v>3041</v>
      </c>
      <c r="B182" t="s">
        <v>914</v>
      </c>
    </row>
    <row r="183" spans="1:5" x14ac:dyDescent="0.25">
      <c r="A183" t="s">
        <v>3041</v>
      </c>
      <c r="B183" t="s">
        <v>863</v>
      </c>
      <c r="C183">
        <v>0.99998915174340897</v>
      </c>
      <c r="D183">
        <v>1</v>
      </c>
      <c r="E183">
        <v>0.99998993952402093</v>
      </c>
    </row>
    <row r="184" spans="1:5" x14ac:dyDescent="0.25">
      <c r="A184" t="s">
        <v>3041</v>
      </c>
      <c r="B184" t="s">
        <v>935</v>
      </c>
      <c r="C184">
        <v>0.30790791646964094</v>
      </c>
      <c r="D184">
        <v>0.28561003174797478</v>
      </c>
      <c r="E184">
        <v>0.30628866845034058</v>
      </c>
    </row>
    <row r="185" spans="1:5" x14ac:dyDescent="0.25">
      <c r="A185" t="s">
        <v>3041</v>
      </c>
      <c r="B185" t="s">
        <v>936</v>
      </c>
      <c r="C185">
        <v>0.14456018241395585</v>
      </c>
      <c r="D185">
        <v>0.12115459298477337</v>
      </c>
      <c r="E185">
        <v>0.1428604940893976</v>
      </c>
    </row>
    <row r="186" spans="1:5" x14ac:dyDescent="0.25">
      <c r="A186" t="s">
        <v>3041</v>
      </c>
      <c r="B186" t="s">
        <v>938</v>
      </c>
      <c r="C186">
        <v>0.11212235005500421</v>
      </c>
      <c r="D186">
        <v>0.13099055977298552</v>
      </c>
      <c r="E186">
        <v>0.11349253882380247</v>
      </c>
    </row>
    <row r="187" spans="1:5" x14ac:dyDescent="0.25">
      <c r="A187" t="s">
        <v>3041</v>
      </c>
      <c r="B187" t="s">
        <v>939</v>
      </c>
      <c r="C187">
        <v>0.23483504046895806</v>
      </c>
      <c r="D187">
        <v>0.26995272923798563</v>
      </c>
      <c r="E187">
        <v>0.2373852486475124</v>
      </c>
    </row>
    <row r="188" spans="1:5" x14ac:dyDescent="0.25">
      <c r="A188" t="s">
        <v>3041</v>
      </c>
      <c r="B188" t="s">
        <v>940</v>
      </c>
      <c r="C188">
        <v>0.20057451059244094</v>
      </c>
      <c r="D188">
        <v>0.19229208625628072</v>
      </c>
      <c r="E188">
        <v>0.19997304998894694</v>
      </c>
    </row>
    <row r="189" spans="1:5" x14ac:dyDescent="0.25">
      <c r="A189" t="s">
        <v>3041</v>
      </c>
      <c r="B189" t="s">
        <v>987</v>
      </c>
      <c r="C189">
        <v>0.99850305460251565</v>
      </c>
      <c r="D189">
        <v>0.99600243007605205</v>
      </c>
      <c r="E189">
        <v>0.99832146380922537</v>
      </c>
    </row>
    <row r="190" spans="1:5" x14ac:dyDescent="0.25">
      <c r="A190" t="s">
        <v>3041</v>
      </c>
      <c r="B190" t="s">
        <v>999</v>
      </c>
      <c r="C190">
        <v>0.27681280903987632</v>
      </c>
      <c r="D190">
        <v>0.23963861052381721</v>
      </c>
      <c r="E190">
        <v>0.27411328652979078</v>
      </c>
    </row>
    <row r="191" spans="1:5" x14ac:dyDescent="0.25">
      <c r="A191" t="s">
        <v>3041</v>
      </c>
      <c r="B191" t="s">
        <v>1001</v>
      </c>
      <c r="C191">
        <v>0.72318719096012374</v>
      </c>
      <c r="D191">
        <v>0.76036138947618281</v>
      </c>
      <c r="E191">
        <v>0.72588671347020917</v>
      </c>
    </row>
    <row r="192" spans="1:5" x14ac:dyDescent="0.25">
      <c r="A192" t="s">
        <v>3041</v>
      </c>
      <c r="B192" t="s">
        <v>1011</v>
      </c>
      <c r="C192">
        <v>1</v>
      </c>
      <c r="D192">
        <v>1</v>
      </c>
      <c r="E192">
        <v>1</v>
      </c>
    </row>
    <row r="193" spans="1:5" x14ac:dyDescent="0.25">
      <c r="A193" t="s">
        <v>3041</v>
      </c>
      <c r="B193" t="s">
        <v>1026</v>
      </c>
      <c r="C193">
        <v>5.4666662322818641E-4</v>
      </c>
      <c r="D193">
        <v>3.450838173747131E-4</v>
      </c>
      <c r="E193">
        <v>5.3202804744792974E-4</v>
      </c>
    </row>
    <row r="194" spans="1:5" x14ac:dyDescent="0.25">
      <c r="A194" t="s">
        <v>3041</v>
      </c>
      <c r="B194" t="s">
        <v>1040</v>
      </c>
      <c r="C194">
        <v>279864.19580012793</v>
      </c>
      <c r="D194">
        <v>300618</v>
      </c>
    </row>
    <row r="195" spans="1:5" x14ac:dyDescent="0.25">
      <c r="A195" t="s">
        <v>3041</v>
      </c>
      <c r="B195" t="s">
        <v>1041</v>
      </c>
      <c r="C195">
        <v>156688.36472724989</v>
      </c>
      <c r="D195">
        <v>56434</v>
      </c>
    </row>
    <row r="196" spans="1:5" x14ac:dyDescent="0.25">
      <c r="A196" t="s">
        <v>3041</v>
      </c>
      <c r="B196" t="s">
        <v>1042</v>
      </c>
      <c r="C196">
        <v>39064.774433690065</v>
      </c>
      <c r="D196">
        <v>4881</v>
      </c>
    </row>
    <row r="197" spans="1:5" x14ac:dyDescent="0.25">
      <c r="A197" t="s">
        <v>3041</v>
      </c>
      <c r="B197" t="s">
        <v>1043</v>
      </c>
      <c r="C197">
        <v>14930.640758250005</v>
      </c>
      <c r="D197">
        <v>492</v>
      </c>
    </row>
    <row r="198" spans="1:5" x14ac:dyDescent="0.25">
      <c r="A198" t="s">
        <v>3041</v>
      </c>
      <c r="B198" t="s">
        <v>1044</v>
      </c>
      <c r="C198">
        <v>8447.0930126100029</v>
      </c>
      <c r="D198">
        <v>126</v>
      </c>
    </row>
    <row r="199" spans="1:5" x14ac:dyDescent="0.25">
      <c r="A199" t="s">
        <v>3041</v>
      </c>
      <c r="B199" t="s">
        <v>1045</v>
      </c>
      <c r="C199">
        <v>5806.3796909000002</v>
      </c>
      <c r="D199">
        <v>34</v>
      </c>
    </row>
    <row r="200" spans="1:5" x14ac:dyDescent="0.25">
      <c r="A200" t="s">
        <v>3041</v>
      </c>
      <c r="B200" t="s">
        <v>1102</v>
      </c>
      <c r="C200">
        <v>0.55523147865336453</v>
      </c>
    </row>
    <row r="201" spans="1:5" x14ac:dyDescent="0.25">
      <c r="A201" t="s">
        <v>3041</v>
      </c>
      <c r="B201" t="s">
        <v>1103</v>
      </c>
      <c r="C201">
        <v>339748.75423524022</v>
      </c>
    </row>
    <row r="202" spans="1:5" x14ac:dyDescent="0.25">
      <c r="A202" t="s">
        <v>3041</v>
      </c>
      <c r="B202" t="s">
        <v>1104</v>
      </c>
      <c r="C202">
        <v>59842.800795139854</v>
      </c>
    </row>
    <row r="203" spans="1:5" x14ac:dyDescent="0.25">
      <c r="A203" t="s">
        <v>3041</v>
      </c>
      <c r="B203" t="s">
        <v>1105</v>
      </c>
      <c r="C203">
        <v>47041.833740822054</v>
      </c>
    </row>
    <row r="204" spans="1:5" x14ac:dyDescent="0.25">
      <c r="A204" t="s">
        <v>3041</v>
      </c>
      <c r="B204" t="s">
        <v>1106</v>
      </c>
      <c r="C204">
        <v>31232.765937428409</v>
      </c>
    </row>
    <row r="205" spans="1:5" x14ac:dyDescent="0.25">
      <c r="A205" t="s">
        <v>3041</v>
      </c>
      <c r="B205" t="s">
        <v>1107</v>
      </c>
      <c r="C205">
        <v>18653.635139140093</v>
      </c>
    </row>
    <row r="206" spans="1:5" x14ac:dyDescent="0.25">
      <c r="A206" t="s">
        <v>3041</v>
      </c>
      <c r="B206" t="s">
        <v>1108</v>
      </c>
      <c r="C206">
        <v>2792.6596503722758</v>
      </c>
    </row>
    <row r="207" spans="1:5" x14ac:dyDescent="0.25">
      <c r="A207" t="s">
        <v>3041</v>
      </c>
      <c r="B207" t="s">
        <v>1109</v>
      </c>
      <c r="C207">
        <v>1413.187591332246</v>
      </c>
    </row>
    <row r="208" spans="1:5" x14ac:dyDescent="0.25">
      <c r="A208" t="s">
        <v>3041</v>
      </c>
      <c r="B208" t="s">
        <v>1110</v>
      </c>
      <c r="C208">
        <v>4053.7271167437561</v>
      </c>
    </row>
    <row r="209" spans="1:4" x14ac:dyDescent="0.25">
      <c r="A209" t="s">
        <v>3041</v>
      </c>
      <c r="B209" t="s">
        <v>1122</v>
      </c>
      <c r="C209">
        <v>0.82216576161522992</v>
      </c>
    </row>
    <row r="210" spans="1:4" x14ac:dyDescent="0.25">
      <c r="A210" t="s">
        <v>3041</v>
      </c>
      <c r="B210" t="s">
        <v>1124</v>
      </c>
      <c r="C210">
        <v>4.2301656905437961E-2</v>
      </c>
    </row>
    <row r="211" spans="1:4" x14ac:dyDescent="0.25">
      <c r="A211" t="s">
        <v>3041</v>
      </c>
      <c r="B211" t="s">
        <v>1128</v>
      </c>
      <c r="C211">
        <v>4.3738337332021301E-2</v>
      </c>
    </row>
    <row r="212" spans="1:4" x14ac:dyDescent="0.25">
      <c r="A212" t="s">
        <v>3041</v>
      </c>
      <c r="B212" t="s">
        <v>1162</v>
      </c>
      <c r="C212">
        <v>42564.647155340041</v>
      </c>
      <c r="D212">
        <v>17468</v>
      </c>
    </row>
    <row r="213" spans="1:4" x14ac:dyDescent="0.25">
      <c r="A213" t="s">
        <v>3041</v>
      </c>
      <c r="B213" t="s">
        <v>1171</v>
      </c>
      <c r="C213">
        <v>46538.690659919921</v>
      </c>
      <c r="D213">
        <v>35876</v>
      </c>
    </row>
    <row r="214" spans="1:4" x14ac:dyDescent="0.25">
      <c r="A214" t="s">
        <v>3041</v>
      </c>
      <c r="B214" t="s">
        <v>1172</v>
      </c>
      <c r="C214">
        <v>80503.295012010014</v>
      </c>
      <c r="D214">
        <v>73168</v>
      </c>
    </row>
    <row r="215" spans="1:4" x14ac:dyDescent="0.25">
      <c r="A215" t="s">
        <v>3041</v>
      </c>
      <c r="B215" t="s">
        <v>1173</v>
      </c>
      <c r="C215">
        <v>13969.188154209989</v>
      </c>
      <c r="D215">
        <v>14781</v>
      </c>
    </row>
    <row r="216" spans="1:4" x14ac:dyDescent="0.25">
      <c r="A216" t="s">
        <v>3041</v>
      </c>
      <c r="B216" t="s">
        <v>1174</v>
      </c>
      <c r="C216">
        <v>1373.280346759999</v>
      </c>
      <c r="D216">
        <v>565</v>
      </c>
    </row>
    <row r="217" spans="1:4" x14ac:dyDescent="0.25">
      <c r="A217" t="s">
        <v>3041</v>
      </c>
      <c r="B217" t="s">
        <v>1175</v>
      </c>
      <c r="C217">
        <v>359.81831392999999</v>
      </c>
      <c r="D217">
        <v>84</v>
      </c>
    </row>
    <row r="218" spans="1:4" x14ac:dyDescent="0.25">
      <c r="A218" t="s">
        <v>3041</v>
      </c>
      <c r="B218" t="s">
        <v>1179</v>
      </c>
      <c r="C218">
        <v>32316.179026129881</v>
      </c>
      <c r="D218">
        <v>28747</v>
      </c>
    </row>
    <row r="219" spans="1:4" x14ac:dyDescent="0.25">
      <c r="A219" t="s">
        <v>3041</v>
      </c>
      <c r="B219" t="s">
        <v>1163</v>
      </c>
      <c r="C219">
        <v>26146.313855220076</v>
      </c>
      <c r="D219">
        <v>13613</v>
      </c>
    </row>
    <row r="220" spans="1:4" x14ac:dyDescent="0.25">
      <c r="A220" t="s">
        <v>3041</v>
      </c>
      <c r="B220" t="s">
        <v>1164</v>
      </c>
      <c r="C220">
        <v>111181.81282836015</v>
      </c>
      <c r="D220">
        <v>62630</v>
      </c>
    </row>
    <row r="221" spans="1:4" x14ac:dyDescent="0.25">
      <c r="A221" t="s">
        <v>3041</v>
      </c>
      <c r="B221" t="s">
        <v>1165</v>
      </c>
      <c r="C221">
        <v>87190.790720789053</v>
      </c>
      <c r="D221">
        <v>57458</v>
      </c>
    </row>
    <row r="222" spans="1:4" x14ac:dyDescent="0.25">
      <c r="A222" t="s">
        <v>3041</v>
      </c>
      <c r="B222" t="s">
        <v>1166</v>
      </c>
      <c r="C222">
        <v>30365.425811159956</v>
      </c>
      <c r="D222">
        <v>22357</v>
      </c>
    </row>
    <row r="223" spans="1:4" x14ac:dyDescent="0.25">
      <c r="A223" t="s">
        <v>3041</v>
      </c>
      <c r="B223" t="s">
        <v>1167</v>
      </c>
      <c r="C223">
        <v>11546.225160000038</v>
      </c>
      <c r="D223">
        <v>9199</v>
      </c>
    </row>
    <row r="224" spans="1:4" x14ac:dyDescent="0.25">
      <c r="A224" t="s">
        <v>3041</v>
      </c>
      <c r="B224" t="s">
        <v>1168</v>
      </c>
      <c r="C224">
        <v>4637.6200530299939</v>
      </c>
      <c r="D224">
        <v>4437</v>
      </c>
    </row>
    <row r="225" spans="1:4" x14ac:dyDescent="0.25">
      <c r="A225" t="s">
        <v>3041</v>
      </c>
      <c r="B225" t="s">
        <v>1169</v>
      </c>
      <c r="C225">
        <v>9268.4861943399937</v>
      </c>
      <c r="D225">
        <v>3299</v>
      </c>
    </row>
    <row r="226" spans="1:4" x14ac:dyDescent="0.25">
      <c r="A226" t="s">
        <v>3041</v>
      </c>
      <c r="B226" t="s">
        <v>1170</v>
      </c>
      <c r="C226">
        <v>6839.6751316200125</v>
      </c>
      <c r="D226">
        <v>4578</v>
      </c>
    </row>
    <row r="227" spans="1:4" x14ac:dyDescent="0.25">
      <c r="A227" t="s">
        <v>3041</v>
      </c>
      <c r="B227" t="s">
        <v>1186</v>
      </c>
      <c r="C227">
        <v>42564.647155340041</v>
      </c>
      <c r="D227">
        <v>17468</v>
      </c>
    </row>
    <row r="228" spans="1:4" x14ac:dyDescent="0.25">
      <c r="A228" t="s">
        <v>3041</v>
      </c>
      <c r="B228" t="s">
        <v>1195</v>
      </c>
      <c r="C228">
        <v>46538.690659919921</v>
      </c>
      <c r="D228">
        <v>35876</v>
      </c>
    </row>
    <row r="229" spans="1:4" x14ac:dyDescent="0.25">
      <c r="A229" t="s">
        <v>3041</v>
      </c>
      <c r="B229" t="s">
        <v>1196</v>
      </c>
      <c r="C229">
        <v>80503.295012010014</v>
      </c>
      <c r="D229">
        <v>73168</v>
      </c>
    </row>
    <row r="230" spans="1:4" x14ac:dyDescent="0.25">
      <c r="A230" t="s">
        <v>3041</v>
      </c>
      <c r="B230" t="s">
        <v>1197</v>
      </c>
      <c r="C230">
        <v>13969.188154209989</v>
      </c>
      <c r="D230">
        <v>14781</v>
      </c>
    </row>
    <row r="231" spans="1:4" x14ac:dyDescent="0.25">
      <c r="A231" t="s">
        <v>3041</v>
      </c>
      <c r="B231" t="s">
        <v>1198</v>
      </c>
      <c r="C231">
        <v>1373.280346759999</v>
      </c>
      <c r="D231">
        <v>565</v>
      </c>
    </row>
    <row r="232" spans="1:4" x14ac:dyDescent="0.25">
      <c r="A232" t="s">
        <v>3041</v>
      </c>
      <c r="B232" t="s">
        <v>1199</v>
      </c>
      <c r="C232">
        <v>359.81831392999999</v>
      </c>
      <c r="D232">
        <v>84</v>
      </c>
    </row>
    <row r="233" spans="1:4" x14ac:dyDescent="0.25">
      <c r="A233" t="s">
        <v>3041</v>
      </c>
      <c r="B233" t="s">
        <v>1203</v>
      </c>
      <c r="C233">
        <v>32316.179026129881</v>
      </c>
      <c r="D233">
        <v>28747</v>
      </c>
    </row>
    <row r="234" spans="1:4" x14ac:dyDescent="0.25">
      <c r="A234" t="s">
        <v>3041</v>
      </c>
      <c r="B234" t="s">
        <v>1187</v>
      </c>
      <c r="C234">
        <v>26146.313855220076</v>
      </c>
      <c r="D234">
        <v>13613</v>
      </c>
    </row>
    <row r="235" spans="1:4" x14ac:dyDescent="0.25">
      <c r="A235" t="s">
        <v>3041</v>
      </c>
      <c r="B235" t="s">
        <v>1188</v>
      </c>
      <c r="C235">
        <v>111181.81282836015</v>
      </c>
      <c r="D235">
        <v>62630</v>
      </c>
    </row>
    <row r="236" spans="1:4" x14ac:dyDescent="0.25">
      <c r="A236" t="s">
        <v>3041</v>
      </c>
      <c r="B236" t="s">
        <v>1189</v>
      </c>
      <c r="C236">
        <v>87190.790720789053</v>
      </c>
      <c r="D236">
        <v>57458</v>
      </c>
    </row>
    <row r="237" spans="1:4" x14ac:dyDescent="0.25">
      <c r="A237" t="s">
        <v>3041</v>
      </c>
      <c r="B237" t="s">
        <v>1190</v>
      </c>
      <c r="C237">
        <v>30365.425811159956</v>
      </c>
      <c r="D237">
        <v>22357</v>
      </c>
    </row>
    <row r="238" spans="1:4" x14ac:dyDescent="0.25">
      <c r="A238" t="s">
        <v>3041</v>
      </c>
      <c r="B238" t="s">
        <v>1191</v>
      </c>
      <c r="C238">
        <v>11546.225160000038</v>
      </c>
      <c r="D238">
        <v>9199</v>
      </c>
    </row>
    <row r="239" spans="1:4" x14ac:dyDescent="0.25">
      <c r="A239" t="s">
        <v>3041</v>
      </c>
      <c r="B239" t="s">
        <v>1192</v>
      </c>
      <c r="C239">
        <v>4637.6200530299939</v>
      </c>
      <c r="D239">
        <v>4437</v>
      </c>
    </row>
    <row r="240" spans="1:4" x14ac:dyDescent="0.25">
      <c r="A240" t="s">
        <v>3041</v>
      </c>
      <c r="B240" t="s">
        <v>1193</v>
      </c>
      <c r="C240">
        <v>9268.4861943399937</v>
      </c>
      <c r="D240">
        <v>3299</v>
      </c>
    </row>
    <row r="241" spans="1:4" x14ac:dyDescent="0.25">
      <c r="A241" t="s">
        <v>3041</v>
      </c>
      <c r="B241" t="s">
        <v>1194</v>
      </c>
      <c r="C241">
        <v>6839.6751316200125</v>
      </c>
      <c r="D241">
        <v>4578</v>
      </c>
    </row>
    <row r="242" spans="1:4" x14ac:dyDescent="0.25">
      <c r="A242" t="s">
        <v>3041</v>
      </c>
      <c r="B242" t="s">
        <v>1209</v>
      </c>
      <c r="C242">
        <v>75636.678651719238</v>
      </c>
      <c r="D242">
        <v>52874</v>
      </c>
    </row>
    <row r="243" spans="1:4" x14ac:dyDescent="0.25">
      <c r="A243" t="s">
        <v>3041</v>
      </c>
      <c r="B243" t="s">
        <v>1227</v>
      </c>
      <c r="C243">
        <v>10240.754901860002</v>
      </c>
      <c r="D243">
        <v>5456</v>
      </c>
    </row>
    <row r="244" spans="1:4" x14ac:dyDescent="0.25">
      <c r="A244" t="s">
        <v>3041</v>
      </c>
      <c r="B244" t="s">
        <v>1229</v>
      </c>
      <c r="C244">
        <v>19606.700050649899</v>
      </c>
      <c r="D244">
        <v>8455</v>
      </c>
    </row>
    <row r="245" spans="1:4" x14ac:dyDescent="0.25">
      <c r="A245" t="s">
        <v>3041</v>
      </c>
      <c r="B245" t="s">
        <v>1231</v>
      </c>
      <c r="C245">
        <v>21715.303527179974</v>
      </c>
      <c r="D245">
        <v>7285</v>
      </c>
    </row>
    <row r="246" spans="1:4" x14ac:dyDescent="0.25">
      <c r="A246" t="s">
        <v>3041</v>
      </c>
      <c r="B246" t="s">
        <v>1233</v>
      </c>
      <c r="C246">
        <v>5296.1049067300055</v>
      </c>
      <c r="D246">
        <v>2353</v>
      </c>
    </row>
    <row r="247" spans="1:4" x14ac:dyDescent="0.25">
      <c r="A247" t="s">
        <v>3041</v>
      </c>
      <c r="B247" t="s">
        <v>1211</v>
      </c>
      <c r="C247">
        <v>70994.889034649736</v>
      </c>
      <c r="D247">
        <v>46043</v>
      </c>
    </row>
    <row r="248" spans="1:4" x14ac:dyDescent="0.25">
      <c r="A248" t="s">
        <v>3041</v>
      </c>
      <c r="B248" t="s">
        <v>1213</v>
      </c>
      <c r="C248">
        <v>52618.404153499912</v>
      </c>
      <c r="D248">
        <v>36637</v>
      </c>
    </row>
    <row r="249" spans="1:4" x14ac:dyDescent="0.25">
      <c r="A249" t="s">
        <v>3041</v>
      </c>
      <c r="B249" t="s">
        <v>1215</v>
      </c>
      <c r="C249">
        <v>79406.314511470293</v>
      </c>
      <c r="D249">
        <v>61933</v>
      </c>
    </row>
    <row r="250" spans="1:4" x14ac:dyDescent="0.25">
      <c r="A250" t="s">
        <v>3041</v>
      </c>
      <c r="B250" t="s">
        <v>1217</v>
      </c>
      <c r="C250">
        <v>87994.331046429797</v>
      </c>
      <c r="D250">
        <v>72635</v>
      </c>
    </row>
    <row r="251" spans="1:4" x14ac:dyDescent="0.25">
      <c r="A251" t="s">
        <v>3041</v>
      </c>
      <c r="B251" t="s">
        <v>1219</v>
      </c>
      <c r="C251">
        <v>28303.153771819769</v>
      </c>
      <c r="D251">
        <v>22836</v>
      </c>
    </row>
    <row r="252" spans="1:4" x14ac:dyDescent="0.25">
      <c r="A252" t="s">
        <v>3041</v>
      </c>
      <c r="B252" t="s">
        <v>1221</v>
      </c>
      <c r="C252">
        <v>16403.626098079993</v>
      </c>
      <c r="D252">
        <v>10596</v>
      </c>
    </row>
    <row r="253" spans="1:4" x14ac:dyDescent="0.25">
      <c r="A253" t="s">
        <v>3041</v>
      </c>
      <c r="B253" t="s">
        <v>1223</v>
      </c>
      <c r="C253">
        <v>15357.762671870008</v>
      </c>
      <c r="D253">
        <v>8594</v>
      </c>
    </row>
    <row r="254" spans="1:4" x14ac:dyDescent="0.25">
      <c r="A254" t="s">
        <v>3041</v>
      </c>
      <c r="B254" t="s">
        <v>1225</v>
      </c>
      <c r="C254">
        <v>21227.425096860006</v>
      </c>
      <c r="D254">
        <v>12448</v>
      </c>
    </row>
    <row r="255" spans="1:4" x14ac:dyDescent="0.25">
      <c r="A255" t="s">
        <v>3041</v>
      </c>
      <c r="B255" t="s">
        <v>1246</v>
      </c>
      <c r="C255">
        <v>360960.41267359175</v>
      </c>
      <c r="D255">
        <v>290425</v>
      </c>
    </row>
    <row r="256" spans="1:4" x14ac:dyDescent="0.25">
      <c r="A256" t="s">
        <v>3041</v>
      </c>
      <c r="B256" t="s">
        <v>1248</v>
      </c>
      <c r="C256">
        <v>48790.872485149979</v>
      </c>
      <c r="D256">
        <v>31542</v>
      </c>
    </row>
    <row r="257" spans="1:4" x14ac:dyDescent="0.25">
      <c r="A257" t="s">
        <v>3041</v>
      </c>
      <c r="B257" t="s">
        <v>1252</v>
      </c>
      <c r="C257">
        <v>26557.426760490089</v>
      </c>
      <c r="D257">
        <v>17023</v>
      </c>
    </row>
    <row r="258" spans="1:4" x14ac:dyDescent="0.25">
      <c r="A258" t="s">
        <v>3041</v>
      </c>
      <c r="B258" t="s">
        <v>1254</v>
      </c>
      <c r="C258">
        <v>68417.043439249901</v>
      </c>
      <c r="D258">
        <v>9075</v>
      </c>
    </row>
    <row r="259" spans="1:4" x14ac:dyDescent="0.25">
      <c r="A259" t="s">
        <v>3041</v>
      </c>
      <c r="B259" t="s">
        <v>1256</v>
      </c>
      <c r="C259">
        <v>75.693064340000006</v>
      </c>
      <c r="D259">
        <v>131</v>
      </c>
    </row>
    <row r="260" spans="1:4" x14ac:dyDescent="0.25">
      <c r="A260" t="s">
        <v>3041</v>
      </c>
      <c r="B260" t="s">
        <v>1262</v>
      </c>
      <c r="C260">
        <v>21715.303527179974</v>
      </c>
      <c r="D260">
        <v>7285</v>
      </c>
    </row>
    <row r="261" spans="1:4" x14ac:dyDescent="0.25">
      <c r="A261" t="s">
        <v>3041</v>
      </c>
      <c r="B261" t="s">
        <v>1264</v>
      </c>
      <c r="C261">
        <v>483086.14489564492</v>
      </c>
      <c r="D261">
        <v>340860</v>
      </c>
    </row>
    <row r="262" spans="1:4" x14ac:dyDescent="0.25">
      <c r="A262" t="s">
        <v>3041</v>
      </c>
      <c r="B262" t="s">
        <v>1274</v>
      </c>
      <c r="D262">
        <v>249119.86200526837</v>
      </c>
    </row>
    <row r="263" spans="1:4" x14ac:dyDescent="0.25">
      <c r="A263" t="s">
        <v>3041</v>
      </c>
      <c r="B263" t="s">
        <v>1275</v>
      </c>
      <c r="D263">
        <v>9103.2120892492349</v>
      </c>
    </row>
    <row r="264" spans="1:4" x14ac:dyDescent="0.25">
      <c r="A264" t="s">
        <v>3041</v>
      </c>
      <c r="B264" t="s">
        <v>1277</v>
      </c>
      <c r="D264">
        <v>7664.0831637611482</v>
      </c>
    </row>
    <row r="265" spans="1:4" x14ac:dyDescent="0.25">
      <c r="A265" t="s">
        <v>3041</v>
      </c>
      <c r="B265" t="s">
        <v>1278</v>
      </c>
      <c r="D265">
        <v>25019.605872812372</v>
      </c>
    </row>
    <row r="266" spans="1:4" x14ac:dyDescent="0.25">
      <c r="A266" t="s">
        <v>3041</v>
      </c>
      <c r="B266" t="s">
        <v>1279</v>
      </c>
      <c r="D266">
        <v>14.152395604299999</v>
      </c>
    </row>
    <row r="267" spans="1:4" x14ac:dyDescent="0.25">
      <c r="A267" t="s">
        <v>3041</v>
      </c>
      <c r="B267" t="s">
        <v>1325</v>
      </c>
      <c r="C267">
        <v>2574.4681211999982</v>
      </c>
      <c r="D267">
        <v>2700</v>
      </c>
    </row>
    <row r="268" spans="1:4" x14ac:dyDescent="0.25">
      <c r="A268" t="s">
        <v>3041</v>
      </c>
      <c r="B268" t="s">
        <v>1326</v>
      </c>
      <c r="C268">
        <v>5063.868764039993</v>
      </c>
      <c r="D268">
        <v>1558</v>
      </c>
    </row>
    <row r="269" spans="1:4" x14ac:dyDescent="0.25">
      <c r="A269" t="s">
        <v>3041</v>
      </c>
      <c r="B269" t="s">
        <v>1327</v>
      </c>
      <c r="C269">
        <v>11477.43841676997</v>
      </c>
      <c r="D269">
        <v>1219</v>
      </c>
    </row>
    <row r="270" spans="1:4" x14ac:dyDescent="0.25">
      <c r="A270" t="s">
        <v>3041</v>
      </c>
      <c r="B270" t="s">
        <v>1328</v>
      </c>
      <c r="C270">
        <v>6384.9441350999996</v>
      </c>
      <c r="D270">
        <v>209</v>
      </c>
    </row>
    <row r="271" spans="1:4" x14ac:dyDescent="0.25">
      <c r="A271" t="s">
        <v>3041</v>
      </c>
      <c r="B271" t="s">
        <v>1329</v>
      </c>
      <c r="C271">
        <v>4575.1427320300008</v>
      </c>
      <c r="D271">
        <v>68</v>
      </c>
    </row>
    <row r="272" spans="1:4" x14ac:dyDescent="0.25">
      <c r="A272" t="s">
        <v>3041</v>
      </c>
      <c r="B272" t="s">
        <v>1330</v>
      </c>
      <c r="C272">
        <v>9452.36640377</v>
      </c>
      <c r="D272">
        <v>46</v>
      </c>
    </row>
    <row r="273" spans="1:3" x14ac:dyDescent="0.25">
      <c r="A273" t="s">
        <v>3041</v>
      </c>
      <c r="B273" t="s">
        <v>1371</v>
      </c>
      <c r="C273">
        <v>0.39574920709137595</v>
      </c>
    </row>
    <row r="274" spans="1:3" x14ac:dyDescent="0.25">
      <c r="A274" t="s">
        <v>3041</v>
      </c>
      <c r="B274" t="s">
        <v>1372</v>
      </c>
      <c r="C274">
        <v>35476.09316776933</v>
      </c>
    </row>
    <row r="275" spans="1:3" x14ac:dyDescent="0.25">
      <c r="A275" t="s">
        <v>3041</v>
      </c>
      <c r="B275" t="s">
        <v>1373</v>
      </c>
      <c r="C275">
        <v>2880.2558886754123</v>
      </c>
    </row>
    <row r="276" spans="1:3" x14ac:dyDescent="0.25">
      <c r="A276" t="s">
        <v>3041</v>
      </c>
      <c r="B276" t="s">
        <v>1374</v>
      </c>
      <c r="C276">
        <v>901.98652155567413</v>
      </c>
    </row>
    <row r="277" spans="1:3" x14ac:dyDescent="0.25">
      <c r="A277" t="s">
        <v>3041</v>
      </c>
      <c r="B277" t="s">
        <v>1375</v>
      </c>
      <c r="C277">
        <v>122.29272748428984</v>
      </c>
    </row>
    <row r="278" spans="1:3" x14ac:dyDescent="0.25">
      <c r="A278" t="s">
        <v>3041</v>
      </c>
      <c r="B278" t="s">
        <v>1376</v>
      </c>
      <c r="C278">
        <v>55.848816805572142</v>
      </c>
    </row>
    <row r="279" spans="1:3" x14ac:dyDescent="0.25">
      <c r="A279" t="s">
        <v>3041</v>
      </c>
      <c r="B279" t="s">
        <v>1377</v>
      </c>
      <c r="C279">
        <v>23.828355437172114</v>
      </c>
    </row>
    <row r="280" spans="1:3" x14ac:dyDescent="0.25">
      <c r="A280" t="s">
        <v>3041</v>
      </c>
      <c r="B280" t="s">
        <v>1378</v>
      </c>
      <c r="C280">
        <v>20.64301606898826</v>
      </c>
    </row>
    <row r="281" spans="1:3" x14ac:dyDescent="0.25">
      <c r="A281" t="s">
        <v>3041</v>
      </c>
      <c r="B281" t="s">
        <v>1379</v>
      </c>
      <c r="C281">
        <v>47.280079113628908</v>
      </c>
    </row>
    <row r="282" spans="1:3" x14ac:dyDescent="0.25">
      <c r="A282" t="s">
        <v>3041</v>
      </c>
      <c r="B282" t="s">
        <v>1392</v>
      </c>
      <c r="C282">
        <v>0.10404171653769712</v>
      </c>
    </row>
    <row r="283" spans="1:3" x14ac:dyDescent="0.25">
      <c r="A283" t="s">
        <v>3041</v>
      </c>
      <c r="B283" t="s">
        <v>1412</v>
      </c>
      <c r="C283">
        <v>7.2752521851456454E-4</v>
      </c>
    </row>
    <row r="284" spans="1:3" x14ac:dyDescent="0.25">
      <c r="A284" t="s">
        <v>3041</v>
      </c>
      <c r="B284" t="s">
        <v>1394</v>
      </c>
      <c r="C284">
        <v>0.41411865534845854</v>
      </c>
    </row>
    <row r="285" spans="1:3" x14ac:dyDescent="0.25">
      <c r="A285" t="s">
        <v>3041</v>
      </c>
      <c r="B285" t="s">
        <v>1396</v>
      </c>
      <c r="C285">
        <v>3.1110486838076577E-2</v>
      </c>
    </row>
    <row r="286" spans="1:3" x14ac:dyDescent="0.25">
      <c r="A286" t="s">
        <v>3041</v>
      </c>
      <c r="B286" t="s">
        <v>1400</v>
      </c>
      <c r="C286">
        <v>7.5586799850617309E-2</v>
      </c>
    </row>
    <row r="287" spans="1:3" x14ac:dyDescent="0.25">
      <c r="A287" t="s">
        <v>3041</v>
      </c>
      <c r="B287" t="s">
        <v>1402</v>
      </c>
      <c r="C287">
        <v>0.12488326484691216</v>
      </c>
    </row>
    <row r="288" spans="1:3" x14ac:dyDescent="0.25">
      <c r="A288" t="s">
        <v>3041</v>
      </c>
      <c r="B288" t="s">
        <v>1404</v>
      </c>
      <c r="C288">
        <v>0.12263395748809629</v>
      </c>
    </row>
    <row r="289" spans="1:4" x14ac:dyDescent="0.25">
      <c r="A289" t="s">
        <v>3041</v>
      </c>
      <c r="B289" t="s">
        <v>1408</v>
      </c>
      <c r="C289">
        <v>0.10202879148659746</v>
      </c>
    </row>
    <row r="290" spans="1:4" x14ac:dyDescent="0.25">
      <c r="A290" t="s">
        <v>3041</v>
      </c>
      <c r="B290" t="s">
        <v>1435</v>
      </c>
      <c r="C290">
        <v>3291.6585741800018</v>
      </c>
      <c r="D290">
        <v>158</v>
      </c>
    </row>
    <row r="291" spans="1:4" x14ac:dyDescent="0.25">
      <c r="A291" t="s">
        <v>3041</v>
      </c>
      <c r="B291" t="s">
        <v>1444</v>
      </c>
      <c r="C291">
        <v>5664.3597246300014</v>
      </c>
      <c r="D291">
        <v>928</v>
      </c>
    </row>
    <row r="292" spans="1:4" x14ac:dyDescent="0.25">
      <c r="A292" t="s">
        <v>3041</v>
      </c>
      <c r="B292" t="s">
        <v>1445</v>
      </c>
      <c r="C292">
        <v>6495.9544472999942</v>
      </c>
      <c r="D292">
        <v>1135</v>
      </c>
    </row>
    <row r="293" spans="1:4" x14ac:dyDescent="0.25">
      <c r="A293" t="s">
        <v>3041</v>
      </c>
      <c r="B293" t="s">
        <v>1446</v>
      </c>
      <c r="C293">
        <v>3390.9829202300007</v>
      </c>
      <c r="D293">
        <v>661</v>
      </c>
    </row>
    <row r="294" spans="1:4" x14ac:dyDescent="0.25">
      <c r="A294" t="s">
        <v>3041</v>
      </c>
      <c r="B294" t="s">
        <v>1447</v>
      </c>
      <c r="C294">
        <v>554.33822846000021</v>
      </c>
      <c r="D294">
        <v>87</v>
      </c>
    </row>
    <row r="295" spans="1:4" x14ac:dyDescent="0.25">
      <c r="A295" t="s">
        <v>3041</v>
      </c>
      <c r="B295" t="s">
        <v>1448</v>
      </c>
      <c r="C295">
        <v>81.430189209999995</v>
      </c>
      <c r="D295">
        <v>9</v>
      </c>
    </row>
    <row r="296" spans="1:4" x14ac:dyDescent="0.25">
      <c r="A296" t="s">
        <v>3041</v>
      </c>
      <c r="B296" t="s">
        <v>1452</v>
      </c>
      <c r="C296">
        <v>11444.874407400004</v>
      </c>
      <c r="D296">
        <v>1012</v>
      </c>
    </row>
    <row r="297" spans="1:4" x14ac:dyDescent="0.25">
      <c r="A297" t="s">
        <v>3041</v>
      </c>
      <c r="B297" t="s">
        <v>1436</v>
      </c>
      <c r="C297">
        <v>1056.8900460899997</v>
      </c>
      <c r="D297">
        <v>118</v>
      </c>
    </row>
    <row r="298" spans="1:4" x14ac:dyDescent="0.25">
      <c r="A298" t="s">
        <v>3041</v>
      </c>
      <c r="B298" t="s">
        <v>1437</v>
      </c>
      <c r="C298">
        <v>2823.9863630199989</v>
      </c>
      <c r="D298">
        <v>354</v>
      </c>
    </row>
    <row r="299" spans="1:4" x14ac:dyDescent="0.25">
      <c r="A299" t="s">
        <v>3041</v>
      </c>
      <c r="B299" t="s">
        <v>1438</v>
      </c>
      <c r="C299">
        <v>1375.8620597800007</v>
      </c>
      <c r="D299">
        <v>241</v>
      </c>
    </row>
    <row r="300" spans="1:4" x14ac:dyDescent="0.25">
      <c r="A300" t="s">
        <v>3041</v>
      </c>
      <c r="B300" t="s">
        <v>1439</v>
      </c>
      <c r="C300">
        <v>479.41627093</v>
      </c>
      <c r="D300">
        <v>102</v>
      </c>
    </row>
    <row r="301" spans="1:4" x14ac:dyDescent="0.25">
      <c r="A301" t="s">
        <v>3041</v>
      </c>
      <c r="B301" t="s">
        <v>1440</v>
      </c>
      <c r="C301">
        <v>204.27652755999998</v>
      </c>
      <c r="D301">
        <v>57</v>
      </c>
    </row>
    <row r="302" spans="1:4" x14ac:dyDescent="0.25">
      <c r="A302" t="s">
        <v>3041</v>
      </c>
      <c r="B302" t="s">
        <v>1441</v>
      </c>
      <c r="C302">
        <v>113.85114660000001</v>
      </c>
      <c r="D302">
        <v>33</v>
      </c>
    </row>
    <row r="303" spans="1:4" x14ac:dyDescent="0.25">
      <c r="A303" t="s">
        <v>3041</v>
      </c>
      <c r="B303" t="s">
        <v>1442</v>
      </c>
      <c r="C303">
        <v>1634.2949596599999</v>
      </c>
      <c r="D303">
        <v>162</v>
      </c>
    </row>
    <row r="304" spans="1:4" x14ac:dyDescent="0.25">
      <c r="A304" t="s">
        <v>3041</v>
      </c>
      <c r="B304" t="s">
        <v>1443</v>
      </c>
      <c r="C304">
        <v>916.05270786000017</v>
      </c>
      <c r="D304">
        <v>139</v>
      </c>
    </row>
    <row r="305" spans="1:4" x14ac:dyDescent="0.25">
      <c r="A305" t="s">
        <v>3041</v>
      </c>
      <c r="B305" t="s">
        <v>1458</v>
      </c>
      <c r="C305">
        <v>3291.6585741800018</v>
      </c>
      <c r="D305">
        <v>158</v>
      </c>
    </row>
    <row r="306" spans="1:4" x14ac:dyDescent="0.25">
      <c r="A306" t="s">
        <v>3041</v>
      </c>
      <c r="B306" t="s">
        <v>1467</v>
      </c>
      <c r="C306">
        <v>5664.3597246300014</v>
      </c>
      <c r="D306">
        <v>928</v>
      </c>
    </row>
    <row r="307" spans="1:4" x14ac:dyDescent="0.25">
      <c r="A307" t="s">
        <v>3041</v>
      </c>
      <c r="B307" t="s">
        <v>1468</v>
      </c>
      <c r="C307">
        <v>6495.9544472999942</v>
      </c>
      <c r="D307">
        <v>1135</v>
      </c>
    </row>
    <row r="308" spans="1:4" x14ac:dyDescent="0.25">
      <c r="A308" t="s">
        <v>3041</v>
      </c>
      <c r="B308" t="s">
        <v>1469</v>
      </c>
      <c r="C308">
        <v>3390.9829202300007</v>
      </c>
      <c r="D308">
        <v>661</v>
      </c>
    </row>
    <row r="309" spans="1:4" x14ac:dyDescent="0.25">
      <c r="A309" t="s">
        <v>3041</v>
      </c>
      <c r="B309" t="s">
        <v>1470</v>
      </c>
      <c r="C309">
        <v>554.33822846000021</v>
      </c>
      <c r="D309">
        <v>87</v>
      </c>
    </row>
    <row r="310" spans="1:4" x14ac:dyDescent="0.25">
      <c r="A310" t="s">
        <v>3041</v>
      </c>
      <c r="B310" t="s">
        <v>1471</v>
      </c>
      <c r="C310">
        <v>81.430189209999995</v>
      </c>
      <c r="D310">
        <v>9</v>
      </c>
    </row>
    <row r="311" spans="1:4" x14ac:dyDescent="0.25">
      <c r="A311" t="s">
        <v>3041</v>
      </c>
      <c r="B311" t="s">
        <v>1475</v>
      </c>
      <c r="C311">
        <v>11444.874407400004</v>
      </c>
      <c r="D311">
        <v>1012</v>
      </c>
    </row>
    <row r="312" spans="1:4" x14ac:dyDescent="0.25">
      <c r="A312" t="s">
        <v>3041</v>
      </c>
      <c r="B312" t="s">
        <v>1459</v>
      </c>
      <c r="C312">
        <v>1056.8900460899997</v>
      </c>
      <c r="D312">
        <v>118</v>
      </c>
    </row>
    <row r="313" spans="1:4" x14ac:dyDescent="0.25">
      <c r="A313" t="s">
        <v>3041</v>
      </c>
      <c r="B313" t="s">
        <v>1460</v>
      </c>
      <c r="C313">
        <v>2823.9863630199989</v>
      </c>
      <c r="D313">
        <v>354</v>
      </c>
    </row>
    <row r="314" spans="1:4" x14ac:dyDescent="0.25">
      <c r="A314" t="s">
        <v>3041</v>
      </c>
      <c r="B314" t="s">
        <v>1461</v>
      </c>
      <c r="C314">
        <v>1375.8620597800007</v>
      </c>
      <c r="D314">
        <v>241</v>
      </c>
    </row>
    <row r="315" spans="1:4" x14ac:dyDescent="0.25">
      <c r="A315" t="s">
        <v>3041</v>
      </c>
      <c r="B315" t="s">
        <v>1462</v>
      </c>
      <c r="C315">
        <v>479.41627093</v>
      </c>
      <c r="D315">
        <v>102</v>
      </c>
    </row>
    <row r="316" spans="1:4" x14ac:dyDescent="0.25">
      <c r="A316" t="s">
        <v>3041</v>
      </c>
      <c r="B316" t="s">
        <v>1463</v>
      </c>
      <c r="C316">
        <v>204.27652755999998</v>
      </c>
      <c r="D316">
        <v>57</v>
      </c>
    </row>
    <row r="317" spans="1:4" x14ac:dyDescent="0.25">
      <c r="A317" t="s">
        <v>3041</v>
      </c>
      <c r="B317" t="s">
        <v>1464</v>
      </c>
      <c r="C317">
        <v>113.85114660000001</v>
      </c>
      <c r="D317">
        <v>33</v>
      </c>
    </row>
    <row r="318" spans="1:4" x14ac:dyDescent="0.25">
      <c r="A318" t="s">
        <v>3041</v>
      </c>
      <c r="B318" t="s">
        <v>1465</v>
      </c>
      <c r="C318">
        <v>1634.2949596599999</v>
      </c>
      <c r="D318">
        <v>162</v>
      </c>
    </row>
    <row r="319" spans="1:4" x14ac:dyDescent="0.25">
      <c r="A319" t="s">
        <v>3041</v>
      </c>
      <c r="B319" t="s">
        <v>1466</v>
      </c>
      <c r="C319">
        <v>916.05270786000017</v>
      </c>
      <c r="D319">
        <v>139</v>
      </c>
    </row>
    <row r="320" spans="1:4" x14ac:dyDescent="0.25">
      <c r="A320" t="s">
        <v>3041</v>
      </c>
      <c r="B320" t="s">
        <v>1481</v>
      </c>
      <c r="C320">
        <v>9017.0621706900001</v>
      </c>
      <c r="D320">
        <v>1322</v>
      </c>
    </row>
    <row r="321" spans="1:4" x14ac:dyDescent="0.25">
      <c r="A321" t="s">
        <v>3041</v>
      </c>
      <c r="B321" t="s">
        <v>1490</v>
      </c>
      <c r="C321">
        <v>1664.9801238100001</v>
      </c>
      <c r="D321">
        <v>128</v>
      </c>
    </row>
    <row r="322" spans="1:4" x14ac:dyDescent="0.25">
      <c r="A322" t="s">
        <v>3041</v>
      </c>
      <c r="B322" t="s">
        <v>1491</v>
      </c>
      <c r="C322">
        <v>2435.2135839699999</v>
      </c>
      <c r="D322">
        <v>137</v>
      </c>
    </row>
    <row r="323" spans="1:4" x14ac:dyDescent="0.25">
      <c r="A323" t="s">
        <v>3041</v>
      </c>
      <c r="B323" t="s">
        <v>1492</v>
      </c>
      <c r="C323">
        <v>1401.4239777199994</v>
      </c>
      <c r="D323">
        <v>93</v>
      </c>
    </row>
    <row r="324" spans="1:4" x14ac:dyDescent="0.25">
      <c r="A324" t="s">
        <v>3041</v>
      </c>
      <c r="B324" t="s">
        <v>1493</v>
      </c>
      <c r="C324">
        <v>5001.5296696199994</v>
      </c>
      <c r="D324">
        <v>142</v>
      </c>
    </row>
    <row r="325" spans="1:4" x14ac:dyDescent="0.25">
      <c r="A325" t="s">
        <v>3041</v>
      </c>
      <c r="B325" t="s">
        <v>1482</v>
      </c>
      <c r="C325">
        <v>2348.9461508899994</v>
      </c>
      <c r="D325">
        <v>499</v>
      </c>
    </row>
    <row r="326" spans="1:4" x14ac:dyDescent="0.25">
      <c r="A326" t="s">
        <v>3041</v>
      </c>
      <c r="B326" t="s">
        <v>1483</v>
      </c>
      <c r="C326">
        <v>1475.1556352500006</v>
      </c>
      <c r="D326">
        <v>312</v>
      </c>
    </row>
    <row r="327" spans="1:4" x14ac:dyDescent="0.25">
      <c r="A327" t="s">
        <v>3041</v>
      </c>
      <c r="B327" t="s">
        <v>1484</v>
      </c>
      <c r="C327">
        <v>3724.9783145599995</v>
      </c>
      <c r="D327">
        <v>558</v>
      </c>
    </row>
    <row r="328" spans="1:4" x14ac:dyDescent="0.25">
      <c r="A328" t="s">
        <v>3041</v>
      </c>
      <c r="B328" t="s">
        <v>1485</v>
      </c>
      <c r="C328">
        <v>4384.5969292400014</v>
      </c>
      <c r="D328">
        <v>648</v>
      </c>
    </row>
    <row r="329" spans="1:4" x14ac:dyDescent="0.25">
      <c r="A329" t="s">
        <v>3041</v>
      </c>
      <c r="B329" t="s">
        <v>1486</v>
      </c>
      <c r="C329">
        <v>2925.9623227099992</v>
      </c>
      <c r="D329">
        <v>512</v>
      </c>
    </row>
    <row r="330" spans="1:4" x14ac:dyDescent="0.25">
      <c r="A330" t="s">
        <v>3041</v>
      </c>
      <c r="B330" t="s">
        <v>1487</v>
      </c>
      <c r="C330">
        <v>1888.1564093100003</v>
      </c>
      <c r="D330">
        <v>302</v>
      </c>
    </row>
    <row r="331" spans="1:4" x14ac:dyDescent="0.25">
      <c r="A331" t="s">
        <v>3041</v>
      </c>
      <c r="B331" t="s">
        <v>1488</v>
      </c>
      <c r="C331">
        <v>1284.3955069400001</v>
      </c>
      <c r="D331">
        <v>197</v>
      </c>
    </row>
    <row r="332" spans="1:4" x14ac:dyDescent="0.25">
      <c r="A332" t="s">
        <v>3041</v>
      </c>
      <c r="B332" t="s">
        <v>1489</v>
      </c>
      <c r="C332">
        <v>1975.8277782000011</v>
      </c>
      <c r="D332">
        <v>254</v>
      </c>
    </row>
    <row r="333" spans="1:4" x14ac:dyDescent="0.25">
      <c r="A333" t="s">
        <v>3041</v>
      </c>
      <c r="B333" t="s">
        <v>1506</v>
      </c>
      <c r="C333">
        <v>1401.4239777199994</v>
      </c>
      <c r="D333">
        <v>93</v>
      </c>
    </row>
    <row r="334" spans="1:4" x14ac:dyDescent="0.25">
      <c r="A334" t="s">
        <v>3041</v>
      </c>
      <c r="B334" t="s">
        <v>1507</v>
      </c>
      <c r="C334">
        <v>38126.804595190049</v>
      </c>
      <c r="D334">
        <v>5011</v>
      </c>
    </row>
    <row r="335" spans="1:4" x14ac:dyDescent="0.25">
      <c r="A335" t="s">
        <v>3041</v>
      </c>
      <c r="B335" t="s">
        <v>1513</v>
      </c>
      <c r="D335">
        <v>2222.3643006704992</v>
      </c>
    </row>
    <row r="336" spans="1:4" x14ac:dyDescent="0.25">
      <c r="A336" t="s">
        <v>3041</v>
      </c>
      <c r="B336" t="s">
        <v>1523</v>
      </c>
      <c r="D336">
        <v>7.5417989604999995</v>
      </c>
    </row>
    <row r="337" spans="1:5" x14ac:dyDescent="0.25">
      <c r="A337" t="s">
        <v>3041</v>
      </c>
      <c r="B337" t="s">
        <v>1525</v>
      </c>
      <c r="D337">
        <v>952.44453133790023</v>
      </c>
    </row>
    <row r="338" spans="1:5" x14ac:dyDescent="0.25">
      <c r="A338" t="s">
        <v>3041</v>
      </c>
      <c r="B338" t="s">
        <v>1514</v>
      </c>
      <c r="D338">
        <v>10408.261557718321</v>
      </c>
    </row>
    <row r="339" spans="1:5" x14ac:dyDescent="0.25">
      <c r="A339" t="s">
        <v>3041</v>
      </c>
      <c r="B339" t="s">
        <v>1515</v>
      </c>
      <c r="D339">
        <v>1108.7632298203005</v>
      </c>
    </row>
    <row r="340" spans="1:5" x14ac:dyDescent="0.25">
      <c r="A340" t="s">
        <v>3041</v>
      </c>
      <c r="B340" t="s">
        <v>1517</v>
      </c>
      <c r="D340">
        <v>8620.6615329559863</v>
      </c>
    </row>
    <row r="341" spans="1:5" x14ac:dyDescent="0.25">
      <c r="A341" t="s">
        <v>3041</v>
      </c>
      <c r="B341" t="s">
        <v>1518</v>
      </c>
      <c r="D341">
        <v>68861.986771394266</v>
      </c>
    </row>
    <row r="342" spans="1:5" x14ac:dyDescent="0.25">
      <c r="A342" t="s">
        <v>3041</v>
      </c>
      <c r="B342" t="s">
        <v>1519</v>
      </c>
      <c r="D342">
        <v>125.93123043499996</v>
      </c>
    </row>
    <row r="343" spans="1:5" x14ac:dyDescent="0.25">
      <c r="A343" t="s">
        <v>3041</v>
      </c>
      <c r="B343" t="s">
        <v>1521</v>
      </c>
      <c r="D343">
        <v>3653.8852999670985</v>
      </c>
    </row>
    <row r="344" spans="1:5" x14ac:dyDescent="0.25">
      <c r="A344" t="s">
        <v>3041</v>
      </c>
      <c r="B344" t="s">
        <v>993</v>
      </c>
    </row>
    <row r="345" spans="1:5" x14ac:dyDescent="0.25">
      <c r="A345" t="s">
        <v>3041</v>
      </c>
      <c r="B345" t="s">
        <v>994</v>
      </c>
      <c r="C345">
        <v>4.3163251787561716E-4</v>
      </c>
      <c r="D345">
        <v>3.4884611068683813E-5</v>
      </c>
      <c r="E345">
        <v>4.0282140834243049E-4</v>
      </c>
    </row>
    <row r="346" spans="1:5" x14ac:dyDescent="0.25">
      <c r="A346" t="s">
        <v>3041</v>
      </c>
      <c r="B346" t="s">
        <v>995</v>
      </c>
      <c r="C346">
        <v>1.0653128796087881E-3</v>
      </c>
      <c r="D346">
        <v>3.9626853128791398E-3</v>
      </c>
      <c r="E346">
        <v>1.2757147824322081E-3</v>
      </c>
    </row>
    <row r="347" spans="1:5" x14ac:dyDescent="0.25">
      <c r="A347" t="s">
        <v>3041</v>
      </c>
      <c r="B347" t="s">
        <v>1133</v>
      </c>
      <c r="C347">
        <v>5.1946535608840556E-2</v>
      </c>
    </row>
    <row r="348" spans="1:5" x14ac:dyDescent="0.25">
      <c r="A348" t="s">
        <v>3041</v>
      </c>
      <c r="B348" t="s">
        <v>1141</v>
      </c>
      <c r="C348">
        <v>3.984770853847025E-2</v>
      </c>
    </row>
    <row r="349" spans="1:5" x14ac:dyDescent="0.25">
      <c r="A349" t="s">
        <v>3041</v>
      </c>
      <c r="B349" t="s">
        <v>1417</v>
      </c>
      <c r="C349">
        <v>2.4868802385030111E-2</v>
      </c>
    </row>
    <row r="350" spans="1:5" x14ac:dyDescent="0.25">
      <c r="A350" t="s">
        <v>3042</v>
      </c>
      <c r="B350" t="s">
        <v>804</v>
      </c>
      <c r="C350">
        <v>16145.504052019995</v>
      </c>
    </row>
    <row r="351" spans="1:5" x14ac:dyDescent="0.25">
      <c r="A351" t="s">
        <v>3042</v>
      </c>
      <c r="B351" t="s">
        <v>806</v>
      </c>
      <c r="C351">
        <v>43128.688718889804</v>
      </c>
    </row>
    <row r="352" spans="1:5" x14ac:dyDescent="0.25">
      <c r="A352" t="s">
        <v>3042</v>
      </c>
      <c r="B352" t="s">
        <v>827</v>
      </c>
      <c r="C352">
        <v>5161</v>
      </c>
      <c r="D352">
        <v>8909</v>
      </c>
    </row>
    <row r="353" spans="1:5" x14ac:dyDescent="0.25">
      <c r="A353" t="s">
        <v>3042</v>
      </c>
      <c r="B353" t="s">
        <v>840</v>
      </c>
      <c r="C353">
        <v>5.0158476653361601E-2</v>
      </c>
      <c r="D353">
        <v>9.1564771042073431E-2</v>
      </c>
      <c r="E353">
        <v>6.6623741687260873E-2</v>
      </c>
    </row>
    <row r="354" spans="1:5" x14ac:dyDescent="0.25">
      <c r="A354" t="s">
        <v>3042</v>
      </c>
      <c r="B354" t="s">
        <v>867</v>
      </c>
    </row>
    <row r="355" spans="1:5" x14ac:dyDescent="0.25">
      <c r="A355" t="s">
        <v>3042</v>
      </c>
      <c r="B355" t="s">
        <v>869</v>
      </c>
    </row>
    <row r="356" spans="1:5" x14ac:dyDescent="0.25">
      <c r="A356" t="s">
        <v>3042</v>
      </c>
      <c r="B356" t="s">
        <v>871</v>
      </c>
      <c r="C356">
        <v>8.3031159304826861E-4</v>
      </c>
      <c r="D356">
        <v>1.7628683208191272E-2</v>
      </c>
      <c r="E356">
        <v>1.3053029550150466E-2</v>
      </c>
    </row>
    <row r="357" spans="1:5" x14ac:dyDescent="0.25">
      <c r="A357" t="s">
        <v>3042</v>
      </c>
      <c r="B357" t="s">
        <v>901</v>
      </c>
    </row>
    <row r="358" spans="1:5" x14ac:dyDescent="0.25">
      <c r="A358" t="s">
        <v>3042</v>
      </c>
      <c r="B358" t="s">
        <v>903</v>
      </c>
      <c r="D358">
        <v>1.0799350655796844E-3</v>
      </c>
      <c r="E358">
        <v>7.857750751665807E-4</v>
      </c>
    </row>
    <row r="359" spans="1:5" x14ac:dyDescent="0.25">
      <c r="A359" t="s">
        <v>3042</v>
      </c>
      <c r="B359" t="s">
        <v>914</v>
      </c>
      <c r="D359">
        <v>1.1452413182774712E-2</v>
      </c>
      <c r="E359">
        <v>8.3329277068182519E-3</v>
      </c>
    </row>
    <row r="360" spans="1:5" x14ac:dyDescent="0.25">
      <c r="A360" t="s">
        <v>3042</v>
      </c>
      <c r="B360" t="s">
        <v>863</v>
      </c>
      <c r="C360">
        <v>0.99916968840695164</v>
      </c>
      <c r="D360">
        <v>0.96983896854345431</v>
      </c>
      <c r="E360">
        <v>0.97782826766786457</v>
      </c>
    </row>
    <row r="361" spans="1:5" x14ac:dyDescent="0.25">
      <c r="A361" t="s">
        <v>3042</v>
      </c>
      <c r="B361" t="s">
        <v>935</v>
      </c>
      <c r="C361">
        <v>0.33771431794151552</v>
      </c>
      <c r="D361">
        <v>0.24900326642378351</v>
      </c>
      <c r="E361">
        <v>0.27369436136054054</v>
      </c>
    </row>
    <row r="362" spans="1:5" x14ac:dyDescent="0.25">
      <c r="A362" t="s">
        <v>3042</v>
      </c>
      <c r="B362" t="s">
        <v>936</v>
      </c>
      <c r="C362">
        <v>9.638399487662648E-2</v>
      </c>
      <c r="D362">
        <v>8.9211066417279897E-2</v>
      </c>
      <c r="E362">
        <v>9.1207519559636019E-2</v>
      </c>
    </row>
    <row r="363" spans="1:5" x14ac:dyDescent="0.25">
      <c r="A363" t="s">
        <v>3042</v>
      </c>
      <c r="B363" t="s">
        <v>938</v>
      </c>
      <c r="C363">
        <v>0.10026333271037778</v>
      </c>
      <c r="D363">
        <v>0.17843192324231635</v>
      </c>
      <c r="E363">
        <v>0.1566751290562978</v>
      </c>
    </row>
    <row r="364" spans="1:5" x14ac:dyDescent="0.25">
      <c r="A364" t="s">
        <v>3042</v>
      </c>
      <c r="B364" t="s">
        <v>939</v>
      </c>
      <c r="C364">
        <v>0.27845417426415559</v>
      </c>
      <c r="D364">
        <v>0.26638056370504754</v>
      </c>
      <c r="E364">
        <v>0.26974103187044607</v>
      </c>
    </row>
    <row r="365" spans="1:5" x14ac:dyDescent="0.25">
      <c r="A365" t="s">
        <v>3042</v>
      </c>
      <c r="B365" t="s">
        <v>940</v>
      </c>
      <c r="C365">
        <v>0.18718418020732466</v>
      </c>
      <c r="D365">
        <v>0.21697318021157272</v>
      </c>
      <c r="E365">
        <v>0.20868195815307952</v>
      </c>
    </row>
    <row r="366" spans="1:5" x14ac:dyDescent="0.25">
      <c r="A366" t="s">
        <v>3042</v>
      </c>
      <c r="B366" t="s">
        <v>987</v>
      </c>
      <c r="C366">
        <v>1.4544518662495362E-4</v>
      </c>
      <c r="D366">
        <v>1.6728234765088195E-5</v>
      </c>
      <c r="E366">
        <v>5.1789025484739266E-5</v>
      </c>
    </row>
    <row r="367" spans="1:5" x14ac:dyDescent="0.25">
      <c r="A367" t="s">
        <v>3042</v>
      </c>
      <c r="B367" t="s">
        <v>999</v>
      </c>
      <c r="C367">
        <v>0.17359254743919522</v>
      </c>
      <c r="D367">
        <v>0.16390545523504116</v>
      </c>
      <c r="E367">
        <v>0.16654409068704887</v>
      </c>
    </row>
    <row r="368" spans="1:5" x14ac:dyDescent="0.25">
      <c r="A368" t="s">
        <v>3042</v>
      </c>
      <c r="B368" t="s">
        <v>1001</v>
      </c>
      <c r="C368">
        <v>0.82640745256080483</v>
      </c>
      <c r="D368">
        <v>0.83609454476495881</v>
      </c>
      <c r="E368">
        <v>0.8334559093129511</v>
      </c>
    </row>
    <row r="369" spans="1:5" x14ac:dyDescent="0.25">
      <c r="A369" t="s">
        <v>3042</v>
      </c>
      <c r="B369" t="s">
        <v>1011</v>
      </c>
      <c r="C369">
        <v>1</v>
      </c>
      <c r="D369">
        <v>1</v>
      </c>
      <c r="E369">
        <v>1</v>
      </c>
    </row>
    <row r="370" spans="1:5" x14ac:dyDescent="0.25">
      <c r="A370" t="s">
        <v>3042</v>
      </c>
      <c r="B370" t="s">
        <v>1026</v>
      </c>
      <c r="C370">
        <v>1.4846740016767051E-3</v>
      </c>
      <c r="D370">
        <v>2.6486794253025143E-3</v>
      </c>
      <c r="E370">
        <v>2.3316197842482862E-3</v>
      </c>
    </row>
    <row r="371" spans="1:5" x14ac:dyDescent="0.25">
      <c r="A371" t="s">
        <v>3042</v>
      </c>
      <c r="B371" t="s">
        <v>1040</v>
      </c>
      <c r="C371">
        <v>2378.9952695399979</v>
      </c>
      <c r="D371">
        <v>3251</v>
      </c>
    </row>
    <row r="372" spans="1:5" x14ac:dyDescent="0.25">
      <c r="A372" t="s">
        <v>3042</v>
      </c>
      <c r="B372" t="s">
        <v>1041</v>
      </c>
      <c r="C372">
        <v>3398.3415646000008</v>
      </c>
      <c r="D372">
        <v>1077</v>
      </c>
    </row>
    <row r="373" spans="1:5" x14ac:dyDescent="0.25">
      <c r="A373" t="s">
        <v>3042</v>
      </c>
      <c r="B373" t="s">
        <v>1042</v>
      </c>
      <c r="C373">
        <v>6541.898586400006</v>
      </c>
      <c r="D373">
        <v>715</v>
      </c>
    </row>
    <row r="374" spans="1:5" x14ac:dyDescent="0.25">
      <c r="A374" t="s">
        <v>3042</v>
      </c>
      <c r="B374" t="s">
        <v>1043</v>
      </c>
      <c r="C374">
        <v>3016.4347434300007</v>
      </c>
      <c r="D374">
        <v>108</v>
      </c>
    </row>
    <row r="375" spans="1:5" x14ac:dyDescent="0.25">
      <c r="A375" t="s">
        <v>3042</v>
      </c>
      <c r="B375" t="s">
        <v>1044</v>
      </c>
      <c r="C375">
        <v>441.73454075999996</v>
      </c>
      <c r="D375">
        <v>7</v>
      </c>
    </row>
    <row r="376" spans="1:5" x14ac:dyDescent="0.25">
      <c r="A376" t="s">
        <v>3042</v>
      </c>
      <c r="B376" t="s">
        <v>1045</v>
      </c>
      <c r="C376">
        <v>368.09934729000003</v>
      </c>
      <c r="D376">
        <v>3</v>
      </c>
    </row>
    <row r="377" spans="1:5" x14ac:dyDescent="0.25">
      <c r="A377" t="s">
        <v>3042</v>
      </c>
      <c r="B377" t="s">
        <v>1102</v>
      </c>
      <c r="C377">
        <v>0.6533373312137557</v>
      </c>
    </row>
    <row r="378" spans="1:5" x14ac:dyDescent="0.25">
      <c r="A378" t="s">
        <v>3042</v>
      </c>
      <c r="B378" t="s">
        <v>1103</v>
      </c>
      <c r="C378">
        <v>2370.2115892687316</v>
      </c>
    </row>
    <row r="379" spans="1:5" x14ac:dyDescent="0.25">
      <c r="A379" t="s">
        <v>3042</v>
      </c>
      <c r="B379" t="s">
        <v>1104</v>
      </c>
      <c r="C379">
        <v>1592.0611252323686</v>
      </c>
    </row>
    <row r="380" spans="1:5" x14ac:dyDescent="0.25">
      <c r="A380" t="s">
        <v>3042</v>
      </c>
      <c r="B380" t="s">
        <v>1105</v>
      </c>
      <c r="C380">
        <v>2912.3633967986871</v>
      </c>
    </row>
    <row r="381" spans="1:5" x14ac:dyDescent="0.25">
      <c r="A381" t="s">
        <v>3042</v>
      </c>
      <c r="B381" t="s">
        <v>1106</v>
      </c>
      <c r="C381">
        <v>5886.4117342636482</v>
      </c>
    </row>
    <row r="382" spans="1:5" x14ac:dyDescent="0.25">
      <c r="A382" t="s">
        <v>3042</v>
      </c>
      <c r="B382" t="s">
        <v>1107</v>
      </c>
      <c r="C382">
        <v>2106.5850773842344</v>
      </c>
    </row>
    <row r="383" spans="1:5" x14ac:dyDescent="0.25">
      <c r="A383" t="s">
        <v>3042</v>
      </c>
      <c r="B383" t="s">
        <v>1108</v>
      </c>
      <c r="C383">
        <v>475.69130319707796</v>
      </c>
    </row>
    <row r="384" spans="1:5" x14ac:dyDescent="0.25">
      <c r="A384" t="s">
        <v>3042</v>
      </c>
      <c r="B384" t="s">
        <v>1109</v>
      </c>
      <c r="C384">
        <v>335.81565831487012</v>
      </c>
    </row>
    <row r="385" spans="1:4" x14ac:dyDescent="0.25">
      <c r="A385" t="s">
        <v>3042</v>
      </c>
      <c r="B385" t="s">
        <v>1110</v>
      </c>
      <c r="C385">
        <v>409.12239255038236</v>
      </c>
    </row>
    <row r="386" spans="1:4" x14ac:dyDescent="0.25">
      <c r="A386" t="s">
        <v>3042</v>
      </c>
      <c r="B386" t="s">
        <v>1122</v>
      </c>
      <c r="C386">
        <v>3.3983129879513095E-2</v>
      </c>
    </row>
    <row r="387" spans="1:4" x14ac:dyDescent="0.25">
      <c r="A387" t="s">
        <v>3042</v>
      </c>
      <c r="B387" t="s">
        <v>1124</v>
      </c>
      <c r="C387">
        <v>2.2923519068064962E-4</v>
      </c>
    </row>
    <row r="388" spans="1:4" x14ac:dyDescent="0.25">
      <c r="A388" t="s">
        <v>3042</v>
      </c>
      <c r="B388" t="s">
        <v>1128</v>
      </c>
      <c r="C388">
        <v>4.1080903610254127E-3</v>
      </c>
    </row>
    <row r="389" spans="1:4" x14ac:dyDescent="0.25">
      <c r="A389" t="s">
        <v>3042</v>
      </c>
      <c r="B389" t="s">
        <v>1162</v>
      </c>
      <c r="C389">
        <v>2745.3452174099998</v>
      </c>
      <c r="D389">
        <v>450</v>
      </c>
    </row>
    <row r="390" spans="1:4" x14ac:dyDescent="0.25">
      <c r="A390" t="s">
        <v>3042</v>
      </c>
      <c r="B390" t="s">
        <v>1171</v>
      </c>
      <c r="C390">
        <v>2341.4965668800019</v>
      </c>
      <c r="D390">
        <v>722</v>
      </c>
    </row>
    <row r="391" spans="1:4" x14ac:dyDescent="0.25">
      <c r="A391" t="s">
        <v>3042</v>
      </c>
      <c r="B391" t="s">
        <v>1172</v>
      </c>
      <c r="C391">
        <v>1492.5244270000003</v>
      </c>
      <c r="D391">
        <v>814</v>
      </c>
    </row>
    <row r="392" spans="1:4" x14ac:dyDescent="0.25">
      <c r="A392" t="s">
        <v>3042</v>
      </c>
      <c r="B392" t="s">
        <v>1173</v>
      </c>
      <c r="C392">
        <v>411.30915140000008</v>
      </c>
      <c r="D392">
        <v>285</v>
      </c>
    </row>
    <row r="393" spans="1:4" x14ac:dyDescent="0.25">
      <c r="A393" t="s">
        <v>3042</v>
      </c>
      <c r="B393" t="s">
        <v>1174</v>
      </c>
      <c r="C393">
        <v>73.246378660000005</v>
      </c>
      <c r="D393">
        <v>54</v>
      </c>
    </row>
    <row r="394" spans="1:4" x14ac:dyDescent="0.25">
      <c r="A394" t="s">
        <v>3042</v>
      </c>
      <c r="B394" t="s">
        <v>1175</v>
      </c>
      <c r="C394">
        <v>164.39553202000002</v>
      </c>
      <c r="D394">
        <v>6</v>
      </c>
    </row>
    <row r="395" spans="1:4" x14ac:dyDescent="0.25">
      <c r="A395" t="s">
        <v>3042</v>
      </c>
      <c r="B395" t="s">
        <v>1179</v>
      </c>
      <c r="C395">
        <v>1474.8870760300003</v>
      </c>
      <c r="D395">
        <v>217</v>
      </c>
    </row>
    <row r="396" spans="1:4" x14ac:dyDescent="0.25">
      <c r="A396" t="s">
        <v>3042</v>
      </c>
      <c r="B396" t="s">
        <v>1163</v>
      </c>
      <c r="C396">
        <v>1182.0192819600011</v>
      </c>
      <c r="D396">
        <v>259</v>
      </c>
    </row>
    <row r="397" spans="1:4" x14ac:dyDescent="0.25">
      <c r="A397" t="s">
        <v>3042</v>
      </c>
      <c r="B397" t="s">
        <v>1164</v>
      </c>
      <c r="C397">
        <v>2833.1097651500063</v>
      </c>
      <c r="D397">
        <v>765</v>
      </c>
    </row>
    <row r="398" spans="1:4" x14ac:dyDescent="0.25">
      <c r="A398" t="s">
        <v>3042</v>
      </c>
      <c r="B398" t="s">
        <v>1165</v>
      </c>
      <c r="C398">
        <v>1141.6717700499994</v>
      </c>
      <c r="D398">
        <v>505</v>
      </c>
    </row>
    <row r="399" spans="1:4" x14ac:dyDescent="0.25">
      <c r="A399" t="s">
        <v>3042</v>
      </c>
      <c r="B399" t="s">
        <v>1166</v>
      </c>
      <c r="C399">
        <v>281.91792674999994</v>
      </c>
      <c r="D399">
        <v>178</v>
      </c>
    </row>
    <row r="400" spans="1:4" x14ac:dyDescent="0.25">
      <c r="A400" t="s">
        <v>3042</v>
      </c>
      <c r="B400" t="s">
        <v>1167</v>
      </c>
      <c r="C400">
        <v>65.656606389999993</v>
      </c>
      <c r="D400">
        <v>65</v>
      </c>
    </row>
    <row r="401" spans="1:4" x14ac:dyDescent="0.25">
      <c r="A401" t="s">
        <v>3042</v>
      </c>
      <c r="B401" t="s">
        <v>1168</v>
      </c>
      <c r="C401">
        <v>33.449471590000002</v>
      </c>
      <c r="D401">
        <v>31</v>
      </c>
    </row>
    <row r="402" spans="1:4" x14ac:dyDescent="0.25">
      <c r="A402" t="s">
        <v>3042</v>
      </c>
      <c r="B402" t="s">
        <v>1169</v>
      </c>
      <c r="C402">
        <v>1431.6574901699996</v>
      </c>
      <c r="D402">
        <v>217</v>
      </c>
    </row>
    <row r="403" spans="1:4" x14ac:dyDescent="0.25">
      <c r="A403" t="s">
        <v>3042</v>
      </c>
      <c r="B403" t="s">
        <v>1170</v>
      </c>
      <c r="C403">
        <v>472.81739056000004</v>
      </c>
      <c r="D403">
        <v>107</v>
      </c>
    </row>
    <row r="404" spans="1:4" x14ac:dyDescent="0.25">
      <c r="A404" t="s">
        <v>3042</v>
      </c>
      <c r="B404" t="s">
        <v>1186</v>
      </c>
      <c r="C404">
        <v>2745.3452174099998</v>
      </c>
      <c r="D404">
        <v>450</v>
      </c>
    </row>
    <row r="405" spans="1:4" x14ac:dyDescent="0.25">
      <c r="A405" t="s">
        <v>3042</v>
      </c>
      <c r="B405" t="s">
        <v>1195</v>
      </c>
      <c r="C405">
        <v>2341.4965668800019</v>
      </c>
      <c r="D405">
        <v>722</v>
      </c>
    </row>
    <row r="406" spans="1:4" x14ac:dyDescent="0.25">
      <c r="A406" t="s">
        <v>3042</v>
      </c>
      <c r="B406" t="s">
        <v>1196</v>
      </c>
      <c r="C406">
        <v>1492.5244270000003</v>
      </c>
      <c r="D406">
        <v>814</v>
      </c>
    </row>
    <row r="407" spans="1:4" x14ac:dyDescent="0.25">
      <c r="A407" t="s">
        <v>3042</v>
      </c>
      <c r="B407" t="s">
        <v>1197</v>
      </c>
      <c r="C407">
        <v>411.30915140000008</v>
      </c>
      <c r="D407">
        <v>285</v>
      </c>
    </row>
    <row r="408" spans="1:4" x14ac:dyDescent="0.25">
      <c r="A408" t="s">
        <v>3042</v>
      </c>
      <c r="B408" t="s">
        <v>1198</v>
      </c>
      <c r="C408">
        <v>73.246378660000005</v>
      </c>
      <c r="D408">
        <v>54</v>
      </c>
    </row>
    <row r="409" spans="1:4" x14ac:dyDescent="0.25">
      <c r="A409" t="s">
        <v>3042</v>
      </c>
      <c r="B409" t="s">
        <v>1199</v>
      </c>
      <c r="C409">
        <v>164.39553202000002</v>
      </c>
      <c r="D409">
        <v>6</v>
      </c>
    </row>
    <row r="410" spans="1:4" x14ac:dyDescent="0.25">
      <c r="A410" t="s">
        <v>3042</v>
      </c>
      <c r="B410" t="s">
        <v>1203</v>
      </c>
      <c r="C410">
        <v>1474.8870760300003</v>
      </c>
      <c r="D410">
        <v>217</v>
      </c>
    </row>
    <row r="411" spans="1:4" x14ac:dyDescent="0.25">
      <c r="A411" t="s">
        <v>3042</v>
      </c>
      <c r="B411" t="s">
        <v>1187</v>
      </c>
      <c r="C411">
        <v>1182.0192819600011</v>
      </c>
      <c r="D411">
        <v>259</v>
      </c>
    </row>
    <row r="412" spans="1:4" x14ac:dyDescent="0.25">
      <c r="A412" t="s">
        <v>3042</v>
      </c>
      <c r="B412" t="s">
        <v>1188</v>
      </c>
      <c r="C412">
        <v>2833.1097651500063</v>
      </c>
      <c r="D412">
        <v>765</v>
      </c>
    </row>
    <row r="413" spans="1:4" x14ac:dyDescent="0.25">
      <c r="A413" t="s">
        <v>3042</v>
      </c>
      <c r="B413" t="s">
        <v>1189</v>
      </c>
      <c r="C413">
        <v>1141.6717700499994</v>
      </c>
      <c r="D413">
        <v>505</v>
      </c>
    </row>
    <row r="414" spans="1:4" x14ac:dyDescent="0.25">
      <c r="A414" t="s">
        <v>3042</v>
      </c>
      <c r="B414" t="s">
        <v>1190</v>
      </c>
      <c r="C414">
        <v>281.91792674999994</v>
      </c>
      <c r="D414">
        <v>178</v>
      </c>
    </row>
    <row r="415" spans="1:4" x14ac:dyDescent="0.25">
      <c r="A415" t="s">
        <v>3042</v>
      </c>
      <c r="B415" t="s">
        <v>1191</v>
      </c>
      <c r="C415">
        <v>65.656606389999993</v>
      </c>
      <c r="D415">
        <v>65</v>
      </c>
    </row>
    <row r="416" spans="1:4" x14ac:dyDescent="0.25">
      <c r="A416" t="s">
        <v>3042</v>
      </c>
      <c r="B416" t="s">
        <v>1192</v>
      </c>
      <c r="C416">
        <v>33.449471590000002</v>
      </c>
      <c r="D416">
        <v>31</v>
      </c>
    </row>
    <row r="417" spans="1:4" x14ac:dyDescent="0.25">
      <c r="A417" t="s">
        <v>3042</v>
      </c>
      <c r="B417" t="s">
        <v>1193</v>
      </c>
      <c r="C417">
        <v>1431.6574901699996</v>
      </c>
      <c r="D417">
        <v>217</v>
      </c>
    </row>
    <row r="418" spans="1:4" x14ac:dyDescent="0.25">
      <c r="A418" t="s">
        <v>3042</v>
      </c>
      <c r="B418" t="s">
        <v>1194</v>
      </c>
      <c r="C418">
        <v>472.81739056000004</v>
      </c>
      <c r="D418">
        <v>107</v>
      </c>
    </row>
    <row r="419" spans="1:4" x14ac:dyDescent="0.25">
      <c r="A419" t="s">
        <v>3042</v>
      </c>
      <c r="B419" t="s">
        <v>1209</v>
      </c>
      <c r="C419">
        <v>3879.3212312100013</v>
      </c>
      <c r="D419">
        <v>1763</v>
      </c>
    </row>
    <row r="420" spans="1:4" x14ac:dyDescent="0.25">
      <c r="A420" t="s">
        <v>3042</v>
      </c>
      <c r="B420" t="s">
        <v>1227</v>
      </c>
      <c r="C420">
        <v>389.60108812999988</v>
      </c>
      <c r="D420">
        <v>138</v>
      </c>
    </row>
    <row r="421" spans="1:4" x14ac:dyDescent="0.25">
      <c r="A421" t="s">
        <v>3042</v>
      </c>
      <c r="B421" t="s">
        <v>1229</v>
      </c>
      <c r="C421">
        <v>1376.2585638899998</v>
      </c>
      <c r="D421">
        <v>224</v>
      </c>
    </row>
    <row r="422" spans="1:4" x14ac:dyDescent="0.25">
      <c r="A422" t="s">
        <v>3042</v>
      </c>
      <c r="B422" t="s">
        <v>1231</v>
      </c>
      <c r="C422">
        <v>2443.4877834099993</v>
      </c>
      <c r="D422">
        <v>286</v>
      </c>
    </row>
    <row r="423" spans="1:4" x14ac:dyDescent="0.25">
      <c r="A423" t="s">
        <v>3042</v>
      </c>
      <c r="B423" t="s">
        <v>1233</v>
      </c>
      <c r="C423">
        <v>1067.3718734699999</v>
      </c>
      <c r="D423">
        <v>136</v>
      </c>
    </row>
    <row r="424" spans="1:4" x14ac:dyDescent="0.25">
      <c r="A424" t="s">
        <v>3042</v>
      </c>
      <c r="B424" t="s">
        <v>1211</v>
      </c>
      <c r="C424">
        <v>1571.7701018500006</v>
      </c>
      <c r="D424">
        <v>815</v>
      </c>
    </row>
    <row r="425" spans="1:4" x14ac:dyDescent="0.25">
      <c r="A425" t="s">
        <v>3042</v>
      </c>
      <c r="B425" t="s">
        <v>1213</v>
      </c>
      <c r="C425">
        <v>767.22531617000027</v>
      </c>
      <c r="D425">
        <v>213</v>
      </c>
    </row>
    <row r="426" spans="1:4" x14ac:dyDescent="0.25">
      <c r="A426" t="s">
        <v>3042</v>
      </c>
      <c r="B426" t="s">
        <v>1215</v>
      </c>
      <c r="C426">
        <v>635.21942644000001</v>
      </c>
      <c r="D426">
        <v>209</v>
      </c>
    </row>
    <row r="427" spans="1:4" x14ac:dyDescent="0.25">
      <c r="A427" t="s">
        <v>3042</v>
      </c>
      <c r="B427" t="s">
        <v>1217</v>
      </c>
      <c r="C427">
        <v>287.45254064000005</v>
      </c>
      <c r="D427">
        <v>141</v>
      </c>
    </row>
    <row r="428" spans="1:4" x14ac:dyDescent="0.25">
      <c r="A428" t="s">
        <v>3042</v>
      </c>
      <c r="B428" t="s">
        <v>1219</v>
      </c>
      <c r="C428">
        <v>585.69318696999972</v>
      </c>
      <c r="D428">
        <v>125</v>
      </c>
    </row>
    <row r="429" spans="1:4" x14ac:dyDescent="0.25">
      <c r="A429" t="s">
        <v>3042</v>
      </c>
      <c r="B429" t="s">
        <v>1221</v>
      </c>
      <c r="C429">
        <v>594.00977052999997</v>
      </c>
      <c r="D429">
        <v>121</v>
      </c>
    </row>
    <row r="430" spans="1:4" x14ac:dyDescent="0.25">
      <c r="A430" t="s">
        <v>3042</v>
      </c>
      <c r="B430" t="s">
        <v>1223</v>
      </c>
      <c r="C430">
        <v>922.68871773000012</v>
      </c>
      <c r="D430">
        <v>187</v>
      </c>
    </row>
    <row r="431" spans="1:4" x14ac:dyDescent="0.25">
      <c r="A431" t="s">
        <v>3042</v>
      </c>
      <c r="B431" t="s">
        <v>1225</v>
      </c>
      <c r="C431">
        <v>1625.4044515799994</v>
      </c>
      <c r="D431">
        <v>301</v>
      </c>
    </row>
    <row r="432" spans="1:4" x14ac:dyDescent="0.25">
      <c r="A432" t="s">
        <v>3042</v>
      </c>
      <c r="B432" t="s">
        <v>1246</v>
      </c>
      <c r="C432">
        <v>534.70130919000007</v>
      </c>
      <c r="D432">
        <v>531</v>
      </c>
    </row>
    <row r="433" spans="1:4" x14ac:dyDescent="0.25">
      <c r="A433" t="s">
        <v>3042</v>
      </c>
      <c r="B433" t="s">
        <v>1248</v>
      </c>
      <c r="C433">
        <v>14.629733699999999</v>
      </c>
      <c r="D433">
        <v>9</v>
      </c>
    </row>
    <row r="434" spans="1:4" x14ac:dyDescent="0.25">
      <c r="A434" t="s">
        <v>3042</v>
      </c>
      <c r="B434" t="s">
        <v>1252</v>
      </c>
      <c r="C434">
        <v>2.8297424200000001</v>
      </c>
      <c r="D434">
        <v>3</v>
      </c>
    </row>
    <row r="435" spans="1:4" x14ac:dyDescent="0.25">
      <c r="A435" t="s">
        <v>3042</v>
      </c>
      <c r="B435" t="s">
        <v>1254</v>
      </c>
      <c r="C435">
        <v>15593.128173149973</v>
      </c>
      <c r="D435">
        <v>4114</v>
      </c>
    </row>
    <row r="436" spans="1:4" x14ac:dyDescent="0.25">
      <c r="A436" t="s">
        <v>3042</v>
      </c>
      <c r="B436" t="s">
        <v>1256</v>
      </c>
      <c r="C436">
        <v>0.21509355999999999</v>
      </c>
      <c r="D436">
        <v>2</v>
      </c>
    </row>
    <row r="437" spans="1:4" x14ac:dyDescent="0.25">
      <c r="A437" t="s">
        <v>3042</v>
      </c>
      <c r="B437" t="s">
        <v>1262</v>
      </c>
      <c r="C437">
        <v>2443.4877834099993</v>
      </c>
      <c r="D437">
        <v>286</v>
      </c>
    </row>
    <row r="438" spans="1:4" x14ac:dyDescent="0.25">
      <c r="A438" t="s">
        <v>3042</v>
      </c>
      <c r="B438" t="s">
        <v>1264</v>
      </c>
      <c r="C438">
        <v>13702.016268609963</v>
      </c>
      <c r="D438">
        <v>4373</v>
      </c>
    </row>
    <row r="439" spans="1:4" x14ac:dyDescent="0.25">
      <c r="A439" t="s">
        <v>3042</v>
      </c>
      <c r="B439" t="s">
        <v>1274</v>
      </c>
      <c r="D439">
        <v>6591.9770271420075</v>
      </c>
    </row>
    <row r="440" spans="1:4" x14ac:dyDescent="0.25">
      <c r="A440" t="s">
        <v>3042</v>
      </c>
      <c r="B440" t="s">
        <v>1275</v>
      </c>
      <c r="D440">
        <v>1.5918830808000002</v>
      </c>
    </row>
    <row r="441" spans="1:4" x14ac:dyDescent="0.25">
      <c r="A441" t="s">
        <v>3042</v>
      </c>
      <c r="B441" t="s">
        <v>1277</v>
      </c>
      <c r="D441">
        <v>0.1160502139</v>
      </c>
    </row>
    <row r="442" spans="1:4" x14ac:dyDescent="0.25">
      <c r="A442" t="s">
        <v>3042</v>
      </c>
      <c r="B442" t="s">
        <v>1278</v>
      </c>
      <c r="D442">
        <v>5489.6573500135983</v>
      </c>
    </row>
    <row r="443" spans="1:4" x14ac:dyDescent="0.25">
      <c r="A443" t="s">
        <v>3042</v>
      </c>
      <c r="B443" t="s">
        <v>1279</v>
      </c>
      <c r="D443">
        <v>0</v>
      </c>
    </row>
    <row r="444" spans="1:4" x14ac:dyDescent="0.25">
      <c r="A444" t="s">
        <v>3042</v>
      </c>
      <c r="B444" t="s">
        <v>1325</v>
      </c>
      <c r="C444">
        <v>3820.4227755099996</v>
      </c>
      <c r="D444">
        <v>4070</v>
      </c>
    </row>
    <row r="445" spans="1:4" x14ac:dyDescent="0.25">
      <c r="A445" t="s">
        <v>3042</v>
      </c>
      <c r="B445" t="s">
        <v>1326</v>
      </c>
      <c r="C445">
        <v>9306.6883584199804</v>
      </c>
      <c r="D445">
        <v>2937</v>
      </c>
    </row>
    <row r="446" spans="1:4" x14ac:dyDescent="0.25">
      <c r="A446" t="s">
        <v>3042</v>
      </c>
      <c r="B446" t="s">
        <v>1327</v>
      </c>
      <c r="C446">
        <v>14440.319436390033</v>
      </c>
      <c r="D446">
        <v>1662</v>
      </c>
    </row>
    <row r="447" spans="1:4" x14ac:dyDescent="0.25">
      <c r="A447" t="s">
        <v>3042</v>
      </c>
      <c r="B447" t="s">
        <v>1328</v>
      </c>
      <c r="C447">
        <v>4574.1994670599961</v>
      </c>
      <c r="D447">
        <v>153</v>
      </c>
    </row>
    <row r="448" spans="1:4" x14ac:dyDescent="0.25">
      <c r="A448" t="s">
        <v>3042</v>
      </c>
      <c r="B448" t="s">
        <v>1329</v>
      </c>
      <c r="C448">
        <v>3474.4795458799995</v>
      </c>
      <c r="D448">
        <v>51</v>
      </c>
    </row>
    <row r="449" spans="1:4" x14ac:dyDescent="0.25">
      <c r="A449" t="s">
        <v>3042</v>
      </c>
      <c r="B449" t="s">
        <v>1330</v>
      </c>
      <c r="C449">
        <v>7512.5791356299997</v>
      </c>
      <c r="D449">
        <v>36</v>
      </c>
    </row>
    <row r="450" spans="1:4" x14ac:dyDescent="0.25">
      <c r="A450" t="s">
        <v>3042</v>
      </c>
      <c r="B450" t="s">
        <v>1371</v>
      </c>
      <c r="C450">
        <v>0.55148308832145398</v>
      </c>
    </row>
    <row r="451" spans="1:4" x14ac:dyDescent="0.25">
      <c r="A451" t="s">
        <v>3042</v>
      </c>
      <c r="B451" t="s">
        <v>1372</v>
      </c>
      <c r="C451">
        <v>10504.733840578067</v>
      </c>
    </row>
    <row r="452" spans="1:4" x14ac:dyDescent="0.25">
      <c r="A452" t="s">
        <v>3042</v>
      </c>
      <c r="B452" t="s">
        <v>1373</v>
      </c>
      <c r="C452">
        <v>12745.663325885793</v>
      </c>
    </row>
    <row r="453" spans="1:4" x14ac:dyDescent="0.25">
      <c r="A453" t="s">
        <v>3042</v>
      </c>
      <c r="B453" t="s">
        <v>1374</v>
      </c>
      <c r="C453">
        <v>12086.23411213285</v>
      </c>
    </row>
    <row r="454" spans="1:4" x14ac:dyDescent="0.25">
      <c r="A454" t="s">
        <v>3042</v>
      </c>
      <c r="B454" t="s">
        <v>1375</v>
      </c>
      <c r="C454">
        <v>4600.7875608150507</v>
      </c>
    </row>
    <row r="455" spans="1:4" x14ac:dyDescent="0.25">
      <c r="A455" t="s">
        <v>3042</v>
      </c>
      <c r="B455" t="s">
        <v>1376</v>
      </c>
      <c r="C455">
        <v>1601.9855207304643</v>
      </c>
    </row>
    <row r="456" spans="1:4" x14ac:dyDescent="0.25">
      <c r="A456" t="s">
        <v>3042</v>
      </c>
      <c r="B456" t="s">
        <v>1377</v>
      </c>
      <c r="C456">
        <v>731.89574603300355</v>
      </c>
    </row>
    <row r="457" spans="1:4" x14ac:dyDescent="0.25">
      <c r="A457" t="s">
        <v>3042</v>
      </c>
      <c r="B457" t="s">
        <v>1378</v>
      </c>
      <c r="C457">
        <v>214.81814803744146</v>
      </c>
    </row>
    <row r="458" spans="1:4" x14ac:dyDescent="0.25">
      <c r="A458" t="s">
        <v>3042</v>
      </c>
      <c r="B458" t="s">
        <v>1379</v>
      </c>
      <c r="C458">
        <v>212.24957689741629</v>
      </c>
    </row>
    <row r="459" spans="1:4" x14ac:dyDescent="0.25">
      <c r="A459" t="s">
        <v>3042</v>
      </c>
      <c r="B459" t="s">
        <v>1392</v>
      </c>
      <c r="C459">
        <v>6.7114896708004912E-2</v>
      </c>
    </row>
    <row r="460" spans="1:4" x14ac:dyDescent="0.25">
      <c r="A460" t="s">
        <v>3042</v>
      </c>
      <c r="B460" t="s">
        <v>1412</v>
      </c>
      <c r="C460">
        <v>3.9851342924024662E-4</v>
      </c>
    </row>
    <row r="461" spans="1:4" x14ac:dyDescent="0.25">
      <c r="A461" t="s">
        <v>3042</v>
      </c>
      <c r="B461" t="s">
        <v>1394</v>
      </c>
      <c r="C461">
        <v>0.30174738094460046</v>
      </c>
    </row>
    <row r="462" spans="1:4" x14ac:dyDescent="0.25">
      <c r="A462" t="s">
        <v>3042</v>
      </c>
      <c r="B462" t="s">
        <v>1396</v>
      </c>
      <c r="C462">
        <v>1.0480738066168444E-2</v>
      </c>
    </row>
    <row r="463" spans="1:4" x14ac:dyDescent="0.25">
      <c r="A463" t="s">
        <v>3042</v>
      </c>
      <c r="B463" t="s">
        <v>1400</v>
      </c>
      <c r="C463">
        <v>0.16322603865409571</v>
      </c>
    </row>
    <row r="464" spans="1:4" x14ac:dyDescent="0.25">
      <c r="A464" t="s">
        <v>3042</v>
      </c>
      <c r="B464" t="s">
        <v>1402</v>
      </c>
      <c r="C464">
        <v>0.385737597912719</v>
      </c>
    </row>
    <row r="465" spans="1:4" x14ac:dyDescent="0.25">
      <c r="A465" t="s">
        <v>3042</v>
      </c>
      <c r="B465" t="s">
        <v>1404</v>
      </c>
      <c r="C465">
        <v>6.4416938643978849E-3</v>
      </c>
    </row>
    <row r="466" spans="1:4" x14ac:dyDescent="0.25">
      <c r="A466" t="s">
        <v>3042</v>
      </c>
      <c r="B466" t="s">
        <v>1408</v>
      </c>
      <c r="C466">
        <v>5.5343322404665732E-2</v>
      </c>
    </row>
    <row r="467" spans="1:4" x14ac:dyDescent="0.25">
      <c r="A467" t="s">
        <v>3042</v>
      </c>
      <c r="B467" t="s">
        <v>1435</v>
      </c>
      <c r="C467">
        <v>2453.6897744799999</v>
      </c>
      <c r="D467">
        <v>252</v>
      </c>
    </row>
    <row r="468" spans="1:4" x14ac:dyDescent="0.25">
      <c r="A468" t="s">
        <v>3042</v>
      </c>
      <c r="B468" t="s">
        <v>1444</v>
      </c>
      <c r="C468">
        <v>5448.8667696000002</v>
      </c>
      <c r="D468">
        <v>854</v>
      </c>
    </row>
    <row r="469" spans="1:4" x14ac:dyDescent="0.25">
      <c r="A469" t="s">
        <v>3042</v>
      </c>
      <c r="B469" t="s">
        <v>1445</v>
      </c>
      <c r="C469">
        <v>8494.0141412099947</v>
      </c>
      <c r="D469">
        <v>1223</v>
      </c>
    </row>
    <row r="470" spans="1:4" x14ac:dyDescent="0.25">
      <c r="A470" t="s">
        <v>3042</v>
      </c>
      <c r="B470" t="s">
        <v>1446</v>
      </c>
      <c r="C470">
        <v>7477.1921119099989</v>
      </c>
      <c r="D470">
        <v>1245</v>
      </c>
    </row>
    <row r="471" spans="1:4" x14ac:dyDescent="0.25">
      <c r="A471" t="s">
        <v>3042</v>
      </c>
      <c r="B471" t="s">
        <v>1447</v>
      </c>
      <c r="C471">
        <v>1449.27795322</v>
      </c>
      <c r="D471">
        <v>245</v>
      </c>
    </row>
    <row r="472" spans="1:4" x14ac:dyDescent="0.25">
      <c r="A472" t="s">
        <v>3042</v>
      </c>
      <c r="B472" t="s">
        <v>1448</v>
      </c>
      <c r="C472">
        <v>97.247373790000012</v>
      </c>
      <c r="D472">
        <v>11</v>
      </c>
    </row>
    <row r="473" spans="1:4" x14ac:dyDescent="0.25">
      <c r="A473" t="s">
        <v>3042</v>
      </c>
      <c r="B473" t="s">
        <v>1452</v>
      </c>
      <c r="C473">
        <v>8879.6197516300108</v>
      </c>
      <c r="D473">
        <v>1086</v>
      </c>
    </row>
    <row r="474" spans="1:4" x14ac:dyDescent="0.25">
      <c r="A474" t="s">
        <v>3042</v>
      </c>
      <c r="B474" t="s">
        <v>1436</v>
      </c>
      <c r="C474">
        <v>1508.9983931800009</v>
      </c>
      <c r="D474">
        <v>168</v>
      </c>
    </row>
    <row r="475" spans="1:4" x14ac:dyDescent="0.25">
      <c r="A475" t="s">
        <v>3042</v>
      </c>
      <c r="B475" t="s">
        <v>1437</v>
      </c>
      <c r="C475">
        <v>2745.9567819100002</v>
      </c>
      <c r="D475">
        <v>412</v>
      </c>
    </row>
    <row r="476" spans="1:4" x14ac:dyDescent="0.25">
      <c r="A476" t="s">
        <v>3042</v>
      </c>
      <c r="B476" t="s">
        <v>1438</v>
      </c>
      <c r="C476">
        <v>1277.6902810499998</v>
      </c>
      <c r="D476">
        <v>269</v>
      </c>
    </row>
    <row r="477" spans="1:4" x14ac:dyDescent="0.25">
      <c r="A477" t="s">
        <v>3042</v>
      </c>
      <c r="B477" t="s">
        <v>1439</v>
      </c>
      <c r="C477">
        <v>420.43432502000024</v>
      </c>
      <c r="D477">
        <v>131</v>
      </c>
    </row>
    <row r="478" spans="1:4" x14ac:dyDescent="0.25">
      <c r="A478" t="s">
        <v>3042</v>
      </c>
      <c r="B478" t="s">
        <v>1440</v>
      </c>
      <c r="C478">
        <v>335.4287165400001</v>
      </c>
      <c r="D478">
        <v>68</v>
      </c>
    </row>
    <row r="479" spans="1:4" x14ac:dyDescent="0.25">
      <c r="A479" t="s">
        <v>3042</v>
      </c>
      <c r="B479" t="s">
        <v>1441</v>
      </c>
      <c r="C479">
        <v>256.83648099999994</v>
      </c>
      <c r="D479">
        <v>70</v>
      </c>
    </row>
    <row r="480" spans="1:4" x14ac:dyDescent="0.25">
      <c r="A480" t="s">
        <v>3042</v>
      </c>
      <c r="B480" t="s">
        <v>1442</v>
      </c>
      <c r="C480">
        <v>1262.9547614899998</v>
      </c>
      <c r="D480">
        <v>153</v>
      </c>
    </row>
    <row r="481" spans="1:4" x14ac:dyDescent="0.25">
      <c r="A481" t="s">
        <v>3042</v>
      </c>
      <c r="B481" t="s">
        <v>1443</v>
      </c>
      <c r="C481">
        <v>1020.4811028599997</v>
      </c>
      <c r="D481">
        <v>163</v>
      </c>
    </row>
    <row r="482" spans="1:4" x14ac:dyDescent="0.25">
      <c r="A482" t="s">
        <v>3042</v>
      </c>
      <c r="B482" t="s">
        <v>1458</v>
      </c>
      <c r="C482">
        <v>2453.6897744799999</v>
      </c>
      <c r="D482">
        <v>252</v>
      </c>
    </row>
    <row r="483" spans="1:4" x14ac:dyDescent="0.25">
      <c r="A483" t="s">
        <v>3042</v>
      </c>
      <c r="B483" t="s">
        <v>1467</v>
      </c>
      <c r="C483">
        <v>5448.8667696000002</v>
      </c>
      <c r="D483">
        <v>854</v>
      </c>
    </row>
    <row r="484" spans="1:4" x14ac:dyDescent="0.25">
      <c r="A484" t="s">
        <v>3042</v>
      </c>
      <c r="B484" t="s">
        <v>1468</v>
      </c>
      <c r="C484">
        <v>8494.0141412099947</v>
      </c>
      <c r="D484">
        <v>1223</v>
      </c>
    </row>
    <row r="485" spans="1:4" x14ac:dyDescent="0.25">
      <c r="A485" t="s">
        <v>3042</v>
      </c>
      <c r="B485" t="s">
        <v>1469</v>
      </c>
      <c r="C485">
        <v>7477.1921119099989</v>
      </c>
      <c r="D485">
        <v>1245</v>
      </c>
    </row>
    <row r="486" spans="1:4" x14ac:dyDescent="0.25">
      <c r="A486" t="s">
        <v>3042</v>
      </c>
      <c r="B486" t="s">
        <v>1470</v>
      </c>
      <c r="C486">
        <v>1449.27795322</v>
      </c>
      <c r="D486">
        <v>245</v>
      </c>
    </row>
    <row r="487" spans="1:4" x14ac:dyDescent="0.25">
      <c r="A487" t="s">
        <v>3042</v>
      </c>
      <c r="B487" t="s">
        <v>1471</v>
      </c>
      <c r="C487">
        <v>97.247373790000012</v>
      </c>
      <c r="D487">
        <v>11</v>
      </c>
    </row>
    <row r="488" spans="1:4" x14ac:dyDescent="0.25">
      <c r="A488" t="s">
        <v>3042</v>
      </c>
      <c r="B488" t="s">
        <v>1475</v>
      </c>
      <c r="C488">
        <v>8879.6197516300108</v>
      </c>
      <c r="D488">
        <v>1086</v>
      </c>
    </row>
    <row r="489" spans="1:4" x14ac:dyDescent="0.25">
      <c r="A489" t="s">
        <v>3042</v>
      </c>
      <c r="B489" t="s">
        <v>1459</v>
      </c>
      <c r="C489">
        <v>1508.9983931800009</v>
      </c>
      <c r="D489">
        <v>168</v>
      </c>
    </row>
    <row r="490" spans="1:4" x14ac:dyDescent="0.25">
      <c r="A490" t="s">
        <v>3042</v>
      </c>
      <c r="B490" t="s">
        <v>1460</v>
      </c>
      <c r="C490">
        <v>2745.9567819100002</v>
      </c>
      <c r="D490">
        <v>412</v>
      </c>
    </row>
    <row r="491" spans="1:4" x14ac:dyDescent="0.25">
      <c r="A491" t="s">
        <v>3042</v>
      </c>
      <c r="B491" t="s">
        <v>1461</v>
      </c>
      <c r="C491">
        <v>1277.6902810499998</v>
      </c>
      <c r="D491">
        <v>269</v>
      </c>
    </row>
    <row r="492" spans="1:4" x14ac:dyDescent="0.25">
      <c r="A492" t="s">
        <v>3042</v>
      </c>
      <c r="B492" t="s">
        <v>1462</v>
      </c>
      <c r="C492">
        <v>420.43432502000024</v>
      </c>
      <c r="D492">
        <v>131</v>
      </c>
    </row>
    <row r="493" spans="1:4" x14ac:dyDescent="0.25">
      <c r="A493" t="s">
        <v>3042</v>
      </c>
      <c r="B493" t="s">
        <v>1463</v>
      </c>
      <c r="C493">
        <v>335.4287165400001</v>
      </c>
      <c r="D493">
        <v>68</v>
      </c>
    </row>
    <row r="494" spans="1:4" x14ac:dyDescent="0.25">
      <c r="A494" t="s">
        <v>3042</v>
      </c>
      <c r="B494" t="s">
        <v>1464</v>
      </c>
      <c r="C494">
        <v>256.83648099999994</v>
      </c>
      <c r="D494">
        <v>70</v>
      </c>
    </row>
    <row r="495" spans="1:4" x14ac:dyDescent="0.25">
      <c r="A495" t="s">
        <v>3042</v>
      </c>
      <c r="B495" t="s">
        <v>1465</v>
      </c>
      <c r="C495">
        <v>1262.9547614899998</v>
      </c>
      <c r="D495">
        <v>153</v>
      </c>
    </row>
    <row r="496" spans="1:4" x14ac:dyDescent="0.25">
      <c r="A496" t="s">
        <v>3042</v>
      </c>
      <c r="B496" t="s">
        <v>1466</v>
      </c>
      <c r="C496">
        <v>1020.4811028599997</v>
      </c>
      <c r="D496">
        <v>163</v>
      </c>
    </row>
    <row r="497" spans="1:4" x14ac:dyDescent="0.25">
      <c r="A497" t="s">
        <v>3042</v>
      </c>
      <c r="B497" t="s">
        <v>1481</v>
      </c>
      <c r="C497">
        <v>11931.499146709992</v>
      </c>
      <c r="D497">
        <v>1929</v>
      </c>
    </row>
    <row r="498" spans="1:4" x14ac:dyDescent="0.25">
      <c r="A498" t="s">
        <v>3042</v>
      </c>
      <c r="B498" t="s">
        <v>1490</v>
      </c>
      <c r="C498">
        <v>1299.8581690999999</v>
      </c>
      <c r="D498">
        <v>161</v>
      </c>
    </row>
    <row r="499" spans="1:4" x14ac:dyDescent="0.25">
      <c r="A499" t="s">
        <v>3042</v>
      </c>
      <c r="B499" t="s">
        <v>1491</v>
      </c>
      <c r="C499">
        <v>1669.70041285</v>
      </c>
      <c r="D499">
        <v>123</v>
      </c>
    </row>
    <row r="500" spans="1:4" x14ac:dyDescent="0.25">
      <c r="A500" t="s">
        <v>3042</v>
      </c>
      <c r="B500" t="s">
        <v>1492</v>
      </c>
      <c r="C500">
        <v>1541.6794753799995</v>
      </c>
      <c r="D500">
        <v>144</v>
      </c>
    </row>
    <row r="501" spans="1:4" x14ac:dyDescent="0.25">
      <c r="A501" t="s">
        <v>3042</v>
      </c>
      <c r="B501" t="s">
        <v>1493</v>
      </c>
      <c r="C501">
        <v>3339.6696757299978</v>
      </c>
      <c r="D501">
        <v>230</v>
      </c>
    </row>
    <row r="502" spans="1:4" x14ac:dyDescent="0.25">
      <c r="A502" t="s">
        <v>3042</v>
      </c>
      <c r="B502" t="s">
        <v>1482</v>
      </c>
      <c r="C502">
        <v>3770.0717057399952</v>
      </c>
      <c r="D502">
        <v>593</v>
      </c>
    </row>
    <row r="503" spans="1:4" x14ac:dyDescent="0.25">
      <c r="A503" t="s">
        <v>3042</v>
      </c>
      <c r="B503" t="s">
        <v>1483</v>
      </c>
      <c r="C503">
        <v>2770.4103439000005</v>
      </c>
      <c r="D503">
        <v>301</v>
      </c>
    </row>
    <row r="504" spans="1:4" x14ac:dyDescent="0.25">
      <c r="A504" t="s">
        <v>3042</v>
      </c>
      <c r="B504" t="s">
        <v>1484</v>
      </c>
      <c r="C504">
        <v>3083.2454535200022</v>
      </c>
      <c r="D504">
        <v>520</v>
      </c>
    </row>
    <row r="505" spans="1:4" x14ac:dyDescent="0.25">
      <c r="A505" t="s">
        <v>3042</v>
      </c>
      <c r="B505" t="s">
        <v>1485</v>
      </c>
      <c r="C505">
        <v>3369.3124037100024</v>
      </c>
      <c r="D505">
        <v>554</v>
      </c>
    </row>
    <row r="506" spans="1:4" x14ac:dyDescent="0.25">
      <c r="A506" t="s">
        <v>3042</v>
      </c>
      <c r="B506" t="s">
        <v>1486</v>
      </c>
      <c r="C506">
        <v>3658.7973332199981</v>
      </c>
      <c r="D506">
        <v>450</v>
      </c>
    </row>
    <row r="507" spans="1:4" x14ac:dyDescent="0.25">
      <c r="A507" t="s">
        <v>3042</v>
      </c>
      <c r="B507" t="s">
        <v>1487</v>
      </c>
      <c r="C507">
        <v>1762.8319001099999</v>
      </c>
      <c r="D507">
        <v>293</v>
      </c>
    </row>
    <row r="508" spans="1:4" x14ac:dyDescent="0.25">
      <c r="A508" t="s">
        <v>3042</v>
      </c>
      <c r="B508" t="s">
        <v>1488</v>
      </c>
      <c r="C508">
        <v>2386.9192867500019</v>
      </c>
      <c r="D508">
        <v>244</v>
      </c>
    </row>
    <row r="509" spans="1:4" x14ac:dyDescent="0.25">
      <c r="A509" t="s">
        <v>3042</v>
      </c>
      <c r="B509" t="s">
        <v>1489</v>
      </c>
      <c r="C509">
        <v>2544.6934121700019</v>
      </c>
      <c r="D509">
        <v>318</v>
      </c>
    </row>
    <row r="510" spans="1:4" x14ac:dyDescent="0.25">
      <c r="A510" t="s">
        <v>3042</v>
      </c>
      <c r="B510" t="s">
        <v>1506</v>
      </c>
      <c r="C510">
        <v>1541.6794753799995</v>
      </c>
      <c r="D510">
        <v>144</v>
      </c>
    </row>
    <row r="511" spans="1:4" x14ac:dyDescent="0.25">
      <c r="A511" t="s">
        <v>3042</v>
      </c>
      <c r="B511" t="s">
        <v>1507</v>
      </c>
      <c r="C511">
        <v>41587.0092435099</v>
      </c>
      <c r="D511">
        <v>5716</v>
      </c>
    </row>
    <row r="512" spans="1:4" x14ac:dyDescent="0.25">
      <c r="A512" t="s">
        <v>3042</v>
      </c>
      <c r="B512" t="s">
        <v>1513</v>
      </c>
      <c r="D512">
        <v>1632.9124496245995</v>
      </c>
    </row>
    <row r="513" spans="1:5" x14ac:dyDescent="0.25">
      <c r="A513" t="s">
        <v>3042</v>
      </c>
      <c r="B513" t="s">
        <v>1523</v>
      </c>
      <c r="D513">
        <v>1.5829542727000001</v>
      </c>
    </row>
    <row r="514" spans="1:5" x14ac:dyDescent="0.25">
      <c r="A514" t="s">
        <v>3042</v>
      </c>
      <c r="B514" t="s">
        <v>1525</v>
      </c>
      <c r="D514">
        <v>555.64946736079992</v>
      </c>
    </row>
    <row r="515" spans="1:5" x14ac:dyDescent="0.25">
      <c r="A515" t="s">
        <v>3042</v>
      </c>
      <c r="B515" t="s">
        <v>1514</v>
      </c>
      <c r="D515">
        <v>6932.2999244568009</v>
      </c>
    </row>
    <row r="516" spans="1:5" x14ac:dyDescent="0.25">
      <c r="A516" t="s">
        <v>3042</v>
      </c>
      <c r="B516" t="s">
        <v>1515</v>
      </c>
      <c r="D516">
        <v>312.44462405490003</v>
      </c>
    </row>
    <row r="517" spans="1:5" x14ac:dyDescent="0.25">
      <c r="A517" t="s">
        <v>3042</v>
      </c>
      <c r="B517" t="s">
        <v>1517</v>
      </c>
      <c r="D517">
        <v>208400.00238512253</v>
      </c>
    </row>
    <row r="518" spans="1:5" x14ac:dyDescent="0.25">
      <c r="A518" t="s">
        <v>3042</v>
      </c>
      <c r="B518" t="s">
        <v>1518</v>
      </c>
      <c r="D518">
        <v>324883.00884729793</v>
      </c>
    </row>
    <row r="519" spans="1:5" x14ac:dyDescent="0.25">
      <c r="A519" t="s">
        <v>3042</v>
      </c>
      <c r="B519" t="s">
        <v>1519</v>
      </c>
      <c r="D519">
        <v>11.409737162399999</v>
      </c>
    </row>
    <row r="520" spans="1:5" x14ac:dyDescent="0.25">
      <c r="A520" t="s">
        <v>3042</v>
      </c>
      <c r="B520" t="s">
        <v>1521</v>
      </c>
      <c r="D520">
        <v>1712.8285284393992</v>
      </c>
    </row>
    <row r="521" spans="1:5" x14ac:dyDescent="0.25">
      <c r="A521" t="s">
        <v>3042</v>
      </c>
      <c r="B521" t="s">
        <v>993</v>
      </c>
      <c r="C521">
        <v>0.29738994106840982</v>
      </c>
      <c r="D521">
        <v>0.17141464073963317</v>
      </c>
      <c r="E521">
        <v>0.20572864194035306</v>
      </c>
    </row>
    <row r="522" spans="1:5" x14ac:dyDescent="0.25">
      <c r="A522" t="s">
        <v>3042</v>
      </c>
      <c r="B522" t="s">
        <v>994</v>
      </c>
    </row>
    <row r="523" spans="1:5" x14ac:dyDescent="0.25">
      <c r="A523" t="s">
        <v>3042</v>
      </c>
      <c r="B523" t="s">
        <v>995</v>
      </c>
      <c r="C523">
        <v>0.70246461374496527</v>
      </c>
      <c r="D523">
        <v>0.82856863102560174</v>
      </c>
      <c r="E523">
        <v>0.79421956903416213</v>
      </c>
    </row>
    <row r="524" spans="1:5" x14ac:dyDescent="0.25">
      <c r="A524" t="s">
        <v>3042</v>
      </c>
      <c r="B524" t="s">
        <v>1133</v>
      </c>
      <c r="C524">
        <v>0.79797681982236313</v>
      </c>
    </row>
    <row r="525" spans="1:5" x14ac:dyDescent="0.25">
      <c r="A525" t="s">
        <v>3042</v>
      </c>
      <c r="B525" t="s">
        <v>1141</v>
      </c>
      <c r="C525">
        <v>0.1637027247464177</v>
      </c>
    </row>
    <row r="526" spans="1:5" x14ac:dyDescent="0.25">
      <c r="A526" t="s">
        <v>3042</v>
      </c>
      <c r="B526" t="s">
        <v>1417</v>
      </c>
      <c r="C526">
        <v>9.5098180161076705E-3</v>
      </c>
    </row>
    <row r="527" spans="1:5" x14ac:dyDescent="0.25">
      <c r="A527" t="s">
        <v>3043</v>
      </c>
      <c r="B527" t="s">
        <v>804</v>
      </c>
      <c r="C527">
        <v>695670.54602570774</v>
      </c>
    </row>
    <row r="528" spans="1:5" x14ac:dyDescent="0.25">
      <c r="A528" t="s">
        <v>3043</v>
      </c>
      <c r="B528" t="s">
        <v>806</v>
      </c>
      <c r="C528">
        <v>190145.33268358145</v>
      </c>
    </row>
    <row r="529" spans="1:5" x14ac:dyDescent="0.25">
      <c r="A529" t="s">
        <v>3043</v>
      </c>
      <c r="B529" t="s">
        <v>827</v>
      </c>
      <c r="C529">
        <v>342887</v>
      </c>
      <c r="D529">
        <v>20836</v>
      </c>
    </row>
    <row r="530" spans="1:5" x14ac:dyDescent="0.25">
      <c r="A530" t="s">
        <v>3043</v>
      </c>
      <c r="B530" t="s">
        <v>840</v>
      </c>
      <c r="C530">
        <v>1.4675112530310773E-2</v>
      </c>
      <c r="D530">
        <v>5.7655009088669627E-2</v>
      </c>
      <c r="E530">
        <v>1.4415999043251387E-2</v>
      </c>
    </row>
    <row r="531" spans="1:5" x14ac:dyDescent="0.25">
      <c r="A531" t="s">
        <v>3043</v>
      </c>
      <c r="B531" t="s">
        <v>867</v>
      </c>
      <c r="C531">
        <v>1.4921758789276857E-3</v>
      </c>
      <c r="D531">
        <v>1.7276327115935908E-2</v>
      </c>
      <c r="E531">
        <v>4.8803322218259901E-3</v>
      </c>
    </row>
    <row r="532" spans="1:5" x14ac:dyDescent="0.25">
      <c r="A532" t="s">
        <v>3043</v>
      </c>
      <c r="B532" t="s">
        <v>869</v>
      </c>
      <c r="C532">
        <v>3.9217677091495165E-3</v>
      </c>
      <c r="E532">
        <v>3.0799383361532619E-3</v>
      </c>
    </row>
    <row r="533" spans="1:5" x14ac:dyDescent="0.25">
      <c r="A533" t="s">
        <v>3043</v>
      </c>
      <c r="B533" t="s">
        <v>871</v>
      </c>
      <c r="C533">
        <v>1.9155913955048641E-2</v>
      </c>
      <c r="D533">
        <v>1.2203735029938894E-2</v>
      </c>
      <c r="E533">
        <v>1.7663589865626193E-2</v>
      </c>
    </row>
    <row r="534" spans="1:5" x14ac:dyDescent="0.25">
      <c r="A534" t="s">
        <v>3043</v>
      </c>
      <c r="B534" t="s">
        <v>901</v>
      </c>
      <c r="C534">
        <v>5.7616508920616755E-3</v>
      </c>
      <c r="E534">
        <v>4.5248803034896546E-3</v>
      </c>
    </row>
    <row r="535" spans="1:5" x14ac:dyDescent="0.25">
      <c r="A535" t="s">
        <v>3043</v>
      </c>
      <c r="B535" t="s">
        <v>903</v>
      </c>
      <c r="C535">
        <v>1.799641523948825E-2</v>
      </c>
      <c r="D535">
        <v>0.12322601731151132</v>
      </c>
      <c r="E535">
        <v>4.0584537867523092E-2</v>
      </c>
    </row>
    <row r="536" spans="1:5" x14ac:dyDescent="0.25">
      <c r="A536" t="s">
        <v>3043</v>
      </c>
      <c r="B536" t="s">
        <v>914</v>
      </c>
      <c r="D536">
        <v>1.6734276928085566E-2</v>
      </c>
      <c r="E536">
        <v>3.5921061364878721E-3</v>
      </c>
    </row>
    <row r="537" spans="1:5" x14ac:dyDescent="0.25">
      <c r="A537" t="s">
        <v>3043</v>
      </c>
      <c r="B537" t="s">
        <v>863</v>
      </c>
      <c r="C537">
        <v>0.95167207632532425</v>
      </c>
      <c r="D537">
        <v>0.83055964361452839</v>
      </c>
      <c r="E537">
        <v>0.92567461526889394</v>
      </c>
    </row>
    <row r="538" spans="1:5" x14ac:dyDescent="0.25">
      <c r="A538" t="s">
        <v>3043</v>
      </c>
      <c r="B538" t="s">
        <v>935</v>
      </c>
      <c r="C538">
        <v>0.37004132496734121</v>
      </c>
      <c r="D538">
        <v>0.30321815918323386</v>
      </c>
      <c r="E538">
        <v>0.35717123074647633</v>
      </c>
    </row>
    <row r="539" spans="1:5" x14ac:dyDescent="0.25">
      <c r="A539" t="s">
        <v>3043</v>
      </c>
      <c r="B539" t="s">
        <v>936</v>
      </c>
      <c r="C539">
        <v>0.11008055502243121</v>
      </c>
      <c r="D539">
        <v>0.12694027668825922</v>
      </c>
      <c r="E539">
        <v>0.11332772542854162</v>
      </c>
    </row>
    <row r="540" spans="1:5" x14ac:dyDescent="0.25">
      <c r="A540" t="s">
        <v>3043</v>
      </c>
      <c r="B540" t="s">
        <v>938</v>
      </c>
      <c r="C540">
        <v>0.11023771842733174</v>
      </c>
      <c r="D540">
        <v>0.14794720517023546</v>
      </c>
      <c r="E540">
        <v>0.1175005387637644</v>
      </c>
    </row>
    <row r="541" spans="1:5" x14ac:dyDescent="0.25">
      <c r="A541" t="s">
        <v>3043</v>
      </c>
      <c r="B541" t="s">
        <v>939</v>
      </c>
      <c r="C541">
        <v>0.23816206720359778</v>
      </c>
      <c r="D541">
        <v>0.24070652055850567</v>
      </c>
      <c r="E541">
        <v>0.23865212711072728</v>
      </c>
    </row>
    <row r="542" spans="1:5" x14ac:dyDescent="0.25">
      <c r="A542" t="s">
        <v>3043</v>
      </c>
      <c r="B542" t="s">
        <v>940</v>
      </c>
      <c r="C542">
        <v>0.17147833437929802</v>
      </c>
      <c r="D542">
        <v>0.18118783839976574</v>
      </c>
      <c r="E542">
        <v>0.17334837795049032</v>
      </c>
    </row>
    <row r="543" spans="1:5" x14ac:dyDescent="0.25">
      <c r="A543" t="s">
        <v>3043</v>
      </c>
      <c r="B543" t="s">
        <v>987</v>
      </c>
    </row>
    <row r="544" spans="1:5" x14ac:dyDescent="0.25">
      <c r="A544" t="s">
        <v>3043</v>
      </c>
      <c r="B544" t="s">
        <v>999</v>
      </c>
      <c r="C544">
        <v>0.60161253178772012</v>
      </c>
      <c r="D544">
        <v>0.70481094450320503</v>
      </c>
      <c r="E544">
        <v>0.62376464826004541</v>
      </c>
    </row>
    <row r="545" spans="1:5" x14ac:dyDescent="0.25">
      <c r="A545" t="s">
        <v>3043</v>
      </c>
      <c r="B545" t="s">
        <v>1001</v>
      </c>
      <c r="C545">
        <v>0.39838746821227994</v>
      </c>
      <c r="D545">
        <v>0.29518905549679492</v>
      </c>
      <c r="E545">
        <v>0.37623535173995459</v>
      </c>
    </row>
    <row r="546" spans="1:5" x14ac:dyDescent="0.25">
      <c r="A546" t="s">
        <v>3043</v>
      </c>
      <c r="B546" t="s">
        <v>1011</v>
      </c>
      <c r="C546">
        <v>1</v>
      </c>
      <c r="D546">
        <v>1</v>
      </c>
      <c r="E546">
        <v>1</v>
      </c>
    </row>
    <row r="547" spans="1:5" x14ac:dyDescent="0.25">
      <c r="A547" t="s">
        <v>3043</v>
      </c>
      <c r="B547" t="s">
        <v>1026</v>
      </c>
      <c r="C547">
        <v>1.0784651561233064E-3</v>
      </c>
      <c r="D547">
        <v>1.0168251417548195E-3</v>
      </c>
      <c r="E547">
        <v>1.0652337822899601E-3</v>
      </c>
    </row>
    <row r="548" spans="1:5" x14ac:dyDescent="0.25">
      <c r="A548" t="s">
        <v>3043</v>
      </c>
      <c r="B548" t="s">
        <v>1040</v>
      </c>
      <c r="C548">
        <v>233509.55110266243</v>
      </c>
      <c r="D548">
        <v>236981</v>
      </c>
    </row>
    <row r="549" spans="1:5" x14ac:dyDescent="0.25">
      <c r="A549" t="s">
        <v>3043</v>
      </c>
      <c r="B549" t="s">
        <v>1041</v>
      </c>
      <c r="C549">
        <v>270555.96180720645</v>
      </c>
      <c r="D549">
        <v>92701</v>
      </c>
    </row>
    <row r="550" spans="1:5" x14ac:dyDescent="0.25">
      <c r="A550" t="s">
        <v>3043</v>
      </c>
      <c r="B550" t="s">
        <v>1042</v>
      </c>
      <c r="C550">
        <v>90406.711418980165</v>
      </c>
      <c r="D550">
        <v>11826</v>
      </c>
    </row>
    <row r="551" spans="1:5" x14ac:dyDescent="0.25">
      <c r="A551" t="s">
        <v>3043</v>
      </c>
      <c r="B551" t="s">
        <v>1043</v>
      </c>
      <c r="C551">
        <v>26631.581655289989</v>
      </c>
      <c r="D551">
        <v>875</v>
      </c>
    </row>
    <row r="552" spans="1:5" x14ac:dyDescent="0.25">
      <c r="A552" t="s">
        <v>3043</v>
      </c>
      <c r="B552" t="s">
        <v>1044</v>
      </c>
      <c r="C552">
        <v>19425.669024239993</v>
      </c>
      <c r="D552">
        <v>273</v>
      </c>
    </row>
    <row r="553" spans="1:5" x14ac:dyDescent="0.25">
      <c r="A553" t="s">
        <v>3043</v>
      </c>
      <c r="B553" t="s">
        <v>1045</v>
      </c>
      <c r="C553">
        <v>55141.071017340029</v>
      </c>
      <c r="D553">
        <v>231</v>
      </c>
    </row>
    <row r="554" spans="1:5" x14ac:dyDescent="0.25">
      <c r="A554" t="s">
        <v>3043</v>
      </c>
      <c r="B554" t="s">
        <v>1102</v>
      </c>
      <c r="C554">
        <v>0.56693799655974064</v>
      </c>
    </row>
    <row r="555" spans="1:5" x14ac:dyDescent="0.25">
      <c r="A555" t="s">
        <v>3043</v>
      </c>
      <c r="B555" t="s">
        <v>1103</v>
      </c>
      <c r="C555">
        <v>453462.07041475328</v>
      </c>
    </row>
    <row r="556" spans="1:5" x14ac:dyDescent="0.25">
      <c r="A556" t="s">
        <v>3043</v>
      </c>
      <c r="B556" t="s">
        <v>1104</v>
      </c>
      <c r="C556">
        <v>93150.949670676055</v>
      </c>
    </row>
    <row r="557" spans="1:5" x14ac:dyDescent="0.25">
      <c r="A557" t="s">
        <v>3043</v>
      </c>
      <c r="B557" t="s">
        <v>1105</v>
      </c>
      <c r="C557">
        <v>72782.962172962725</v>
      </c>
    </row>
    <row r="558" spans="1:5" x14ac:dyDescent="0.25">
      <c r="A558" t="s">
        <v>3043</v>
      </c>
      <c r="B558" t="s">
        <v>1106</v>
      </c>
      <c r="C558">
        <v>40811.038725178958</v>
      </c>
    </row>
    <row r="559" spans="1:5" x14ac:dyDescent="0.25">
      <c r="A559" t="s">
        <v>3043</v>
      </c>
      <c r="B559" t="s">
        <v>1107</v>
      </c>
      <c r="C559">
        <v>22215.468129324836</v>
      </c>
    </row>
    <row r="560" spans="1:5" x14ac:dyDescent="0.25">
      <c r="A560" t="s">
        <v>3043</v>
      </c>
      <c r="B560" t="s">
        <v>1108</v>
      </c>
      <c r="C560">
        <v>3548.952998482448</v>
      </c>
    </row>
    <row r="561" spans="1:4" x14ac:dyDescent="0.25">
      <c r="A561" t="s">
        <v>3043</v>
      </c>
      <c r="B561" t="s">
        <v>1109</v>
      </c>
      <c r="C561">
        <v>2154.5427461706759</v>
      </c>
    </row>
    <row r="562" spans="1:4" x14ac:dyDescent="0.25">
      <c r="A562" t="s">
        <v>3043</v>
      </c>
      <c r="B562" t="s">
        <v>1110</v>
      </c>
      <c r="C562">
        <v>7429.8531698838124</v>
      </c>
    </row>
    <row r="563" spans="1:4" x14ac:dyDescent="0.25">
      <c r="A563" t="s">
        <v>3043</v>
      </c>
      <c r="B563" t="s">
        <v>1122</v>
      </c>
      <c r="C563">
        <v>0.73966957533125366</v>
      </c>
    </row>
    <row r="564" spans="1:4" x14ac:dyDescent="0.25">
      <c r="A564" t="s">
        <v>3043</v>
      </c>
      <c r="B564" t="s">
        <v>1124</v>
      </c>
      <c r="C564">
        <v>4.7713279537327936E-2</v>
      </c>
    </row>
    <row r="565" spans="1:4" x14ac:dyDescent="0.25">
      <c r="A565" t="s">
        <v>3043</v>
      </c>
      <c r="B565" t="s">
        <v>1128</v>
      </c>
      <c r="C565">
        <v>3.2722905406805734E-3</v>
      </c>
    </row>
    <row r="566" spans="1:4" x14ac:dyDescent="0.25">
      <c r="A566" t="s">
        <v>3043</v>
      </c>
      <c r="B566" t="s">
        <v>1162</v>
      </c>
      <c r="C566">
        <v>96622.587540140434</v>
      </c>
      <c r="D566">
        <v>26298</v>
      </c>
    </row>
    <row r="567" spans="1:4" x14ac:dyDescent="0.25">
      <c r="A567" t="s">
        <v>3043</v>
      </c>
      <c r="B567" t="s">
        <v>1171</v>
      </c>
      <c r="C567">
        <v>54777.456686749472</v>
      </c>
      <c r="D567">
        <v>34022</v>
      </c>
    </row>
    <row r="568" spans="1:4" x14ac:dyDescent="0.25">
      <c r="A568" t="s">
        <v>3043</v>
      </c>
      <c r="B568" t="s">
        <v>1172</v>
      </c>
      <c r="C568">
        <v>98050.548133900855</v>
      </c>
      <c r="D568">
        <v>64529</v>
      </c>
    </row>
    <row r="569" spans="1:4" x14ac:dyDescent="0.25">
      <c r="A569" t="s">
        <v>3043</v>
      </c>
      <c r="B569" t="s">
        <v>1173</v>
      </c>
      <c r="C569">
        <v>14138.527093030019</v>
      </c>
      <c r="D569">
        <v>11481</v>
      </c>
    </row>
    <row r="570" spans="1:4" x14ac:dyDescent="0.25">
      <c r="A570" t="s">
        <v>3043</v>
      </c>
      <c r="B570" t="s">
        <v>1174</v>
      </c>
      <c r="C570">
        <v>960.56550518999973</v>
      </c>
      <c r="D570">
        <v>542</v>
      </c>
    </row>
    <row r="571" spans="1:4" x14ac:dyDescent="0.25">
      <c r="A571" t="s">
        <v>3043</v>
      </c>
      <c r="B571" t="s">
        <v>1175</v>
      </c>
      <c r="C571">
        <v>223.32569128999998</v>
      </c>
      <c r="D571">
        <v>66</v>
      </c>
    </row>
    <row r="572" spans="1:4" x14ac:dyDescent="0.25">
      <c r="A572" t="s">
        <v>3043</v>
      </c>
      <c r="B572" t="s">
        <v>1179</v>
      </c>
      <c r="C572">
        <v>90358.385440869883</v>
      </c>
      <c r="D572">
        <v>33604</v>
      </c>
    </row>
    <row r="573" spans="1:4" x14ac:dyDescent="0.25">
      <c r="A573" t="s">
        <v>3043</v>
      </c>
      <c r="B573" t="s">
        <v>1163</v>
      </c>
      <c r="C573">
        <v>34468.199586680013</v>
      </c>
      <c r="D573">
        <v>13257</v>
      </c>
    </row>
    <row r="574" spans="1:4" x14ac:dyDescent="0.25">
      <c r="A574" t="s">
        <v>3043</v>
      </c>
      <c r="B574" t="s">
        <v>1164</v>
      </c>
      <c r="C574">
        <v>126431.21805779044</v>
      </c>
      <c r="D574">
        <v>52401</v>
      </c>
    </row>
    <row r="575" spans="1:4" x14ac:dyDescent="0.25">
      <c r="A575" t="s">
        <v>3043</v>
      </c>
      <c r="B575" t="s">
        <v>1165</v>
      </c>
      <c r="C575">
        <v>94208.328787459628</v>
      </c>
      <c r="D575">
        <v>43301</v>
      </c>
    </row>
    <row r="576" spans="1:4" x14ac:dyDescent="0.25">
      <c r="A576" t="s">
        <v>3043</v>
      </c>
      <c r="B576" t="s">
        <v>1166</v>
      </c>
      <c r="C576">
        <v>32370.330256410038</v>
      </c>
      <c r="D576">
        <v>15141</v>
      </c>
    </row>
    <row r="577" spans="1:4" x14ac:dyDescent="0.25">
      <c r="A577" t="s">
        <v>3043</v>
      </c>
      <c r="B577" t="s">
        <v>1167</v>
      </c>
      <c r="C577">
        <v>11597.568701440023</v>
      </c>
      <c r="D577">
        <v>5737</v>
      </c>
    </row>
    <row r="578" spans="1:4" x14ac:dyDescent="0.25">
      <c r="A578" t="s">
        <v>3043</v>
      </c>
      <c r="B578" t="s">
        <v>1168</v>
      </c>
      <c r="C578">
        <v>4538.4905845399926</v>
      </c>
      <c r="D578">
        <v>2455</v>
      </c>
    </row>
    <row r="579" spans="1:4" x14ac:dyDescent="0.25">
      <c r="A579" t="s">
        <v>3043</v>
      </c>
      <c r="B579" t="s">
        <v>1169</v>
      </c>
      <c r="C579">
        <v>25591.733588469957</v>
      </c>
      <c r="D579">
        <v>5080</v>
      </c>
    </row>
    <row r="580" spans="1:4" x14ac:dyDescent="0.25">
      <c r="A580" t="s">
        <v>3043</v>
      </c>
      <c r="B580" t="s">
        <v>1170</v>
      </c>
      <c r="C580">
        <v>11333.280371749972</v>
      </c>
      <c r="D580">
        <v>5933</v>
      </c>
    </row>
    <row r="581" spans="1:4" x14ac:dyDescent="0.25">
      <c r="A581" t="s">
        <v>3043</v>
      </c>
      <c r="B581" t="s">
        <v>1186</v>
      </c>
      <c r="C581">
        <v>96622.587540140434</v>
      </c>
      <c r="D581">
        <v>26298</v>
      </c>
    </row>
    <row r="582" spans="1:4" x14ac:dyDescent="0.25">
      <c r="A582" t="s">
        <v>3043</v>
      </c>
      <c r="B582" t="s">
        <v>1195</v>
      </c>
      <c r="C582">
        <v>54777.456686749472</v>
      </c>
      <c r="D582">
        <v>34022</v>
      </c>
    </row>
    <row r="583" spans="1:4" x14ac:dyDescent="0.25">
      <c r="A583" t="s">
        <v>3043</v>
      </c>
      <c r="B583" t="s">
        <v>1196</v>
      </c>
      <c r="C583">
        <v>98050.548133900855</v>
      </c>
      <c r="D583">
        <v>64529</v>
      </c>
    </row>
    <row r="584" spans="1:4" x14ac:dyDescent="0.25">
      <c r="A584" t="s">
        <v>3043</v>
      </c>
      <c r="B584" t="s">
        <v>1197</v>
      </c>
      <c r="C584">
        <v>14138.527093030019</v>
      </c>
      <c r="D584">
        <v>11481</v>
      </c>
    </row>
    <row r="585" spans="1:4" x14ac:dyDescent="0.25">
      <c r="A585" t="s">
        <v>3043</v>
      </c>
      <c r="B585" t="s">
        <v>1198</v>
      </c>
      <c r="C585">
        <v>960.56550518999973</v>
      </c>
      <c r="D585">
        <v>542</v>
      </c>
    </row>
    <row r="586" spans="1:4" x14ac:dyDescent="0.25">
      <c r="A586" t="s">
        <v>3043</v>
      </c>
      <c r="B586" t="s">
        <v>1199</v>
      </c>
      <c r="C586">
        <v>223.32569128999998</v>
      </c>
      <c r="D586">
        <v>66</v>
      </c>
    </row>
    <row r="587" spans="1:4" x14ac:dyDescent="0.25">
      <c r="A587" t="s">
        <v>3043</v>
      </c>
      <c r="B587" t="s">
        <v>1203</v>
      </c>
      <c r="C587">
        <v>90358.385440869883</v>
      </c>
      <c r="D587">
        <v>33604</v>
      </c>
    </row>
    <row r="588" spans="1:4" x14ac:dyDescent="0.25">
      <c r="A588" t="s">
        <v>3043</v>
      </c>
      <c r="B588" t="s">
        <v>1187</v>
      </c>
      <c r="C588">
        <v>34468.199586680013</v>
      </c>
      <c r="D588">
        <v>13257</v>
      </c>
    </row>
    <row r="589" spans="1:4" x14ac:dyDescent="0.25">
      <c r="A589" t="s">
        <v>3043</v>
      </c>
      <c r="B589" t="s">
        <v>1188</v>
      </c>
      <c r="C589">
        <v>126431.21805779044</v>
      </c>
      <c r="D589">
        <v>52401</v>
      </c>
    </row>
    <row r="590" spans="1:4" x14ac:dyDescent="0.25">
      <c r="A590" t="s">
        <v>3043</v>
      </c>
      <c r="B590" t="s">
        <v>1189</v>
      </c>
      <c r="C590">
        <v>94208.328787459628</v>
      </c>
      <c r="D590">
        <v>43301</v>
      </c>
    </row>
    <row r="591" spans="1:4" x14ac:dyDescent="0.25">
      <c r="A591" t="s">
        <v>3043</v>
      </c>
      <c r="B591" t="s">
        <v>1190</v>
      </c>
      <c r="C591">
        <v>32370.330256410038</v>
      </c>
      <c r="D591">
        <v>15141</v>
      </c>
    </row>
    <row r="592" spans="1:4" x14ac:dyDescent="0.25">
      <c r="A592" t="s">
        <v>3043</v>
      </c>
      <c r="B592" t="s">
        <v>1191</v>
      </c>
      <c r="C592">
        <v>11597.568701440023</v>
      </c>
      <c r="D592">
        <v>5737</v>
      </c>
    </row>
    <row r="593" spans="1:4" x14ac:dyDescent="0.25">
      <c r="A593" t="s">
        <v>3043</v>
      </c>
      <c r="B593" t="s">
        <v>1192</v>
      </c>
      <c r="C593">
        <v>4538.4905845399926</v>
      </c>
      <c r="D593">
        <v>2455</v>
      </c>
    </row>
    <row r="594" spans="1:4" x14ac:dyDescent="0.25">
      <c r="A594" t="s">
        <v>3043</v>
      </c>
      <c r="B594" t="s">
        <v>1193</v>
      </c>
      <c r="C594">
        <v>25591.733588469957</v>
      </c>
      <c r="D594">
        <v>5080</v>
      </c>
    </row>
    <row r="595" spans="1:4" x14ac:dyDescent="0.25">
      <c r="A595" t="s">
        <v>3043</v>
      </c>
      <c r="B595" t="s">
        <v>1194</v>
      </c>
      <c r="C595">
        <v>11333.280371749972</v>
      </c>
      <c r="D595">
        <v>5933</v>
      </c>
    </row>
    <row r="596" spans="1:4" x14ac:dyDescent="0.25">
      <c r="A596" t="s">
        <v>3043</v>
      </c>
      <c r="B596" t="s">
        <v>1209</v>
      </c>
      <c r="C596">
        <v>105104.68215056029</v>
      </c>
      <c r="D596">
        <v>47195</v>
      </c>
    </row>
    <row r="597" spans="1:4" x14ac:dyDescent="0.25">
      <c r="A597" t="s">
        <v>3043</v>
      </c>
      <c r="B597" t="s">
        <v>1227</v>
      </c>
      <c r="C597">
        <v>21033.114586939962</v>
      </c>
      <c r="D597">
        <v>8338</v>
      </c>
    </row>
    <row r="598" spans="1:4" x14ac:dyDescent="0.25">
      <c r="A598" t="s">
        <v>3043</v>
      </c>
      <c r="B598" t="s">
        <v>1229</v>
      </c>
      <c r="C598">
        <v>46690.658378860222</v>
      </c>
      <c r="D598">
        <v>13394</v>
      </c>
    </row>
    <row r="599" spans="1:4" x14ac:dyDescent="0.25">
      <c r="A599" t="s">
        <v>3043</v>
      </c>
      <c r="B599" t="s">
        <v>1231</v>
      </c>
      <c r="C599">
        <v>57780.144533339932</v>
      </c>
      <c r="D599">
        <v>12011</v>
      </c>
    </row>
    <row r="600" spans="1:4" x14ac:dyDescent="0.25">
      <c r="A600" t="s">
        <v>3043</v>
      </c>
      <c r="B600" t="s">
        <v>1233</v>
      </c>
      <c r="C600">
        <v>38553.309145610088</v>
      </c>
      <c r="D600">
        <v>2977</v>
      </c>
    </row>
    <row r="601" spans="1:4" x14ac:dyDescent="0.25">
      <c r="A601" t="s">
        <v>3043</v>
      </c>
      <c r="B601" t="s">
        <v>1211</v>
      </c>
      <c r="C601">
        <v>94054.139761579907</v>
      </c>
      <c r="D601">
        <v>43110</v>
      </c>
    </row>
    <row r="602" spans="1:4" x14ac:dyDescent="0.25">
      <c r="A602" t="s">
        <v>3043</v>
      </c>
      <c r="B602" t="s">
        <v>1213</v>
      </c>
      <c r="C602">
        <v>54797.222227300364</v>
      </c>
      <c r="D602">
        <v>29486</v>
      </c>
    </row>
    <row r="603" spans="1:4" x14ac:dyDescent="0.25">
      <c r="A603" t="s">
        <v>3043</v>
      </c>
      <c r="B603" t="s">
        <v>1215</v>
      </c>
      <c r="C603">
        <v>79450.627983050188</v>
      </c>
      <c r="D603">
        <v>46519</v>
      </c>
    </row>
    <row r="604" spans="1:4" x14ac:dyDescent="0.25">
      <c r="A604" t="s">
        <v>3043</v>
      </c>
      <c r="B604" t="s">
        <v>1217</v>
      </c>
      <c r="C604">
        <v>86267.414204359768</v>
      </c>
      <c r="D604">
        <v>53798</v>
      </c>
    </row>
    <row r="605" spans="1:4" x14ac:dyDescent="0.25">
      <c r="A605" t="s">
        <v>3043</v>
      </c>
      <c r="B605" t="s">
        <v>1219</v>
      </c>
      <c r="C605">
        <v>30447.487847980119</v>
      </c>
      <c r="D605">
        <v>18867</v>
      </c>
    </row>
    <row r="606" spans="1:4" x14ac:dyDescent="0.25">
      <c r="A606" t="s">
        <v>3043</v>
      </c>
      <c r="B606" t="s">
        <v>1221</v>
      </c>
      <c r="C606">
        <v>23896.249466369969</v>
      </c>
      <c r="D606">
        <v>11628</v>
      </c>
    </row>
    <row r="607" spans="1:4" x14ac:dyDescent="0.25">
      <c r="A607" t="s">
        <v>3043</v>
      </c>
      <c r="B607" t="s">
        <v>1223</v>
      </c>
      <c r="C607">
        <v>20903.129245090033</v>
      </c>
      <c r="D607">
        <v>10043</v>
      </c>
    </row>
    <row r="608" spans="1:4" x14ac:dyDescent="0.25">
      <c r="A608" t="s">
        <v>3043</v>
      </c>
      <c r="B608" t="s">
        <v>1225</v>
      </c>
      <c r="C608">
        <v>36692.366494669965</v>
      </c>
      <c r="D608">
        <v>16340</v>
      </c>
    </row>
    <row r="609" spans="1:4" x14ac:dyDescent="0.25">
      <c r="A609" t="s">
        <v>3043</v>
      </c>
      <c r="B609" t="s">
        <v>1246</v>
      </c>
      <c r="C609">
        <v>440078.04025010217</v>
      </c>
      <c r="D609">
        <v>246983</v>
      </c>
    </row>
    <row r="610" spans="1:4" x14ac:dyDescent="0.25">
      <c r="A610" t="s">
        <v>3043</v>
      </c>
      <c r="B610" t="s">
        <v>1248</v>
      </c>
      <c r="C610">
        <v>77983.923579630253</v>
      </c>
      <c r="D610">
        <v>37528</v>
      </c>
    </row>
    <row r="611" spans="1:4" x14ac:dyDescent="0.25">
      <c r="A611" t="s">
        <v>3043</v>
      </c>
      <c r="B611" t="s">
        <v>1252</v>
      </c>
      <c r="C611">
        <v>29524.315139060029</v>
      </c>
      <c r="D611">
        <v>14700</v>
      </c>
    </row>
    <row r="612" spans="1:4" x14ac:dyDescent="0.25">
      <c r="A612" t="s">
        <v>3043</v>
      </c>
      <c r="B612" t="s">
        <v>1254</v>
      </c>
      <c r="C612">
        <v>147911.48544799985</v>
      </c>
      <c r="D612">
        <v>14433</v>
      </c>
    </row>
    <row r="613" spans="1:4" x14ac:dyDescent="0.25">
      <c r="A613" t="s">
        <v>3043</v>
      </c>
      <c r="B613" t="s">
        <v>1256</v>
      </c>
      <c r="C613">
        <v>172.78160891999994</v>
      </c>
      <c r="D613">
        <v>200</v>
      </c>
    </row>
    <row r="614" spans="1:4" x14ac:dyDescent="0.25">
      <c r="A614" t="s">
        <v>3043</v>
      </c>
      <c r="B614" t="s">
        <v>1262</v>
      </c>
      <c r="C614">
        <v>57780.144533339932</v>
      </c>
      <c r="D614">
        <v>12011</v>
      </c>
    </row>
    <row r="615" spans="1:4" x14ac:dyDescent="0.25">
      <c r="A615" t="s">
        <v>3043</v>
      </c>
      <c r="B615" t="s">
        <v>1264</v>
      </c>
      <c r="C615">
        <v>637890.4014923576</v>
      </c>
      <c r="D615">
        <v>301695</v>
      </c>
    </row>
    <row r="616" spans="1:4" x14ac:dyDescent="0.25">
      <c r="A616" t="s">
        <v>3043</v>
      </c>
      <c r="B616" t="s">
        <v>1274</v>
      </c>
      <c r="D616">
        <v>248262.50920184559</v>
      </c>
    </row>
    <row r="617" spans="1:4" x14ac:dyDescent="0.25">
      <c r="A617" t="s">
        <v>3043</v>
      </c>
      <c r="B617" t="s">
        <v>1275</v>
      </c>
      <c r="D617">
        <v>12151.667693430511</v>
      </c>
    </row>
    <row r="618" spans="1:4" x14ac:dyDescent="0.25">
      <c r="A618" t="s">
        <v>3043</v>
      </c>
      <c r="B618" t="s">
        <v>1277</v>
      </c>
      <c r="D618">
        <v>7278.0396983328046</v>
      </c>
    </row>
    <row r="619" spans="1:4" x14ac:dyDescent="0.25">
      <c r="A619" t="s">
        <v>3043</v>
      </c>
      <c r="B619" t="s">
        <v>1278</v>
      </c>
      <c r="D619">
        <v>37754.144865233109</v>
      </c>
    </row>
    <row r="620" spans="1:4" x14ac:dyDescent="0.25">
      <c r="A620" t="s">
        <v>3043</v>
      </c>
      <c r="B620" t="s">
        <v>1279</v>
      </c>
      <c r="D620">
        <v>26.796004195500004</v>
      </c>
    </row>
    <row r="621" spans="1:4" x14ac:dyDescent="0.25">
      <c r="A621" t="s">
        <v>3043</v>
      </c>
      <c r="B621" t="s">
        <v>1325</v>
      </c>
      <c r="C621">
        <v>7435.6698509500047</v>
      </c>
      <c r="D621">
        <v>7719</v>
      </c>
    </row>
    <row r="622" spans="1:4" x14ac:dyDescent="0.25">
      <c r="A622" t="s">
        <v>3043</v>
      </c>
      <c r="B622" t="s">
        <v>1326</v>
      </c>
      <c r="C622">
        <v>20910.393032050008</v>
      </c>
      <c r="D622">
        <v>6325</v>
      </c>
    </row>
    <row r="623" spans="1:4" x14ac:dyDescent="0.25">
      <c r="A623" t="s">
        <v>3043</v>
      </c>
      <c r="B623" t="s">
        <v>1327</v>
      </c>
      <c r="C623">
        <v>50700.015603019958</v>
      </c>
      <c r="D623">
        <v>5682</v>
      </c>
    </row>
    <row r="624" spans="1:4" x14ac:dyDescent="0.25">
      <c r="A624" t="s">
        <v>3043</v>
      </c>
      <c r="B624" t="s">
        <v>1328</v>
      </c>
      <c r="C624">
        <v>20344.923132280022</v>
      </c>
      <c r="D624">
        <v>676</v>
      </c>
    </row>
    <row r="625" spans="1:4" x14ac:dyDescent="0.25">
      <c r="A625" t="s">
        <v>3043</v>
      </c>
      <c r="B625" t="s">
        <v>1329</v>
      </c>
      <c r="C625">
        <v>12114.192064090001</v>
      </c>
      <c r="D625">
        <v>177</v>
      </c>
    </row>
    <row r="626" spans="1:4" x14ac:dyDescent="0.25">
      <c r="A626" t="s">
        <v>3043</v>
      </c>
      <c r="B626" t="s">
        <v>1330</v>
      </c>
      <c r="C626">
        <v>78640.139001190008</v>
      </c>
      <c r="D626">
        <v>257</v>
      </c>
    </row>
    <row r="627" spans="1:4" x14ac:dyDescent="0.25">
      <c r="A627" t="s">
        <v>3043</v>
      </c>
      <c r="B627" t="s">
        <v>1371</v>
      </c>
      <c r="C627">
        <v>0.43534595243495872</v>
      </c>
    </row>
    <row r="628" spans="1:4" x14ac:dyDescent="0.25">
      <c r="A628" t="s">
        <v>3043</v>
      </c>
      <c r="B628" t="s">
        <v>1372</v>
      </c>
      <c r="C628">
        <v>148810.28044193835</v>
      </c>
    </row>
    <row r="629" spans="1:4" x14ac:dyDescent="0.25">
      <c r="A629" t="s">
        <v>3043</v>
      </c>
      <c r="B629" t="s">
        <v>1373</v>
      </c>
      <c r="C629">
        <v>17956.547633331687</v>
      </c>
    </row>
    <row r="630" spans="1:4" x14ac:dyDescent="0.25">
      <c r="A630" t="s">
        <v>3043</v>
      </c>
      <c r="B630" t="s">
        <v>1374</v>
      </c>
      <c r="C630">
        <v>8266.4320730778581</v>
      </c>
    </row>
    <row r="631" spans="1:4" x14ac:dyDescent="0.25">
      <c r="A631" t="s">
        <v>3043</v>
      </c>
      <c r="B631" t="s">
        <v>1375</v>
      </c>
      <c r="C631">
        <v>3665.8750246821323</v>
      </c>
    </row>
    <row r="632" spans="1:4" x14ac:dyDescent="0.25">
      <c r="A632" t="s">
        <v>3043</v>
      </c>
      <c r="B632" t="s">
        <v>1376</v>
      </c>
      <c r="C632">
        <v>2006.884170833503</v>
      </c>
    </row>
    <row r="633" spans="1:4" x14ac:dyDescent="0.25">
      <c r="A633" t="s">
        <v>3043</v>
      </c>
      <c r="B633" t="s">
        <v>1377</v>
      </c>
      <c r="C633">
        <v>1749.9617835712788</v>
      </c>
    </row>
    <row r="634" spans="1:4" x14ac:dyDescent="0.25">
      <c r="A634" t="s">
        <v>3043</v>
      </c>
      <c r="B634" t="s">
        <v>1378</v>
      </c>
      <c r="C634">
        <v>1552.4627138064141</v>
      </c>
    </row>
    <row r="635" spans="1:4" x14ac:dyDescent="0.25">
      <c r="A635" t="s">
        <v>3043</v>
      </c>
      <c r="B635" t="s">
        <v>1379</v>
      </c>
      <c r="C635">
        <v>6102.6245422498423</v>
      </c>
    </row>
    <row r="636" spans="1:4" x14ac:dyDescent="0.25">
      <c r="A636" t="s">
        <v>3043</v>
      </c>
      <c r="B636" t="s">
        <v>1392</v>
      </c>
      <c r="C636">
        <v>7.0095204001191486E-2</v>
      </c>
    </row>
    <row r="637" spans="1:4" x14ac:dyDescent="0.25">
      <c r="A637" t="s">
        <v>3043</v>
      </c>
      <c r="B637" t="s">
        <v>1412</v>
      </c>
      <c r="C637">
        <v>8.4331881922572677E-4</v>
      </c>
    </row>
    <row r="638" spans="1:4" x14ac:dyDescent="0.25">
      <c r="A638" t="s">
        <v>3043</v>
      </c>
      <c r="B638" t="s">
        <v>1394</v>
      </c>
      <c r="C638">
        <v>0.47667133739284728</v>
      </c>
    </row>
    <row r="639" spans="1:4" x14ac:dyDescent="0.25">
      <c r="A639" t="s">
        <v>3043</v>
      </c>
      <c r="B639" t="s">
        <v>1396</v>
      </c>
      <c r="C639">
        <v>1.6646277285318405E-2</v>
      </c>
    </row>
    <row r="640" spans="1:4" x14ac:dyDescent="0.25">
      <c r="A640" t="s">
        <v>3043</v>
      </c>
      <c r="B640" t="s">
        <v>1400</v>
      </c>
      <c r="C640">
        <v>0.10214142103855657</v>
      </c>
    </row>
    <row r="641" spans="1:4" x14ac:dyDescent="0.25">
      <c r="A641" t="s">
        <v>3043</v>
      </c>
      <c r="B641" t="s">
        <v>1402</v>
      </c>
      <c r="C641">
        <v>0.28258567930208395</v>
      </c>
    </row>
    <row r="642" spans="1:4" x14ac:dyDescent="0.25">
      <c r="A642" t="s">
        <v>3043</v>
      </c>
      <c r="B642" t="s">
        <v>1404</v>
      </c>
      <c r="C642">
        <v>2.4781255556250083E-2</v>
      </c>
    </row>
    <row r="643" spans="1:4" x14ac:dyDescent="0.25">
      <c r="A643" t="s">
        <v>3043</v>
      </c>
      <c r="B643" t="s">
        <v>1408</v>
      </c>
      <c r="C643">
        <v>2.0643278658971542E-2</v>
      </c>
    </row>
    <row r="644" spans="1:4" x14ac:dyDescent="0.25">
      <c r="A644" t="s">
        <v>3043</v>
      </c>
      <c r="B644" t="s">
        <v>1435</v>
      </c>
      <c r="C644">
        <v>13195.355044110003</v>
      </c>
      <c r="D644">
        <v>418</v>
      </c>
    </row>
    <row r="645" spans="1:4" x14ac:dyDescent="0.25">
      <c r="A645" t="s">
        <v>3043</v>
      </c>
      <c r="B645" t="s">
        <v>1444</v>
      </c>
      <c r="C645">
        <v>18384.69296272998</v>
      </c>
      <c r="D645">
        <v>1754</v>
      </c>
    </row>
    <row r="646" spans="1:4" x14ac:dyDescent="0.25">
      <c r="A646" t="s">
        <v>3043</v>
      </c>
      <c r="B646" t="s">
        <v>1445</v>
      </c>
      <c r="C646">
        <v>25665.352106449984</v>
      </c>
      <c r="D646">
        <v>2845</v>
      </c>
    </row>
    <row r="647" spans="1:4" x14ac:dyDescent="0.25">
      <c r="A647" t="s">
        <v>3043</v>
      </c>
      <c r="B647" t="s">
        <v>1446</v>
      </c>
      <c r="C647">
        <v>22736.87620528003</v>
      </c>
      <c r="D647">
        <v>2620</v>
      </c>
    </row>
    <row r="648" spans="1:4" x14ac:dyDescent="0.25">
      <c r="A648" t="s">
        <v>3043</v>
      </c>
      <c r="B648" t="s">
        <v>1447</v>
      </c>
      <c r="C648">
        <v>4463.4297441500021</v>
      </c>
      <c r="D648">
        <v>454</v>
      </c>
    </row>
    <row r="649" spans="1:4" x14ac:dyDescent="0.25">
      <c r="A649" t="s">
        <v>3043</v>
      </c>
      <c r="B649" t="s">
        <v>1448</v>
      </c>
      <c r="C649">
        <v>535.56703216999995</v>
      </c>
      <c r="D649">
        <v>26</v>
      </c>
    </row>
    <row r="650" spans="1:4" x14ac:dyDescent="0.25">
      <c r="A650" t="s">
        <v>3043</v>
      </c>
      <c r="B650" t="s">
        <v>1452</v>
      </c>
      <c r="C650">
        <v>72433.215968529956</v>
      </c>
      <c r="D650">
        <v>2977</v>
      </c>
    </row>
    <row r="651" spans="1:4" x14ac:dyDescent="0.25">
      <c r="A651" t="s">
        <v>3043</v>
      </c>
      <c r="B651" t="s">
        <v>1436</v>
      </c>
      <c r="C651">
        <v>7511.3263052899947</v>
      </c>
      <c r="D651">
        <v>321</v>
      </c>
    </row>
    <row r="652" spans="1:4" x14ac:dyDescent="0.25">
      <c r="A652" t="s">
        <v>3043</v>
      </c>
      <c r="B652" t="s">
        <v>1437</v>
      </c>
      <c r="C652">
        <v>9432.2586368199991</v>
      </c>
      <c r="D652">
        <v>898</v>
      </c>
    </row>
    <row r="653" spans="1:4" x14ac:dyDescent="0.25">
      <c r="A653" t="s">
        <v>3043</v>
      </c>
      <c r="B653" t="s">
        <v>1438</v>
      </c>
      <c r="C653">
        <v>4855.7964732899973</v>
      </c>
      <c r="D653">
        <v>659</v>
      </c>
    </row>
    <row r="654" spans="1:4" x14ac:dyDescent="0.25">
      <c r="A654" t="s">
        <v>3043</v>
      </c>
      <c r="B654" t="s">
        <v>1439</v>
      </c>
      <c r="C654">
        <v>1611.9580307800002</v>
      </c>
      <c r="D654">
        <v>311</v>
      </c>
    </row>
    <row r="655" spans="1:4" x14ac:dyDescent="0.25">
      <c r="A655" t="s">
        <v>3043</v>
      </c>
      <c r="B655" t="s">
        <v>1440</v>
      </c>
      <c r="C655">
        <v>1349.8510019199994</v>
      </c>
      <c r="D655">
        <v>189</v>
      </c>
    </row>
    <row r="656" spans="1:4" x14ac:dyDescent="0.25">
      <c r="A656" t="s">
        <v>3043</v>
      </c>
      <c r="B656" t="s">
        <v>1441</v>
      </c>
      <c r="C656">
        <v>1163.2734746499996</v>
      </c>
      <c r="D656">
        <v>177</v>
      </c>
    </row>
    <row r="657" spans="1:4" x14ac:dyDescent="0.25">
      <c r="A657" t="s">
        <v>3043</v>
      </c>
      <c r="B657" t="s">
        <v>1442</v>
      </c>
      <c r="C657">
        <v>3551.82523416</v>
      </c>
      <c r="D657">
        <v>281</v>
      </c>
    </row>
    <row r="658" spans="1:4" x14ac:dyDescent="0.25">
      <c r="A658" t="s">
        <v>3043</v>
      </c>
      <c r="B658" t="s">
        <v>1443</v>
      </c>
      <c r="C658">
        <v>3254.5544632499987</v>
      </c>
      <c r="D658">
        <v>310</v>
      </c>
    </row>
    <row r="659" spans="1:4" x14ac:dyDescent="0.25">
      <c r="A659" t="s">
        <v>3043</v>
      </c>
      <c r="B659" t="s">
        <v>1458</v>
      </c>
      <c r="C659">
        <v>13195.355044110003</v>
      </c>
      <c r="D659">
        <v>418</v>
      </c>
    </row>
    <row r="660" spans="1:4" x14ac:dyDescent="0.25">
      <c r="A660" t="s">
        <v>3043</v>
      </c>
      <c r="B660" t="s">
        <v>1467</v>
      </c>
      <c r="C660">
        <v>18384.69296272998</v>
      </c>
      <c r="D660">
        <v>1754</v>
      </c>
    </row>
    <row r="661" spans="1:4" x14ac:dyDescent="0.25">
      <c r="A661" t="s">
        <v>3043</v>
      </c>
      <c r="B661" t="s">
        <v>1468</v>
      </c>
      <c r="C661">
        <v>25665.352106449984</v>
      </c>
      <c r="D661">
        <v>2845</v>
      </c>
    </row>
    <row r="662" spans="1:4" x14ac:dyDescent="0.25">
      <c r="A662" t="s">
        <v>3043</v>
      </c>
      <c r="B662" t="s">
        <v>1469</v>
      </c>
      <c r="C662">
        <v>22736.87620528003</v>
      </c>
      <c r="D662">
        <v>2620</v>
      </c>
    </row>
    <row r="663" spans="1:4" x14ac:dyDescent="0.25">
      <c r="A663" t="s">
        <v>3043</v>
      </c>
      <c r="B663" t="s">
        <v>1470</v>
      </c>
      <c r="C663">
        <v>4463.4297441500021</v>
      </c>
      <c r="D663">
        <v>454</v>
      </c>
    </row>
    <row r="664" spans="1:4" x14ac:dyDescent="0.25">
      <c r="A664" t="s">
        <v>3043</v>
      </c>
      <c r="B664" t="s">
        <v>1471</v>
      </c>
      <c r="C664">
        <v>535.56703216999995</v>
      </c>
      <c r="D664">
        <v>26</v>
      </c>
    </row>
    <row r="665" spans="1:4" x14ac:dyDescent="0.25">
      <c r="A665" t="s">
        <v>3043</v>
      </c>
      <c r="B665" t="s">
        <v>1475</v>
      </c>
      <c r="C665">
        <v>72433.215968529956</v>
      </c>
      <c r="D665">
        <v>2977</v>
      </c>
    </row>
    <row r="666" spans="1:4" x14ac:dyDescent="0.25">
      <c r="A666" t="s">
        <v>3043</v>
      </c>
      <c r="B666" t="s">
        <v>1459</v>
      </c>
      <c r="C666">
        <v>7511.3263052899947</v>
      </c>
      <c r="D666">
        <v>321</v>
      </c>
    </row>
    <row r="667" spans="1:4" x14ac:dyDescent="0.25">
      <c r="A667" t="s">
        <v>3043</v>
      </c>
      <c r="B667" t="s">
        <v>1460</v>
      </c>
      <c r="C667">
        <v>9432.2586368199991</v>
      </c>
      <c r="D667">
        <v>898</v>
      </c>
    </row>
    <row r="668" spans="1:4" x14ac:dyDescent="0.25">
      <c r="A668" t="s">
        <v>3043</v>
      </c>
      <c r="B668" t="s">
        <v>1461</v>
      </c>
      <c r="C668">
        <v>4855.7964732899973</v>
      </c>
      <c r="D668">
        <v>659</v>
      </c>
    </row>
    <row r="669" spans="1:4" x14ac:dyDescent="0.25">
      <c r="A669" t="s">
        <v>3043</v>
      </c>
      <c r="B669" t="s">
        <v>1462</v>
      </c>
      <c r="C669">
        <v>1611.9580307800002</v>
      </c>
      <c r="D669">
        <v>311</v>
      </c>
    </row>
    <row r="670" spans="1:4" x14ac:dyDescent="0.25">
      <c r="A670" t="s">
        <v>3043</v>
      </c>
      <c r="B670" t="s">
        <v>1463</v>
      </c>
      <c r="C670">
        <v>1349.8510019199994</v>
      </c>
      <c r="D670">
        <v>189</v>
      </c>
    </row>
    <row r="671" spans="1:4" x14ac:dyDescent="0.25">
      <c r="A671" t="s">
        <v>3043</v>
      </c>
      <c r="B671" t="s">
        <v>1464</v>
      </c>
      <c r="C671">
        <v>1163.2734746499996</v>
      </c>
      <c r="D671">
        <v>177</v>
      </c>
    </row>
    <row r="672" spans="1:4" x14ac:dyDescent="0.25">
      <c r="A672" t="s">
        <v>3043</v>
      </c>
      <c r="B672" t="s">
        <v>1465</v>
      </c>
      <c r="C672">
        <v>3551.82523416</v>
      </c>
      <c r="D672">
        <v>281</v>
      </c>
    </row>
    <row r="673" spans="1:4" x14ac:dyDescent="0.25">
      <c r="A673" t="s">
        <v>3043</v>
      </c>
      <c r="B673" t="s">
        <v>1466</v>
      </c>
      <c r="C673">
        <v>3254.5544632499987</v>
      </c>
      <c r="D673">
        <v>310</v>
      </c>
    </row>
    <row r="674" spans="1:4" x14ac:dyDescent="0.25">
      <c r="A674" t="s">
        <v>3043</v>
      </c>
      <c r="B674" t="s">
        <v>1481</v>
      </c>
      <c r="C674">
        <v>45539.965166899943</v>
      </c>
      <c r="D674">
        <v>4242</v>
      </c>
    </row>
    <row r="675" spans="1:4" x14ac:dyDescent="0.25">
      <c r="A675" t="s">
        <v>3043</v>
      </c>
      <c r="B675" t="s">
        <v>1490</v>
      </c>
      <c r="C675">
        <v>5403.8071946300042</v>
      </c>
      <c r="D675">
        <v>276</v>
      </c>
    </row>
    <row r="676" spans="1:4" x14ac:dyDescent="0.25">
      <c r="A676" t="s">
        <v>3043</v>
      </c>
      <c r="B676" t="s">
        <v>1491</v>
      </c>
      <c r="C676">
        <v>6132.2575808799984</v>
      </c>
      <c r="D676">
        <v>209</v>
      </c>
    </row>
    <row r="677" spans="1:4" x14ac:dyDescent="0.25">
      <c r="A677" t="s">
        <v>3043</v>
      </c>
      <c r="B677" t="s">
        <v>1492</v>
      </c>
      <c r="C677">
        <v>6363.2859406399975</v>
      </c>
      <c r="D677">
        <v>223</v>
      </c>
    </row>
    <row r="678" spans="1:4" x14ac:dyDescent="0.25">
      <c r="A678" t="s">
        <v>3043</v>
      </c>
      <c r="B678" t="s">
        <v>1493</v>
      </c>
      <c r="C678">
        <v>39433.557447240033</v>
      </c>
      <c r="D678">
        <v>692</v>
      </c>
    </row>
    <row r="679" spans="1:4" x14ac:dyDescent="0.25">
      <c r="A679" t="s">
        <v>3043</v>
      </c>
      <c r="B679" t="s">
        <v>1482</v>
      </c>
      <c r="C679">
        <v>16579.200346670015</v>
      </c>
      <c r="D679">
        <v>1412</v>
      </c>
    </row>
    <row r="680" spans="1:4" x14ac:dyDescent="0.25">
      <c r="A680" t="s">
        <v>3043</v>
      </c>
      <c r="B680" t="s">
        <v>1483</v>
      </c>
      <c r="C680">
        <v>9044.2985499099941</v>
      </c>
      <c r="D680">
        <v>662</v>
      </c>
    </row>
    <row r="681" spans="1:4" x14ac:dyDescent="0.25">
      <c r="A681" t="s">
        <v>3043</v>
      </c>
      <c r="B681" t="s">
        <v>1484</v>
      </c>
      <c r="C681">
        <v>12201.196045340008</v>
      </c>
      <c r="D681">
        <v>1086</v>
      </c>
    </row>
    <row r="682" spans="1:4" x14ac:dyDescent="0.25">
      <c r="A682" t="s">
        <v>3043</v>
      </c>
      <c r="B682" t="s">
        <v>1485</v>
      </c>
      <c r="C682">
        <v>12907.25970221</v>
      </c>
      <c r="D682">
        <v>1301</v>
      </c>
    </row>
    <row r="683" spans="1:4" x14ac:dyDescent="0.25">
      <c r="A683" t="s">
        <v>3043</v>
      </c>
      <c r="B683" t="s">
        <v>1486</v>
      </c>
      <c r="C683">
        <v>9862.7527109000202</v>
      </c>
      <c r="D683">
        <v>983</v>
      </c>
    </row>
    <row r="684" spans="1:4" x14ac:dyDescent="0.25">
      <c r="A684" t="s">
        <v>3043</v>
      </c>
      <c r="B684" t="s">
        <v>1487</v>
      </c>
      <c r="C684">
        <v>7327.2693651800028</v>
      </c>
      <c r="D684">
        <v>607</v>
      </c>
    </row>
    <row r="685" spans="1:4" x14ac:dyDescent="0.25">
      <c r="A685" t="s">
        <v>3043</v>
      </c>
      <c r="B685" t="s">
        <v>1488</v>
      </c>
      <c r="C685">
        <v>8971.1642319699931</v>
      </c>
      <c r="D685">
        <v>462</v>
      </c>
    </row>
    <row r="686" spans="1:4" x14ac:dyDescent="0.25">
      <c r="A686" t="s">
        <v>3043</v>
      </c>
      <c r="B686" t="s">
        <v>1489</v>
      </c>
      <c r="C686">
        <v>10379.31840111</v>
      </c>
      <c r="D686">
        <v>591</v>
      </c>
    </row>
    <row r="687" spans="1:4" x14ac:dyDescent="0.25">
      <c r="A687" t="s">
        <v>3043</v>
      </c>
      <c r="B687" t="s">
        <v>1506</v>
      </c>
      <c r="C687">
        <v>6363.2859406399975</v>
      </c>
      <c r="D687">
        <v>223</v>
      </c>
    </row>
    <row r="688" spans="1:4" x14ac:dyDescent="0.25">
      <c r="A688" t="s">
        <v>3043</v>
      </c>
      <c r="B688" t="s">
        <v>1507</v>
      </c>
      <c r="C688">
        <v>183782.04674293954</v>
      </c>
      <c r="D688">
        <v>12523</v>
      </c>
    </row>
    <row r="689" spans="1:5" x14ac:dyDescent="0.25">
      <c r="A689" t="s">
        <v>3043</v>
      </c>
      <c r="B689" t="s">
        <v>1513</v>
      </c>
      <c r="D689">
        <v>6705.0946773218984</v>
      </c>
    </row>
    <row r="690" spans="1:5" x14ac:dyDescent="0.25">
      <c r="A690" t="s">
        <v>3043</v>
      </c>
      <c r="B690" t="s">
        <v>1523</v>
      </c>
      <c r="D690">
        <v>104.28936300050002</v>
      </c>
    </row>
    <row r="691" spans="1:5" x14ac:dyDescent="0.25">
      <c r="A691" t="s">
        <v>3043</v>
      </c>
      <c r="B691" t="s">
        <v>1525</v>
      </c>
      <c r="D691">
        <v>1053.4074392113998</v>
      </c>
    </row>
    <row r="692" spans="1:5" x14ac:dyDescent="0.25">
      <c r="A692" t="s">
        <v>3043</v>
      </c>
      <c r="B692" t="s">
        <v>1514</v>
      </c>
      <c r="D692">
        <v>28081.191318089805</v>
      </c>
    </row>
    <row r="693" spans="1:5" x14ac:dyDescent="0.25">
      <c r="A693" t="s">
        <v>3043</v>
      </c>
      <c r="B693" t="s">
        <v>1515</v>
      </c>
      <c r="D693">
        <v>1544.5454808775003</v>
      </c>
    </row>
    <row r="694" spans="1:5" x14ac:dyDescent="0.25">
      <c r="A694" t="s">
        <v>3043</v>
      </c>
      <c r="B694" t="s">
        <v>1517</v>
      </c>
      <c r="D694">
        <v>70805.827915390066</v>
      </c>
    </row>
    <row r="695" spans="1:5" x14ac:dyDescent="0.25">
      <c r="A695" t="s">
        <v>3043</v>
      </c>
      <c r="B695" t="s">
        <v>1518</v>
      </c>
      <c r="D695">
        <v>967092.83038796554</v>
      </c>
    </row>
    <row r="696" spans="1:5" x14ac:dyDescent="0.25">
      <c r="A696" t="s">
        <v>3043</v>
      </c>
      <c r="B696" t="s">
        <v>1519</v>
      </c>
      <c r="D696">
        <v>341.88215089260012</v>
      </c>
    </row>
    <row r="697" spans="1:5" x14ac:dyDescent="0.25">
      <c r="A697" t="s">
        <v>3043</v>
      </c>
      <c r="B697" t="s">
        <v>1521</v>
      </c>
      <c r="D697">
        <v>1908.6298115792001</v>
      </c>
    </row>
    <row r="698" spans="1:5" x14ac:dyDescent="0.25">
      <c r="A698" t="s">
        <v>3043</v>
      </c>
      <c r="B698" t="s">
        <v>993</v>
      </c>
      <c r="C698">
        <v>0.50884517870827695</v>
      </c>
      <c r="D698">
        <v>0.20400253998593007</v>
      </c>
      <c r="E698">
        <v>0.44340900133870936</v>
      </c>
    </row>
    <row r="699" spans="1:5" x14ac:dyDescent="0.25">
      <c r="A699" t="s">
        <v>3043</v>
      </c>
      <c r="B699" t="s">
        <v>994</v>
      </c>
      <c r="C699">
        <v>3.440813390312035E-2</v>
      </c>
      <c r="D699">
        <v>1.6353966921579426E-3</v>
      </c>
      <c r="E699">
        <v>2.7373282564702388E-2</v>
      </c>
    </row>
    <row r="700" spans="1:5" x14ac:dyDescent="0.25">
      <c r="A700" t="s">
        <v>3043</v>
      </c>
      <c r="B700" t="s">
        <v>995</v>
      </c>
      <c r="C700">
        <v>0.45674668738860269</v>
      </c>
      <c r="D700">
        <v>0.79436206332191195</v>
      </c>
      <c r="E700">
        <v>0.5292177160965883</v>
      </c>
    </row>
    <row r="701" spans="1:5" x14ac:dyDescent="0.25">
      <c r="A701" t="s">
        <v>3043</v>
      </c>
      <c r="B701" t="s">
        <v>1133</v>
      </c>
      <c r="C701">
        <v>0.19498607142954741</v>
      </c>
    </row>
    <row r="702" spans="1:5" x14ac:dyDescent="0.25">
      <c r="A702" t="s">
        <v>3043</v>
      </c>
      <c r="B702" t="s">
        <v>1141</v>
      </c>
      <c r="C702">
        <v>1.4358783161190374E-2</v>
      </c>
    </row>
    <row r="703" spans="1:5" x14ac:dyDescent="0.25">
      <c r="A703" t="s">
        <v>3043</v>
      </c>
      <c r="B703" t="s">
        <v>1417</v>
      </c>
      <c r="C703">
        <v>5.5922279455551567E-3</v>
      </c>
    </row>
    <row r="704" spans="1:5" x14ac:dyDescent="0.25">
      <c r="A704" t="s">
        <v>3044</v>
      </c>
      <c r="B704" t="s">
        <v>804</v>
      </c>
      <c r="C704">
        <v>1579.6864889400017</v>
      </c>
    </row>
    <row r="705" spans="1:5" x14ac:dyDescent="0.25">
      <c r="A705" t="s">
        <v>3044</v>
      </c>
      <c r="B705" t="s">
        <v>806</v>
      </c>
      <c r="C705">
        <v>1411.4542630599999</v>
      </c>
    </row>
    <row r="706" spans="1:5" x14ac:dyDescent="0.25">
      <c r="A706" t="s">
        <v>3044</v>
      </c>
      <c r="B706" t="s">
        <v>827</v>
      </c>
      <c r="C706">
        <v>802</v>
      </c>
      <c r="D706">
        <v>246</v>
      </c>
    </row>
    <row r="707" spans="1:5" x14ac:dyDescent="0.25">
      <c r="A707" t="s">
        <v>3044</v>
      </c>
      <c r="B707" t="s">
        <v>840</v>
      </c>
      <c r="C707">
        <v>0.16504469540975</v>
      </c>
      <c r="D707">
        <v>0.54350613141149284</v>
      </c>
      <c r="E707">
        <v>0.27993667693174462</v>
      </c>
    </row>
    <row r="708" spans="1:5" x14ac:dyDescent="0.25">
      <c r="A708" t="s">
        <v>3044</v>
      </c>
      <c r="B708" t="s">
        <v>867</v>
      </c>
    </row>
    <row r="709" spans="1:5" x14ac:dyDescent="0.25">
      <c r="A709" t="s">
        <v>3044</v>
      </c>
      <c r="B709" t="s">
        <v>869</v>
      </c>
    </row>
    <row r="710" spans="1:5" x14ac:dyDescent="0.25">
      <c r="A710" t="s">
        <v>3044</v>
      </c>
      <c r="B710" t="s">
        <v>871</v>
      </c>
    </row>
    <row r="711" spans="1:5" x14ac:dyDescent="0.25">
      <c r="A711" t="s">
        <v>3044</v>
      </c>
      <c r="B711" t="s">
        <v>901</v>
      </c>
    </row>
    <row r="712" spans="1:5" x14ac:dyDescent="0.25">
      <c r="A712" t="s">
        <v>3044</v>
      </c>
      <c r="B712" t="s">
        <v>903</v>
      </c>
    </row>
    <row r="713" spans="1:5" x14ac:dyDescent="0.25">
      <c r="A713" t="s">
        <v>3044</v>
      </c>
      <c r="B713" t="s">
        <v>914</v>
      </c>
    </row>
    <row r="714" spans="1:5" x14ac:dyDescent="0.25">
      <c r="A714" t="s">
        <v>3044</v>
      </c>
      <c r="B714" t="s">
        <v>863</v>
      </c>
      <c r="C714">
        <v>1</v>
      </c>
      <c r="D714">
        <v>1</v>
      </c>
      <c r="E714">
        <v>1</v>
      </c>
    </row>
    <row r="715" spans="1:5" x14ac:dyDescent="0.25">
      <c r="A715" t="s">
        <v>3044</v>
      </c>
      <c r="B715" t="s">
        <v>935</v>
      </c>
      <c r="C715">
        <v>0.18364196338392491</v>
      </c>
      <c r="D715">
        <v>0.28516134649478925</v>
      </c>
      <c r="E715">
        <v>0.23154675221047588</v>
      </c>
    </row>
    <row r="716" spans="1:5" x14ac:dyDescent="0.25">
      <c r="A716" t="s">
        <v>3044</v>
      </c>
      <c r="B716" t="s">
        <v>936</v>
      </c>
      <c r="C716">
        <v>0.20350170847869448</v>
      </c>
      <c r="D716">
        <v>5.3591068970248686E-2</v>
      </c>
      <c r="E716">
        <v>0.1327621382759992</v>
      </c>
    </row>
    <row r="717" spans="1:5" x14ac:dyDescent="0.25">
      <c r="A717" t="s">
        <v>3044</v>
      </c>
      <c r="B717" t="s">
        <v>938</v>
      </c>
      <c r="C717">
        <v>0.11640073075093833</v>
      </c>
      <c r="D717">
        <v>0.23056230349574294</v>
      </c>
      <c r="E717">
        <v>0.17027109389601872</v>
      </c>
    </row>
    <row r="718" spans="1:5" x14ac:dyDescent="0.25">
      <c r="A718" t="s">
        <v>3044</v>
      </c>
      <c r="B718" t="s">
        <v>939</v>
      </c>
      <c r="C718">
        <v>0.29384192914220109</v>
      </c>
      <c r="D718">
        <v>0.36254835113154998</v>
      </c>
      <c r="E718">
        <v>0.32626299530287028</v>
      </c>
    </row>
    <row r="719" spans="1:5" x14ac:dyDescent="0.25">
      <c r="A719" t="s">
        <v>3044</v>
      </c>
      <c r="B719" t="s">
        <v>940</v>
      </c>
      <c r="C719">
        <v>0.20261366824424132</v>
      </c>
      <c r="D719">
        <v>6.8136929907669133E-2</v>
      </c>
      <c r="E719">
        <v>0.13915702031463595</v>
      </c>
    </row>
    <row r="720" spans="1:5" x14ac:dyDescent="0.25">
      <c r="A720" t="s">
        <v>3044</v>
      </c>
      <c r="B720" t="s">
        <v>987</v>
      </c>
      <c r="C720">
        <v>1</v>
      </c>
      <c r="D720">
        <v>1</v>
      </c>
      <c r="E720">
        <v>1</v>
      </c>
    </row>
    <row r="721" spans="1:5" x14ac:dyDescent="0.25">
      <c r="A721" t="s">
        <v>3044</v>
      </c>
      <c r="B721" t="s">
        <v>999</v>
      </c>
    </row>
    <row r="722" spans="1:5" x14ac:dyDescent="0.25">
      <c r="A722" t="s">
        <v>3044</v>
      </c>
      <c r="B722" t="s">
        <v>1001</v>
      </c>
      <c r="C722">
        <v>1</v>
      </c>
      <c r="D722">
        <v>1</v>
      </c>
      <c r="E722">
        <v>1</v>
      </c>
    </row>
    <row r="723" spans="1:5" x14ac:dyDescent="0.25">
      <c r="A723" t="s">
        <v>3044</v>
      </c>
      <c r="B723" t="s">
        <v>1011</v>
      </c>
      <c r="C723">
        <v>1</v>
      </c>
      <c r="D723">
        <v>1</v>
      </c>
      <c r="E723">
        <v>1</v>
      </c>
    </row>
    <row r="724" spans="1:5" x14ac:dyDescent="0.25">
      <c r="A724" t="s">
        <v>3044</v>
      </c>
      <c r="B724" t="s">
        <v>1026</v>
      </c>
      <c r="C724">
        <v>4.7004471152896078E-4</v>
      </c>
      <c r="E724">
        <v>2.4824083570909123E-4</v>
      </c>
    </row>
    <row r="725" spans="1:5" x14ac:dyDescent="0.25">
      <c r="A725" t="s">
        <v>3044</v>
      </c>
      <c r="B725" t="s">
        <v>1040</v>
      </c>
      <c r="C725">
        <v>276.9216527399999</v>
      </c>
      <c r="D725">
        <v>558</v>
      </c>
    </row>
    <row r="726" spans="1:5" x14ac:dyDescent="0.25">
      <c r="A726" t="s">
        <v>3044</v>
      </c>
      <c r="B726" t="s">
        <v>1041</v>
      </c>
      <c r="C726">
        <v>538.56828910000002</v>
      </c>
      <c r="D726">
        <v>166</v>
      </c>
    </row>
    <row r="727" spans="1:5" x14ac:dyDescent="0.25">
      <c r="A727" t="s">
        <v>3044</v>
      </c>
      <c r="B727" t="s">
        <v>1042</v>
      </c>
      <c r="C727">
        <v>580.9027815500001</v>
      </c>
      <c r="D727">
        <v>73</v>
      </c>
    </row>
    <row r="728" spans="1:5" x14ac:dyDescent="0.25">
      <c r="A728" t="s">
        <v>3044</v>
      </c>
      <c r="B728" t="s">
        <v>1043</v>
      </c>
      <c r="C728">
        <v>87.80710071</v>
      </c>
      <c r="D728">
        <v>4</v>
      </c>
    </row>
    <row r="729" spans="1:5" x14ac:dyDescent="0.25">
      <c r="A729" t="s">
        <v>3044</v>
      </c>
      <c r="B729" t="s">
        <v>1044</v>
      </c>
      <c r="C729">
        <v>95.486664840000003</v>
      </c>
      <c r="D729">
        <v>1</v>
      </c>
    </row>
    <row r="730" spans="1:5" x14ac:dyDescent="0.25">
      <c r="A730" t="s">
        <v>3044</v>
      </c>
      <c r="B730" t="s">
        <v>1045</v>
      </c>
      <c r="D730">
        <v>0</v>
      </c>
    </row>
    <row r="731" spans="1:5" x14ac:dyDescent="0.25">
      <c r="A731" t="s">
        <v>3044</v>
      </c>
      <c r="B731" t="s">
        <v>1102</v>
      </c>
      <c r="C731">
        <v>0.68524387305726819</v>
      </c>
    </row>
    <row r="732" spans="1:5" x14ac:dyDescent="0.25">
      <c r="A732" t="s">
        <v>3044</v>
      </c>
      <c r="B732" t="s">
        <v>1103</v>
      </c>
      <c r="C732">
        <v>89.285229082912934</v>
      </c>
    </row>
    <row r="733" spans="1:5" x14ac:dyDescent="0.25">
      <c r="A733" t="s">
        <v>3044</v>
      </c>
      <c r="B733" t="s">
        <v>1104</v>
      </c>
      <c r="C733">
        <v>129.4882446964404</v>
      </c>
    </row>
    <row r="734" spans="1:5" x14ac:dyDescent="0.25">
      <c r="A734" t="s">
        <v>3044</v>
      </c>
      <c r="B734" t="s">
        <v>1105</v>
      </c>
      <c r="C734">
        <v>324.02666255927039</v>
      </c>
    </row>
    <row r="735" spans="1:5" x14ac:dyDescent="0.25">
      <c r="A735" t="s">
        <v>3044</v>
      </c>
      <c r="B735" t="s">
        <v>1106</v>
      </c>
      <c r="C735">
        <v>588.40244044233009</v>
      </c>
    </row>
    <row r="736" spans="1:5" x14ac:dyDescent="0.25">
      <c r="A736" t="s">
        <v>3044</v>
      </c>
      <c r="B736" t="s">
        <v>1107</v>
      </c>
      <c r="C736">
        <v>265.55259881240488</v>
      </c>
    </row>
    <row r="737" spans="1:4" x14ac:dyDescent="0.25">
      <c r="A737" t="s">
        <v>3044</v>
      </c>
      <c r="B737" t="s">
        <v>1108</v>
      </c>
      <c r="C737">
        <v>110.98228200935067</v>
      </c>
    </row>
    <row r="738" spans="1:4" x14ac:dyDescent="0.25">
      <c r="A738" t="s">
        <v>3044</v>
      </c>
      <c r="B738" t="s">
        <v>1109</v>
      </c>
      <c r="C738">
        <v>28.476042131652314</v>
      </c>
    </row>
    <row r="739" spans="1:4" x14ac:dyDescent="0.25">
      <c r="A739" t="s">
        <v>3044</v>
      </c>
      <c r="B739" t="s">
        <v>1110</v>
      </c>
      <c r="C739">
        <v>43.333406235638535</v>
      </c>
    </row>
    <row r="740" spans="1:4" x14ac:dyDescent="0.25">
      <c r="A740" t="s">
        <v>3044</v>
      </c>
      <c r="B740" t="s">
        <v>1122</v>
      </c>
      <c r="C740">
        <v>7.6173988713889945E-2</v>
      </c>
    </row>
    <row r="741" spans="1:4" x14ac:dyDescent="0.25">
      <c r="A741" t="s">
        <v>3044</v>
      </c>
      <c r="B741" t="s">
        <v>1124</v>
      </c>
      <c r="C741">
        <v>1.5836695619766228E-3</v>
      </c>
    </row>
    <row r="742" spans="1:4" x14ac:dyDescent="0.25">
      <c r="A742" t="s">
        <v>3044</v>
      </c>
      <c r="B742" t="s">
        <v>1128</v>
      </c>
      <c r="C742">
        <v>1.902425476220012E-2</v>
      </c>
    </row>
    <row r="743" spans="1:4" x14ac:dyDescent="0.25">
      <c r="A743" t="s">
        <v>3044</v>
      </c>
      <c r="B743" t="s">
        <v>1162</v>
      </c>
      <c r="C743">
        <v>193.55967957999994</v>
      </c>
      <c r="D743">
        <v>29</v>
      </c>
    </row>
    <row r="744" spans="1:4" x14ac:dyDescent="0.25">
      <c r="A744" t="s">
        <v>3044</v>
      </c>
      <c r="B744" t="s">
        <v>1171</v>
      </c>
      <c r="C744">
        <v>382.15158242999985</v>
      </c>
      <c r="D744">
        <v>152</v>
      </c>
    </row>
    <row r="745" spans="1:4" x14ac:dyDescent="0.25">
      <c r="A745" t="s">
        <v>3044</v>
      </c>
      <c r="B745" t="s">
        <v>1172</v>
      </c>
      <c r="C745">
        <v>84.02644511000004</v>
      </c>
      <c r="D745">
        <v>189</v>
      </c>
    </row>
    <row r="746" spans="1:4" x14ac:dyDescent="0.25">
      <c r="A746" t="s">
        <v>3044</v>
      </c>
      <c r="B746" t="s">
        <v>1173</v>
      </c>
      <c r="C746">
        <v>74.174173269999997</v>
      </c>
      <c r="D746">
        <v>98</v>
      </c>
    </row>
    <row r="747" spans="1:4" x14ac:dyDescent="0.25">
      <c r="A747" t="s">
        <v>3044</v>
      </c>
      <c r="B747" t="s">
        <v>1174</v>
      </c>
      <c r="C747">
        <v>3.6543406500000004</v>
      </c>
      <c r="D747">
        <v>4</v>
      </c>
    </row>
    <row r="748" spans="1:4" x14ac:dyDescent="0.25">
      <c r="A748" t="s">
        <v>3044</v>
      </c>
      <c r="B748" t="s">
        <v>1175</v>
      </c>
      <c r="C748">
        <v>29.868124439999999</v>
      </c>
      <c r="D748">
        <v>2</v>
      </c>
    </row>
    <row r="749" spans="1:4" x14ac:dyDescent="0.25">
      <c r="A749" t="s">
        <v>3044</v>
      </c>
      <c r="B749" t="s">
        <v>1179</v>
      </c>
      <c r="C749">
        <v>80.643308390000001</v>
      </c>
      <c r="D749">
        <v>32</v>
      </c>
    </row>
    <row r="750" spans="1:4" x14ac:dyDescent="0.25">
      <c r="A750" t="s">
        <v>3044</v>
      </c>
      <c r="B750" t="s">
        <v>1163</v>
      </c>
      <c r="C750">
        <v>142.17784588999996</v>
      </c>
      <c r="D750">
        <v>38</v>
      </c>
    </row>
    <row r="751" spans="1:4" x14ac:dyDescent="0.25">
      <c r="A751" t="s">
        <v>3044</v>
      </c>
      <c r="B751" t="s">
        <v>1164</v>
      </c>
      <c r="C751">
        <v>296.72122486999996</v>
      </c>
      <c r="D751">
        <v>108</v>
      </c>
    </row>
    <row r="752" spans="1:4" x14ac:dyDescent="0.25">
      <c r="A752" t="s">
        <v>3044</v>
      </c>
      <c r="B752" t="s">
        <v>1165</v>
      </c>
      <c r="C752">
        <v>77.652339060000017</v>
      </c>
      <c r="D752">
        <v>51</v>
      </c>
    </row>
    <row r="753" spans="1:4" x14ac:dyDescent="0.25">
      <c r="A753" t="s">
        <v>3044</v>
      </c>
      <c r="B753" t="s">
        <v>1166</v>
      </c>
      <c r="C753">
        <v>25.994863029999998</v>
      </c>
      <c r="D753">
        <v>28</v>
      </c>
    </row>
    <row r="754" spans="1:4" x14ac:dyDescent="0.25">
      <c r="A754" t="s">
        <v>3044</v>
      </c>
      <c r="B754" t="s">
        <v>1167</v>
      </c>
      <c r="C754">
        <v>11.233414020000001</v>
      </c>
      <c r="D754">
        <v>14</v>
      </c>
    </row>
    <row r="755" spans="1:4" x14ac:dyDescent="0.25">
      <c r="A755" t="s">
        <v>3044</v>
      </c>
      <c r="B755" t="s">
        <v>1168</v>
      </c>
      <c r="C755">
        <v>0.47479808000000007</v>
      </c>
      <c r="D755">
        <v>4</v>
      </c>
    </row>
    <row r="756" spans="1:4" x14ac:dyDescent="0.25">
      <c r="A756" t="s">
        <v>3044</v>
      </c>
      <c r="B756" t="s">
        <v>1169</v>
      </c>
      <c r="C756">
        <v>48.351912079999991</v>
      </c>
      <c r="D756">
        <v>14</v>
      </c>
    </row>
    <row r="757" spans="1:4" x14ac:dyDescent="0.25">
      <c r="A757" t="s">
        <v>3044</v>
      </c>
      <c r="B757" t="s">
        <v>1170</v>
      </c>
      <c r="C757">
        <v>129.00243803999999</v>
      </c>
      <c r="D757">
        <v>34</v>
      </c>
    </row>
    <row r="758" spans="1:4" x14ac:dyDescent="0.25">
      <c r="A758" t="s">
        <v>3044</v>
      </c>
      <c r="B758" t="s">
        <v>1186</v>
      </c>
      <c r="C758">
        <v>193.55967957999994</v>
      </c>
      <c r="D758">
        <v>29</v>
      </c>
    </row>
    <row r="759" spans="1:4" x14ac:dyDescent="0.25">
      <c r="A759" t="s">
        <v>3044</v>
      </c>
      <c r="B759" t="s">
        <v>1195</v>
      </c>
      <c r="C759">
        <v>382.15158242999985</v>
      </c>
      <c r="D759">
        <v>152</v>
      </c>
    </row>
    <row r="760" spans="1:4" x14ac:dyDescent="0.25">
      <c r="A760" t="s">
        <v>3044</v>
      </c>
      <c r="B760" t="s">
        <v>1196</v>
      </c>
      <c r="C760">
        <v>84.02644511000004</v>
      </c>
      <c r="D760">
        <v>189</v>
      </c>
    </row>
    <row r="761" spans="1:4" x14ac:dyDescent="0.25">
      <c r="A761" t="s">
        <v>3044</v>
      </c>
      <c r="B761" t="s">
        <v>1197</v>
      </c>
      <c r="C761">
        <v>74.174173269999997</v>
      </c>
      <c r="D761">
        <v>98</v>
      </c>
    </row>
    <row r="762" spans="1:4" x14ac:dyDescent="0.25">
      <c r="A762" t="s">
        <v>3044</v>
      </c>
      <c r="B762" t="s">
        <v>1198</v>
      </c>
      <c r="C762">
        <v>3.6543406500000004</v>
      </c>
      <c r="D762">
        <v>4</v>
      </c>
    </row>
    <row r="763" spans="1:4" x14ac:dyDescent="0.25">
      <c r="A763" t="s">
        <v>3044</v>
      </c>
      <c r="B763" t="s">
        <v>1199</v>
      </c>
      <c r="C763">
        <v>29.868124439999999</v>
      </c>
      <c r="D763">
        <v>2</v>
      </c>
    </row>
    <row r="764" spans="1:4" x14ac:dyDescent="0.25">
      <c r="A764" t="s">
        <v>3044</v>
      </c>
      <c r="B764" t="s">
        <v>1203</v>
      </c>
      <c r="C764">
        <v>80.643308390000001</v>
      </c>
      <c r="D764">
        <v>32</v>
      </c>
    </row>
    <row r="765" spans="1:4" x14ac:dyDescent="0.25">
      <c r="A765" t="s">
        <v>3044</v>
      </c>
      <c r="B765" t="s">
        <v>1187</v>
      </c>
      <c r="C765">
        <v>142.17784588999996</v>
      </c>
      <c r="D765">
        <v>38</v>
      </c>
    </row>
    <row r="766" spans="1:4" x14ac:dyDescent="0.25">
      <c r="A766" t="s">
        <v>3044</v>
      </c>
      <c r="B766" t="s">
        <v>1188</v>
      </c>
      <c r="C766">
        <v>296.72122486999996</v>
      </c>
      <c r="D766">
        <v>108</v>
      </c>
    </row>
    <row r="767" spans="1:4" x14ac:dyDescent="0.25">
      <c r="A767" t="s">
        <v>3044</v>
      </c>
      <c r="B767" t="s">
        <v>1189</v>
      </c>
      <c r="C767">
        <v>77.652339060000017</v>
      </c>
      <c r="D767">
        <v>51</v>
      </c>
    </row>
    <row r="768" spans="1:4" x14ac:dyDescent="0.25">
      <c r="A768" t="s">
        <v>3044</v>
      </c>
      <c r="B768" t="s">
        <v>1190</v>
      </c>
      <c r="C768">
        <v>25.994863029999998</v>
      </c>
      <c r="D768">
        <v>28</v>
      </c>
    </row>
    <row r="769" spans="1:4" x14ac:dyDescent="0.25">
      <c r="A769" t="s">
        <v>3044</v>
      </c>
      <c r="B769" t="s">
        <v>1191</v>
      </c>
      <c r="C769">
        <v>11.233414020000001</v>
      </c>
      <c r="D769">
        <v>14</v>
      </c>
    </row>
    <row r="770" spans="1:4" x14ac:dyDescent="0.25">
      <c r="A770" t="s">
        <v>3044</v>
      </c>
      <c r="B770" t="s">
        <v>1192</v>
      </c>
      <c r="C770">
        <v>0.47479808000000007</v>
      </c>
      <c r="D770">
        <v>4</v>
      </c>
    </row>
    <row r="771" spans="1:4" x14ac:dyDescent="0.25">
      <c r="A771" t="s">
        <v>3044</v>
      </c>
      <c r="B771" t="s">
        <v>1193</v>
      </c>
      <c r="C771">
        <v>48.351912079999991</v>
      </c>
      <c r="D771">
        <v>14</v>
      </c>
    </row>
    <row r="772" spans="1:4" x14ac:dyDescent="0.25">
      <c r="A772" t="s">
        <v>3044</v>
      </c>
      <c r="B772" t="s">
        <v>1194</v>
      </c>
      <c r="C772">
        <v>129.00243803999999</v>
      </c>
      <c r="D772">
        <v>34</v>
      </c>
    </row>
    <row r="773" spans="1:4" x14ac:dyDescent="0.25">
      <c r="A773" t="s">
        <v>3044</v>
      </c>
      <c r="B773" t="s">
        <v>1209</v>
      </c>
      <c r="C773">
        <v>258.47999418000006</v>
      </c>
      <c r="D773">
        <v>217</v>
      </c>
    </row>
    <row r="774" spans="1:4" x14ac:dyDescent="0.25">
      <c r="A774" t="s">
        <v>3044</v>
      </c>
      <c r="B774" t="s">
        <v>1227</v>
      </c>
      <c r="C774">
        <v>34.189456200000009</v>
      </c>
      <c r="D774">
        <v>15</v>
      </c>
    </row>
    <row r="775" spans="1:4" x14ac:dyDescent="0.25">
      <c r="A775" t="s">
        <v>3044</v>
      </c>
      <c r="B775" t="s">
        <v>1229</v>
      </c>
      <c r="C775">
        <v>138.47343598999996</v>
      </c>
      <c r="D775">
        <v>15</v>
      </c>
    </row>
    <row r="776" spans="1:4" x14ac:dyDescent="0.25">
      <c r="A776" t="s">
        <v>3044</v>
      </c>
      <c r="B776" t="s">
        <v>1231</v>
      </c>
      <c r="C776">
        <v>51.659323830000005</v>
      </c>
      <c r="D776">
        <v>10</v>
      </c>
    </row>
    <row r="777" spans="1:4" x14ac:dyDescent="0.25">
      <c r="A777" t="s">
        <v>3044</v>
      </c>
      <c r="B777" t="s">
        <v>1211</v>
      </c>
      <c r="C777">
        <v>110.75451722999999</v>
      </c>
      <c r="D777">
        <v>101</v>
      </c>
    </row>
    <row r="778" spans="1:4" x14ac:dyDescent="0.25">
      <c r="A778" t="s">
        <v>3044</v>
      </c>
      <c r="B778" t="s">
        <v>1213</v>
      </c>
      <c r="C778">
        <v>88.070962139999978</v>
      </c>
      <c r="D778">
        <v>65</v>
      </c>
    </row>
    <row r="779" spans="1:4" x14ac:dyDescent="0.25">
      <c r="A779" t="s">
        <v>3044</v>
      </c>
      <c r="B779" t="s">
        <v>1215</v>
      </c>
      <c r="C779">
        <v>29.738859560000002</v>
      </c>
      <c r="D779">
        <v>60</v>
      </c>
    </row>
    <row r="780" spans="1:4" x14ac:dyDescent="0.25">
      <c r="A780" t="s">
        <v>3044</v>
      </c>
      <c r="B780" t="s">
        <v>1217</v>
      </c>
      <c r="C780">
        <v>20.106071280000005</v>
      </c>
      <c r="D780">
        <v>65</v>
      </c>
    </row>
    <row r="781" spans="1:4" x14ac:dyDescent="0.25">
      <c r="A781" t="s">
        <v>3044</v>
      </c>
      <c r="B781" t="s">
        <v>1219</v>
      </c>
      <c r="C781">
        <v>40.024583700000001</v>
      </c>
      <c r="D781">
        <v>33</v>
      </c>
    </row>
    <row r="782" spans="1:4" x14ac:dyDescent="0.25">
      <c r="A782" t="s">
        <v>3044</v>
      </c>
      <c r="B782" t="s">
        <v>1221</v>
      </c>
      <c r="C782">
        <v>93.851441699999995</v>
      </c>
      <c r="D782">
        <v>41</v>
      </c>
    </row>
    <row r="783" spans="1:4" x14ac:dyDescent="0.25">
      <c r="A783" t="s">
        <v>3044</v>
      </c>
      <c r="B783" t="s">
        <v>1223</v>
      </c>
      <c r="C783">
        <v>348.7601454199999</v>
      </c>
      <c r="D783">
        <v>105</v>
      </c>
    </row>
    <row r="784" spans="1:4" x14ac:dyDescent="0.25">
      <c r="A784" t="s">
        <v>3044</v>
      </c>
      <c r="B784" t="s">
        <v>1225</v>
      </c>
      <c r="C784">
        <v>365.57769771000011</v>
      </c>
      <c r="D784">
        <v>70</v>
      </c>
    </row>
    <row r="785" spans="1:4" x14ac:dyDescent="0.25">
      <c r="A785" t="s">
        <v>3044</v>
      </c>
      <c r="B785" t="s">
        <v>1246</v>
      </c>
      <c r="C785">
        <v>119.41772586000006</v>
      </c>
      <c r="D785">
        <v>351</v>
      </c>
    </row>
    <row r="786" spans="1:4" x14ac:dyDescent="0.25">
      <c r="A786" t="s">
        <v>3044</v>
      </c>
      <c r="B786" t="s">
        <v>1248</v>
      </c>
      <c r="C786">
        <v>2.8505412400000005</v>
      </c>
      <c r="D786">
        <v>15</v>
      </c>
    </row>
    <row r="787" spans="1:4" x14ac:dyDescent="0.25">
      <c r="A787" t="s">
        <v>3044</v>
      </c>
      <c r="B787" t="s">
        <v>1252</v>
      </c>
      <c r="C787">
        <v>0.56445509000000005</v>
      </c>
      <c r="D787">
        <v>6</v>
      </c>
    </row>
    <row r="788" spans="1:4" x14ac:dyDescent="0.25">
      <c r="A788" t="s">
        <v>3044</v>
      </c>
      <c r="B788" t="s">
        <v>1254</v>
      </c>
      <c r="C788">
        <v>1456.8537667500016</v>
      </c>
      <c r="D788">
        <v>425</v>
      </c>
    </row>
    <row r="789" spans="1:4" x14ac:dyDescent="0.25">
      <c r="A789" t="s">
        <v>3044</v>
      </c>
      <c r="B789" t="s">
        <v>1262</v>
      </c>
      <c r="C789">
        <v>51.659323830000005</v>
      </c>
      <c r="D789">
        <v>10</v>
      </c>
    </row>
    <row r="790" spans="1:4" x14ac:dyDescent="0.25">
      <c r="A790" t="s">
        <v>3044</v>
      </c>
      <c r="B790" t="s">
        <v>1264</v>
      </c>
      <c r="C790">
        <v>1528.0271651100009</v>
      </c>
      <c r="D790">
        <v>787</v>
      </c>
    </row>
    <row r="791" spans="1:4" x14ac:dyDescent="0.25">
      <c r="A791" t="s">
        <v>3044</v>
      </c>
      <c r="B791" t="s">
        <v>1274</v>
      </c>
      <c r="D791">
        <v>631.18984327370106</v>
      </c>
    </row>
    <row r="792" spans="1:4" x14ac:dyDescent="0.25">
      <c r="A792" t="s">
        <v>3044</v>
      </c>
      <c r="B792" t="s">
        <v>1275</v>
      </c>
      <c r="D792">
        <v>1.2562680798999999</v>
      </c>
    </row>
    <row r="793" spans="1:4" x14ac:dyDescent="0.25">
      <c r="A793" t="s">
        <v>3044</v>
      </c>
      <c r="B793" t="s">
        <v>1277</v>
      </c>
      <c r="D793">
        <v>0.71198369340000012</v>
      </c>
    </row>
    <row r="794" spans="1:4" x14ac:dyDescent="0.25">
      <c r="A794" t="s">
        <v>3044</v>
      </c>
      <c r="B794" t="s">
        <v>1278</v>
      </c>
      <c r="D794">
        <v>497.66017572880008</v>
      </c>
    </row>
    <row r="795" spans="1:4" x14ac:dyDescent="0.25">
      <c r="A795" t="s">
        <v>3044</v>
      </c>
      <c r="B795" t="s">
        <v>1325</v>
      </c>
      <c r="C795">
        <v>91.918830760000077</v>
      </c>
      <c r="D795">
        <v>124</v>
      </c>
    </row>
    <row r="796" spans="1:4" x14ac:dyDescent="0.25">
      <c r="A796" t="s">
        <v>3044</v>
      </c>
      <c r="B796" t="s">
        <v>1326</v>
      </c>
      <c r="C796">
        <v>240.34944507</v>
      </c>
      <c r="D796">
        <v>79</v>
      </c>
    </row>
    <row r="797" spans="1:4" x14ac:dyDescent="0.25">
      <c r="A797" t="s">
        <v>3044</v>
      </c>
      <c r="B797" t="s">
        <v>1327</v>
      </c>
      <c r="C797">
        <v>287.14730385000001</v>
      </c>
      <c r="D797">
        <v>32</v>
      </c>
    </row>
    <row r="798" spans="1:4" x14ac:dyDescent="0.25">
      <c r="A798" t="s">
        <v>3044</v>
      </c>
      <c r="B798" t="s">
        <v>1328</v>
      </c>
      <c r="C798">
        <v>199.98425097000003</v>
      </c>
      <c r="D798">
        <v>7</v>
      </c>
    </row>
    <row r="799" spans="1:4" x14ac:dyDescent="0.25">
      <c r="A799" t="s">
        <v>3044</v>
      </c>
      <c r="B799" t="s">
        <v>1329</v>
      </c>
      <c r="D799">
        <v>0</v>
      </c>
    </row>
    <row r="800" spans="1:4" x14ac:dyDescent="0.25">
      <c r="A800" t="s">
        <v>3044</v>
      </c>
      <c r="B800" t="s">
        <v>1330</v>
      </c>
      <c r="C800">
        <v>592.05443241</v>
      </c>
      <c r="D800">
        <v>4</v>
      </c>
    </row>
    <row r="801" spans="1:4" x14ac:dyDescent="0.25">
      <c r="A801" t="s">
        <v>3044</v>
      </c>
      <c r="B801" t="s">
        <v>1371</v>
      </c>
      <c r="C801">
        <v>0.62419980399156993</v>
      </c>
    </row>
    <row r="802" spans="1:4" x14ac:dyDescent="0.25">
      <c r="A802" t="s">
        <v>3044</v>
      </c>
      <c r="B802" t="s">
        <v>1372</v>
      </c>
      <c r="C802">
        <v>171.99873179408456</v>
      </c>
    </row>
    <row r="803" spans="1:4" x14ac:dyDescent="0.25">
      <c r="A803" t="s">
        <v>3044</v>
      </c>
      <c r="B803" t="s">
        <v>1373</v>
      </c>
      <c r="C803">
        <v>351.18522473064206</v>
      </c>
    </row>
    <row r="804" spans="1:4" x14ac:dyDescent="0.25">
      <c r="A804" t="s">
        <v>3044</v>
      </c>
      <c r="B804" t="s">
        <v>1374</v>
      </c>
      <c r="C804">
        <v>483.6137867156811</v>
      </c>
    </row>
    <row r="805" spans="1:4" x14ac:dyDescent="0.25">
      <c r="A805" t="s">
        <v>3044</v>
      </c>
      <c r="B805" t="s">
        <v>1375</v>
      </c>
      <c r="C805">
        <v>135.60763185048123</v>
      </c>
    </row>
    <row r="806" spans="1:4" x14ac:dyDescent="0.25">
      <c r="A806" t="s">
        <v>3044</v>
      </c>
      <c r="B806" t="s">
        <v>1376</v>
      </c>
      <c r="C806">
        <v>71.774975018941589</v>
      </c>
    </row>
    <row r="807" spans="1:4" x14ac:dyDescent="0.25">
      <c r="A807" t="s">
        <v>3044</v>
      </c>
      <c r="B807" t="s">
        <v>1377</v>
      </c>
      <c r="C807">
        <v>56.862706516876621</v>
      </c>
    </row>
    <row r="808" spans="1:4" x14ac:dyDescent="0.25">
      <c r="A808" t="s">
        <v>3044</v>
      </c>
      <c r="B808" t="s">
        <v>1378</v>
      </c>
      <c r="C808">
        <v>75.33315815970461</v>
      </c>
    </row>
    <row r="809" spans="1:4" x14ac:dyDescent="0.25">
      <c r="A809" t="s">
        <v>3044</v>
      </c>
      <c r="B809" t="s">
        <v>1379</v>
      </c>
      <c r="C809">
        <v>65.078048273588024</v>
      </c>
    </row>
    <row r="810" spans="1:4" x14ac:dyDescent="0.25">
      <c r="A810" t="s">
        <v>3044</v>
      </c>
      <c r="B810" t="s">
        <v>1392</v>
      </c>
      <c r="C810">
        <v>3.3172144209967683E-2</v>
      </c>
    </row>
    <row r="811" spans="1:4" x14ac:dyDescent="0.25">
      <c r="A811" t="s">
        <v>3044</v>
      </c>
      <c r="B811" t="s">
        <v>1394</v>
      </c>
      <c r="C811">
        <v>0.41642268815409345</v>
      </c>
    </row>
    <row r="812" spans="1:4" x14ac:dyDescent="0.25">
      <c r="A812" t="s">
        <v>3044</v>
      </c>
      <c r="B812" t="s">
        <v>1396</v>
      </c>
      <c r="C812">
        <v>1.0892963521657109E-3</v>
      </c>
    </row>
    <row r="813" spans="1:4" x14ac:dyDescent="0.25">
      <c r="A813" t="s">
        <v>3044</v>
      </c>
      <c r="B813" t="s">
        <v>1400</v>
      </c>
      <c r="C813">
        <v>4.5456777338928597E-2</v>
      </c>
    </row>
    <row r="814" spans="1:4" x14ac:dyDescent="0.25">
      <c r="A814" t="s">
        <v>3044</v>
      </c>
      <c r="B814" t="s">
        <v>1402</v>
      </c>
      <c r="C814">
        <v>0.1080970246313353</v>
      </c>
    </row>
    <row r="815" spans="1:4" x14ac:dyDescent="0.25">
      <c r="A815" t="s">
        <v>3044</v>
      </c>
      <c r="B815" t="s">
        <v>1408</v>
      </c>
      <c r="C815">
        <v>0.2201246441641109</v>
      </c>
    </row>
    <row r="816" spans="1:4" x14ac:dyDescent="0.25">
      <c r="A816" t="s">
        <v>3044</v>
      </c>
      <c r="B816" t="s">
        <v>1435</v>
      </c>
      <c r="C816">
        <v>420.23674387000005</v>
      </c>
      <c r="D816">
        <v>10</v>
      </c>
    </row>
    <row r="817" spans="1:4" x14ac:dyDescent="0.25">
      <c r="A817" t="s">
        <v>3044</v>
      </c>
      <c r="B817" t="s">
        <v>1444</v>
      </c>
      <c r="C817">
        <v>130.25313532999999</v>
      </c>
      <c r="D817">
        <v>34</v>
      </c>
    </row>
    <row r="818" spans="1:4" x14ac:dyDescent="0.25">
      <c r="A818" t="s">
        <v>3044</v>
      </c>
      <c r="B818" t="s">
        <v>1445</v>
      </c>
      <c r="C818">
        <v>225.82646402999998</v>
      </c>
      <c r="D818">
        <v>63</v>
      </c>
    </row>
    <row r="819" spans="1:4" x14ac:dyDescent="0.25">
      <c r="A819" t="s">
        <v>3044</v>
      </c>
      <c r="B819" t="s">
        <v>1446</v>
      </c>
      <c r="C819">
        <v>110.84997935</v>
      </c>
      <c r="D819">
        <v>42</v>
      </c>
    </row>
    <row r="820" spans="1:4" x14ac:dyDescent="0.25">
      <c r="A820" t="s">
        <v>3044</v>
      </c>
      <c r="B820" t="s">
        <v>1447</v>
      </c>
      <c r="C820">
        <v>19.62256636</v>
      </c>
      <c r="D820">
        <v>8</v>
      </c>
    </row>
    <row r="821" spans="1:4" x14ac:dyDescent="0.25">
      <c r="A821" t="s">
        <v>3044</v>
      </c>
      <c r="B821" t="s">
        <v>1452</v>
      </c>
      <c r="C821">
        <v>291.50443829999995</v>
      </c>
      <c r="D821">
        <v>31</v>
      </c>
    </row>
    <row r="822" spans="1:4" x14ac:dyDescent="0.25">
      <c r="A822" t="s">
        <v>3044</v>
      </c>
      <c r="B822" t="s">
        <v>1436</v>
      </c>
      <c r="C822">
        <v>24.368963180000002</v>
      </c>
      <c r="D822">
        <v>2</v>
      </c>
    </row>
    <row r="823" spans="1:4" x14ac:dyDescent="0.25">
      <c r="A823" t="s">
        <v>3044</v>
      </c>
      <c r="B823" t="s">
        <v>1437</v>
      </c>
      <c r="C823">
        <v>110.4680809</v>
      </c>
      <c r="D823">
        <v>23</v>
      </c>
    </row>
    <row r="824" spans="1:4" x14ac:dyDescent="0.25">
      <c r="A824" t="s">
        <v>3044</v>
      </c>
      <c r="B824" t="s">
        <v>1438</v>
      </c>
      <c r="C824">
        <v>29.44032859</v>
      </c>
      <c r="D824">
        <v>8</v>
      </c>
    </row>
    <row r="825" spans="1:4" x14ac:dyDescent="0.25">
      <c r="A825" t="s">
        <v>3044</v>
      </c>
      <c r="B825" t="s">
        <v>1439</v>
      </c>
      <c r="C825">
        <v>0.90954725000000003</v>
      </c>
      <c r="D825">
        <v>1</v>
      </c>
    </row>
    <row r="826" spans="1:4" x14ac:dyDescent="0.25">
      <c r="A826" t="s">
        <v>3044</v>
      </c>
      <c r="B826" t="s">
        <v>1440</v>
      </c>
      <c r="C826">
        <v>3.3490017999999999</v>
      </c>
      <c r="D826">
        <v>3</v>
      </c>
    </row>
    <row r="827" spans="1:4" x14ac:dyDescent="0.25">
      <c r="A827" t="s">
        <v>3044</v>
      </c>
      <c r="B827" t="s">
        <v>1441</v>
      </c>
      <c r="C827">
        <v>3.0947527200000002</v>
      </c>
      <c r="D827">
        <v>1</v>
      </c>
    </row>
    <row r="828" spans="1:4" x14ac:dyDescent="0.25">
      <c r="A828" t="s">
        <v>3044</v>
      </c>
      <c r="B828" t="s">
        <v>1442</v>
      </c>
      <c r="C828">
        <v>30.974982089999997</v>
      </c>
      <c r="D828">
        <v>4</v>
      </c>
    </row>
    <row r="829" spans="1:4" x14ac:dyDescent="0.25">
      <c r="A829" t="s">
        <v>3044</v>
      </c>
      <c r="B829" t="s">
        <v>1443</v>
      </c>
      <c r="C829">
        <v>10.55527929</v>
      </c>
      <c r="D829">
        <v>6</v>
      </c>
    </row>
    <row r="830" spans="1:4" x14ac:dyDescent="0.25">
      <c r="A830" t="s">
        <v>3044</v>
      </c>
      <c r="B830" t="s">
        <v>1458</v>
      </c>
      <c r="C830">
        <v>420.23674387000005</v>
      </c>
      <c r="D830">
        <v>10</v>
      </c>
    </row>
    <row r="831" spans="1:4" x14ac:dyDescent="0.25">
      <c r="A831" t="s">
        <v>3044</v>
      </c>
      <c r="B831" t="s">
        <v>1467</v>
      </c>
      <c r="C831">
        <v>130.25313532999999</v>
      </c>
      <c r="D831">
        <v>34</v>
      </c>
    </row>
    <row r="832" spans="1:4" x14ac:dyDescent="0.25">
      <c r="A832" t="s">
        <v>3044</v>
      </c>
      <c r="B832" t="s">
        <v>1468</v>
      </c>
      <c r="C832">
        <v>225.82646402999998</v>
      </c>
      <c r="D832">
        <v>63</v>
      </c>
    </row>
    <row r="833" spans="1:4" x14ac:dyDescent="0.25">
      <c r="A833" t="s">
        <v>3044</v>
      </c>
      <c r="B833" t="s">
        <v>1469</v>
      </c>
      <c r="C833">
        <v>110.84997935</v>
      </c>
      <c r="D833">
        <v>42</v>
      </c>
    </row>
    <row r="834" spans="1:4" x14ac:dyDescent="0.25">
      <c r="A834" t="s">
        <v>3044</v>
      </c>
      <c r="B834" t="s">
        <v>1470</v>
      </c>
      <c r="C834">
        <v>19.62256636</v>
      </c>
      <c r="D834">
        <v>8</v>
      </c>
    </row>
    <row r="835" spans="1:4" x14ac:dyDescent="0.25">
      <c r="A835" t="s">
        <v>3044</v>
      </c>
      <c r="B835" t="s">
        <v>1475</v>
      </c>
      <c r="C835">
        <v>291.50443829999995</v>
      </c>
      <c r="D835">
        <v>31</v>
      </c>
    </row>
    <row r="836" spans="1:4" x14ac:dyDescent="0.25">
      <c r="A836" t="s">
        <v>3044</v>
      </c>
      <c r="B836" t="s">
        <v>1459</v>
      </c>
      <c r="C836">
        <v>24.368963180000002</v>
      </c>
      <c r="D836">
        <v>2</v>
      </c>
    </row>
    <row r="837" spans="1:4" x14ac:dyDescent="0.25">
      <c r="A837" t="s">
        <v>3044</v>
      </c>
      <c r="B837" t="s">
        <v>1460</v>
      </c>
      <c r="C837">
        <v>110.4680809</v>
      </c>
      <c r="D837">
        <v>23</v>
      </c>
    </row>
    <row r="838" spans="1:4" x14ac:dyDescent="0.25">
      <c r="A838" t="s">
        <v>3044</v>
      </c>
      <c r="B838" t="s">
        <v>1461</v>
      </c>
      <c r="C838">
        <v>29.44032859</v>
      </c>
      <c r="D838">
        <v>8</v>
      </c>
    </row>
    <row r="839" spans="1:4" x14ac:dyDescent="0.25">
      <c r="A839" t="s">
        <v>3044</v>
      </c>
      <c r="B839" t="s">
        <v>1462</v>
      </c>
      <c r="C839">
        <v>0.90954725000000003</v>
      </c>
      <c r="D839">
        <v>1</v>
      </c>
    </row>
    <row r="840" spans="1:4" x14ac:dyDescent="0.25">
      <c r="A840" t="s">
        <v>3044</v>
      </c>
      <c r="B840" t="s">
        <v>1463</v>
      </c>
      <c r="C840">
        <v>3.3490017999999999</v>
      </c>
      <c r="D840">
        <v>3</v>
      </c>
    </row>
    <row r="841" spans="1:4" x14ac:dyDescent="0.25">
      <c r="A841" t="s">
        <v>3044</v>
      </c>
      <c r="B841" t="s">
        <v>1464</v>
      </c>
      <c r="C841">
        <v>3.0947527200000002</v>
      </c>
      <c r="D841">
        <v>1</v>
      </c>
    </row>
    <row r="842" spans="1:4" x14ac:dyDescent="0.25">
      <c r="A842" t="s">
        <v>3044</v>
      </c>
      <c r="B842" t="s">
        <v>1465</v>
      </c>
      <c r="C842">
        <v>30.974982089999997</v>
      </c>
      <c r="D842">
        <v>4</v>
      </c>
    </row>
    <row r="843" spans="1:4" x14ac:dyDescent="0.25">
      <c r="A843" t="s">
        <v>3044</v>
      </c>
      <c r="B843" t="s">
        <v>1466</v>
      </c>
      <c r="C843">
        <v>10.55527929</v>
      </c>
      <c r="D843">
        <v>6</v>
      </c>
    </row>
    <row r="844" spans="1:4" x14ac:dyDescent="0.25">
      <c r="A844" t="s">
        <v>3044</v>
      </c>
      <c r="B844" t="s">
        <v>1481</v>
      </c>
      <c r="C844">
        <v>268.88033655999993</v>
      </c>
      <c r="D844">
        <v>88</v>
      </c>
    </row>
    <row r="845" spans="1:4" x14ac:dyDescent="0.25">
      <c r="A845" t="s">
        <v>3044</v>
      </c>
      <c r="B845" t="s">
        <v>1490</v>
      </c>
      <c r="C845">
        <v>241.98295225000004</v>
      </c>
      <c r="D845">
        <v>6</v>
      </c>
    </row>
    <row r="846" spans="1:4" x14ac:dyDescent="0.25">
      <c r="A846" t="s">
        <v>3044</v>
      </c>
      <c r="B846" t="s">
        <v>1491</v>
      </c>
      <c r="C846">
        <v>145.52315984000001</v>
      </c>
      <c r="D846">
        <v>5</v>
      </c>
    </row>
    <row r="847" spans="1:4" x14ac:dyDescent="0.25">
      <c r="A847" t="s">
        <v>3044</v>
      </c>
      <c r="B847" t="s">
        <v>1492</v>
      </c>
      <c r="C847">
        <v>3.8143374400000001</v>
      </c>
      <c r="D847">
        <v>3</v>
      </c>
    </row>
    <row r="848" spans="1:4" x14ac:dyDescent="0.25">
      <c r="A848" t="s">
        <v>3044</v>
      </c>
      <c r="B848" t="s">
        <v>1493</v>
      </c>
      <c r="C848">
        <v>4.5142738500000004</v>
      </c>
      <c r="D848">
        <v>3</v>
      </c>
    </row>
    <row r="849" spans="1:4" x14ac:dyDescent="0.25">
      <c r="A849" t="s">
        <v>3044</v>
      </c>
      <c r="B849" t="s">
        <v>1482</v>
      </c>
      <c r="C849">
        <v>100.10800209000001</v>
      </c>
      <c r="D849">
        <v>31</v>
      </c>
    </row>
    <row r="850" spans="1:4" x14ac:dyDescent="0.25">
      <c r="A850" t="s">
        <v>3044</v>
      </c>
      <c r="B850" t="s">
        <v>1483</v>
      </c>
      <c r="C850">
        <v>19.064292760000001</v>
      </c>
      <c r="D850">
        <v>9</v>
      </c>
    </row>
    <row r="851" spans="1:4" x14ac:dyDescent="0.25">
      <c r="A851" t="s">
        <v>3044</v>
      </c>
      <c r="B851" t="s">
        <v>1484</v>
      </c>
      <c r="C851">
        <v>238.99610195000005</v>
      </c>
      <c r="D851">
        <v>21</v>
      </c>
    </row>
    <row r="852" spans="1:4" x14ac:dyDescent="0.25">
      <c r="A852" t="s">
        <v>3044</v>
      </c>
      <c r="B852" t="s">
        <v>1485</v>
      </c>
      <c r="C852">
        <v>58.890331360000005</v>
      </c>
      <c r="D852">
        <v>23</v>
      </c>
    </row>
    <row r="853" spans="1:4" x14ac:dyDescent="0.25">
      <c r="A853" t="s">
        <v>3044</v>
      </c>
      <c r="B853" t="s">
        <v>1486</v>
      </c>
      <c r="C853">
        <v>88.534952329999996</v>
      </c>
      <c r="D853">
        <v>16</v>
      </c>
    </row>
    <row r="854" spans="1:4" x14ac:dyDescent="0.25">
      <c r="A854" t="s">
        <v>3044</v>
      </c>
      <c r="B854" t="s">
        <v>1487</v>
      </c>
      <c r="C854">
        <v>49.25428823</v>
      </c>
      <c r="D854">
        <v>8</v>
      </c>
    </row>
    <row r="855" spans="1:4" x14ac:dyDescent="0.25">
      <c r="A855" t="s">
        <v>3044</v>
      </c>
      <c r="B855" t="s">
        <v>1488</v>
      </c>
      <c r="C855">
        <v>26.668110579999997</v>
      </c>
      <c r="D855">
        <v>7</v>
      </c>
    </row>
    <row r="856" spans="1:4" x14ac:dyDescent="0.25">
      <c r="A856" t="s">
        <v>3044</v>
      </c>
      <c r="B856" t="s">
        <v>1489</v>
      </c>
      <c r="C856">
        <v>165.22312381999998</v>
      </c>
      <c r="D856">
        <v>11</v>
      </c>
    </row>
    <row r="857" spans="1:4" x14ac:dyDescent="0.25">
      <c r="A857" t="s">
        <v>3044</v>
      </c>
      <c r="B857" t="s">
        <v>1506</v>
      </c>
      <c r="C857">
        <v>3.8143374400000001</v>
      </c>
      <c r="D857">
        <v>3</v>
      </c>
    </row>
    <row r="858" spans="1:4" x14ac:dyDescent="0.25">
      <c r="A858" t="s">
        <v>3044</v>
      </c>
      <c r="B858" t="s">
        <v>1507</v>
      </c>
      <c r="C858">
        <v>1407.63992562</v>
      </c>
      <c r="D858">
        <v>228</v>
      </c>
    </row>
    <row r="859" spans="1:4" x14ac:dyDescent="0.25">
      <c r="A859" t="s">
        <v>3044</v>
      </c>
      <c r="B859" t="s">
        <v>1513</v>
      </c>
      <c r="D859">
        <v>26.650471791899996</v>
      </c>
    </row>
    <row r="860" spans="1:4" x14ac:dyDescent="0.25">
      <c r="A860" t="s">
        <v>3044</v>
      </c>
      <c r="B860" t="s">
        <v>1525</v>
      </c>
      <c r="D860">
        <v>104.892092147</v>
      </c>
    </row>
    <row r="861" spans="1:4" x14ac:dyDescent="0.25">
      <c r="A861" t="s">
        <v>3044</v>
      </c>
      <c r="B861" t="s">
        <v>1514</v>
      </c>
      <c r="D861">
        <v>188.54133512470003</v>
      </c>
    </row>
    <row r="862" spans="1:4" x14ac:dyDescent="0.25">
      <c r="A862" t="s">
        <v>3044</v>
      </c>
      <c r="B862" t="s">
        <v>1515</v>
      </c>
      <c r="D862">
        <v>0.17126454290000001</v>
      </c>
    </row>
    <row r="863" spans="1:4" x14ac:dyDescent="0.25">
      <c r="A863" t="s">
        <v>3044</v>
      </c>
      <c r="B863" t="s">
        <v>1517</v>
      </c>
      <c r="D863">
        <v>253.20416330790002</v>
      </c>
    </row>
    <row r="864" spans="1:4" x14ac:dyDescent="0.25">
      <c r="A864" t="s">
        <v>3044</v>
      </c>
      <c r="B864" t="s">
        <v>1518</v>
      </c>
      <c r="D864">
        <v>2168.1922967564997</v>
      </c>
    </row>
    <row r="865" spans="1:5" x14ac:dyDescent="0.25">
      <c r="A865" t="s">
        <v>3044</v>
      </c>
      <c r="B865" t="s">
        <v>1521</v>
      </c>
      <c r="D865">
        <v>103.05243229369998</v>
      </c>
    </row>
    <row r="866" spans="1:5" x14ac:dyDescent="0.25">
      <c r="A866" t="s">
        <v>3044</v>
      </c>
      <c r="B866" t="s">
        <v>993</v>
      </c>
    </row>
    <row r="867" spans="1:5" x14ac:dyDescent="0.25">
      <c r="A867" t="s">
        <v>3044</v>
      </c>
      <c r="B867" t="s">
        <v>994</v>
      </c>
    </row>
    <row r="868" spans="1:5" x14ac:dyDescent="0.25">
      <c r="A868" t="s">
        <v>3044</v>
      </c>
      <c r="B868" t="s">
        <v>995</v>
      </c>
    </row>
    <row r="869" spans="1:5" x14ac:dyDescent="0.25">
      <c r="A869" t="s">
        <v>3044</v>
      </c>
      <c r="B869" t="s">
        <v>1133</v>
      </c>
      <c r="C869">
        <v>0.33855433592957257</v>
      </c>
    </row>
    <row r="870" spans="1:5" x14ac:dyDescent="0.25">
      <c r="A870" t="s">
        <v>3044</v>
      </c>
      <c r="B870" t="s">
        <v>1141</v>
      </c>
      <c r="C870">
        <v>0.56466375103236077</v>
      </c>
    </row>
    <row r="871" spans="1:5" x14ac:dyDescent="0.25">
      <c r="A871" t="s">
        <v>3044</v>
      </c>
      <c r="B871" t="s">
        <v>1417</v>
      </c>
      <c r="C871">
        <v>0.17563742514939837</v>
      </c>
    </row>
    <row r="872" spans="1:5" x14ac:dyDescent="0.25">
      <c r="A872" t="s">
        <v>3045</v>
      </c>
      <c r="B872" t="s">
        <v>804</v>
      </c>
      <c r="C872">
        <v>66299.303748340564</v>
      </c>
    </row>
    <row r="873" spans="1:5" x14ac:dyDescent="0.25">
      <c r="A873" t="s">
        <v>3045</v>
      </c>
      <c r="B873" t="s">
        <v>806</v>
      </c>
      <c r="C873">
        <v>2568.8236083600063</v>
      </c>
    </row>
    <row r="874" spans="1:5" x14ac:dyDescent="0.25">
      <c r="A874" t="s">
        <v>3045</v>
      </c>
      <c r="B874" t="s">
        <v>827</v>
      </c>
      <c r="C874">
        <v>15862</v>
      </c>
      <c r="D874">
        <v>501</v>
      </c>
    </row>
    <row r="875" spans="1:5" x14ac:dyDescent="0.25">
      <c r="A875" t="s">
        <v>3045</v>
      </c>
      <c r="B875" t="s">
        <v>840</v>
      </c>
      <c r="C875">
        <v>3.9367420492637188E-2</v>
      </c>
      <c r="D875">
        <v>0.24544168104345737</v>
      </c>
      <c r="E875">
        <v>3.7898991437815749E-2</v>
      </c>
    </row>
    <row r="876" spans="1:5" x14ac:dyDescent="0.25">
      <c r="A876" t="s">
        <v>3045</v>
      </c>
      <c r="B876" t="s">
        <v>867</v>
      </c>
    </row>
    <row r="877" spans="1:5" x14ac:dyDescent="0.25">
      <c r="A877" t="s">
        <v>3045</v>
      </c>
      <c r="B877" t="s">
        <v>869</v>
      </c>
    </row>
    <row r="878" spans="1:5" x14ac:dyDescent="0.25">
      <c r="A878" t="s">
        <v>3045</v>
      </c>
      <c r="B878" t="s">
        <v>871</v>
      </c>
    </row>
    <row r="879" spans="1:5" x14ac:dyDescent="0.25">
      <c r="A879" t="s">
        <v>3045</v>
      </c>
      <c r="B879" t="s">
        <v>901</v>
      </c>
    </row>
    <row r="880" spans="1:5" x14ac:dyDescent="0.25">
      <c r="A880" t="s">
        <v>3045</v>
      </c>
      <c r="B880" t="s">
        <v>903</v>
      </c>
    </row>
    <row r="881" spans="1:5" x14ac:dyDescent="0.25">
      <c r="A881" t="s">
        <v>3045</v>
      </c>
      <c r="B881" t="s">
        <v>914</v>
      </c>
    </row>
    <row r="882" spans="1:5" x14ac:dyDescent="0.25">
      <c r="A882" t="s">
        <v>3045</v>
      </c>
      <c r="B882" t="s">
        <v>863</v>
      </c>
      <c r="C882">
        <v>1</v>
      </c>
      <c r="D882">
        <v>1</v>
      </c>
      <c r="E882">
        <v>1</v>
      </c>
    </row>
    <row r="883" spans="1:5" x14ac:dyDescent="0.25">
      <c r="A883" t="s">
        <v>3045</v>
      </c>
      <c r="B883" t="s">
        <v>935</v>
      </c>
      <c r="C883">
        <v>0.31098800034934354</v>
      </c>
      <c r="D883">
        <v>0.21361918049730769</v>
      </c>
      <c r="E883">
        <v>0.30735608333991826</v>
      </c>
    </row>
    <row r="884" spans="1:5" x14ac:dyDescent="0.25">
      <c r="A884" t="s">
        <v>3045</v>
      </c>
      <c r="B884" t="s">
        <v>936</v>
      </c>
      <c r="C884">
        <v>9.5104569559795293E-2</v>
      </c>
      <c r="D884">
        <v>0.17382502992685941</v>
      </c>
      <c r="E884">
        <v>9.8040891263513133E-2</v>
      </c>
    </row>
    <row r="885" spans="1:5" x14ac:dyDescent="0.25">
      <c r="A885" t="s">
        <v>3045</v>
      </c>
      <c r="B885" t="s">
        <v>938</v>
      </c>
      <c r="C885">
        <v>0.13505622184432342</v>
      </c>
      <c r="D885">
        <v>0.10912831703106719</v>
      </c>
      <c r="E885">
        <v>0.13408909500995153</v>
      </c>
    </row>
    <row r="886" spans="1:5" x14ac:dyDescent="0.25">
      <c r="A886" t="s">
        <v>3045</v>
      </c>
      <c r="B886" t="s">
        <v>939</v>
      </c>
      <c r="C886">
        <v>0.25355948834154857</v>
      </c>
      <c r="D886">
        <v>0.25083946054644701</v>
      </c>
      <c r="E886">
        <v>0.25345802962786435</v>
      </c>
    </row>
    <row r="887" spans="1:5" x14ac:dyDescent="0.25">
      <c r="A887" t="s">
        <v>3045</v>
      </c>
      <c r="B887" t="s">
        <v>940</v>
      </c>
      <c r="C887">
        <v>0.20529171990498926</v>
      </c>
      <c r="D887">
        <v>0.25258801199831871</v>
      </c>
      <c r="E887">
        <v>0.20705590075875271</v>
      </c>
    </row>
    <row r="888" spans="1:5" x14ac:dyDescent="0.25">
      <c r="A888" t="s">
        <v>3045</v>
      </c>
      <c r="B888" t="s">
        <v>987</v>
      </c>
      <c r="C888">
        <v>0.2326334622157501</v>
      </c>
      <c r="D888">
        <v>0.95003636489002075</v>
      </c>
      <c r="E888">
        <v>0.2593930327722504</v>
      </c>
    </row>
    <row r="889" spans="1:5" x14ac:dyDescent="0.25">
      <c r="A889" t="s">
        <v>3045</v>
      </c>
      <c r="B889" t="s">
        <v>999</v>
      </c>
      <c r="C889">
        <v>3.493988426775882E-3</v>
      </c>
      <c r="D889">
        <v>4.4736041675265847E-2</v>
      </c>
      <c r="E889">
        <v>5.0323424391222624E-3</v>
      </c>
    </row>
    <row r="890" spans="1:5" x14ac:dyDescent="0.25">
      <c r="A890" t="s">
        <v>3045</v>
      </c>
      <c r="B890" t="s">
        <v>1001</v>
      </c>
      <c r="C890">
        <v>0.99650601157322405</v>
      </c>
      <c r="D890">
        <v>0.95526395832473421</v>
      </c>
      <c r="E890">
        <v>0.99496765756087779</v>
      </c>
    </row>
    <row r="891" spans="1:5" x14ac:dyDescent="0.25">
      <c r="A891" t="s">
        <v>3045</v>
      </c>
      <c r="B891" t="s">
        <v>1011</v>
      </c>
      <c r="C891">
        <v>1</v>
      </c>
      <c r="D891">
        <v>1</v>
      </c>
      <c r="E891">
        <v>1</v>
      </c>
    </row>
    <row r="892" spans="1:5" x14ac:dyDescent="0.25">
      <c r="A892" t="s">
        <v>3045</v>
      </c>
      <c r="B892" t="s">
        <v>1026</v>
      </c>
      <c r="C892">
        <v>5.5087996758810881E-4</v>
      </c>
      <c r="D892">
        <v>4.0315617103082206E-3</v>
      </c>
      <c r="E892">
        <v>6.8071154246999988E-4</v>
      </c>
    </row>
    <row r="893" spans="1:5" x14ac:dyDescent="0.25">
      <c r="A893" t="s">
        <v>3045</v>
      </c>
      <c r="B893" t="s">
        <v>1040</v>
      </c>
      <c r="C893">
        <v>4421.0393737700033</v>
      </c>
      <c r="D893">
        <v>11720</v>
      </c>
    </row>
    <row r="894" spans="1:5" x14ac:dyDescent="0.25">
      <c r="A894" t="s">
        <v>3045</v>
      </c>
      <c r="B894" t="s">
        <v>1041</v>
      </c>
      <c r="C894">
        <v>5641.9684314699889</v>
      </c>
      <c r="D894">
        <v>1713</v>
      </c>
    </row>
    <row r="895" spans="1:5" x14ac:dyDescent="0.25">
      <c r="A895" t="s">
        <v>3045</v>
      </c>
      <c r="B895" t="s">
        <v>1042</v>
      </c>
      <c r="C895">
        <v>16361.75708944</v>
      </c>
      <c r="D895">
        <v>1651</v>
      </c>
    </row>
    <row r="896" spans="1:5" x14ac:dyDescent="0.25">
      <c r="A896" t="s">
        <v>3045</v>
      </c>
      <c r="B896" t="s">
        <v>1043</v>
      </c>
      <c r="C896">
        <v>15880.003483460016</v>
      </c>
      <c r="D896">
        <v>503</v>
      </c>
    </row>
    <row r="897" spans="1:4" x14ac:dyDescent="0.25">
      <c r="A897" t="s">
        <v>3045</v>
      </c>
      <c r="B897" t="s">
        <v>1044</v>
      </c>
      <c r="C897">
        <v>14766.079687640016</v>
      </c>
      <c r="D897">
        <v>215</v>
      </c>
    </row>
    <row r="898" spans="1:4" x14ac:dyDescent="0.25">
      <c r="A898" t="s">
        <v>3045</v>
      </c>
      <c r="B898" t="s">
        <v>1045</v>
      </c>
      <c r="C898">
        <v>9228.4556825600012</v>
      </c>
      <c r="D898">
        <v>60</v>
      </c>
    </row>
    <row r="899" spans="1:4" x14ac:dyDescent="0.25">
      <c r="A899" t="s">
        <v>3045</v>
      </c>
      <c r="B899" t="s">
        <v>1102</v>
      </c>
      <c r="C899">
        <v>0.38138988372791155</v>
      </c>
    </row>
    <row r="900" spans="1:4" x14ac:dyDescent="0.25">
      <c r="A900" t="s">
        <v>3045</v>
      </c>
      <c r="B900" t="s">
        <v>1103</v>
      </c>
      <c r="C900">
        <v>61797.783144497276</v>
      </c>
    </row>
    <row r="901" spans="1:4" x14ac:dyDescent="0.25">
      <c r="A901" t="s">
        <v>3045</v>
      </c>
      <c r="B901" t="s">
        <v>1104</v>
      </c>
      <c r="C901">
        <v>1427.8270472720526</v>
      </c>
    </row>
    <row r="902" spans="1:4" x14ac:dyDescent="0.25">
      <c r="A902" t="s">
        <v>3045</v>
      </c>
      <c r="B902" t="s">
        <v>1105</v>
      </c>
      <c r="C902">
        <v>1576.737792838529</v>
      </c>
    </row>
    <row r="903" spans="1:4" x14ac:dyDescent="0.25">
      <c r="A903" t="s">
        <v>3045</v>
      </c>
      <c r="B903" t="s">
        <v>1106</v>
      </c>
      <c r="C903">
        <v>511.16841294602659</v>
      </c>
    </row>
    <row r="904" spans="1:4" x14ac:dyDescent="0.25">
      <c r="A904" t="s">
        <v>3045</v>
      </c>
      <c r="B904" t="s">
        <v>1107</v>
      </c>
      <c r="C904">
        <v>433.74138008832745</v>
      </c>
    </row>
    <row r="905" spans="1:4" x14ac:dyDescent="0.25">
      <c r="A905" t="s">
        <v>3045</v>
      </c>
      <c r="B905" t="s">
        <v>1108</v>
      </c>
      <c r="C905">
        <v>195.7663978958567</v>
      </c>
    </row>
    <row r="906" spans="1:4" x14ac:dyDescent="0.25">
      <c r="A906" t="s">
        <v>3045</v>
      </c>
      <c r="B906" t="s">
        <v>1109</v>
      </c>
      <c r="C906">
        <v>209.38156474285017</v>
      </c>
    </row>
    <row r="907" spans="1:4" x14ac:dyDescent="0.25">
      <c r="A907" t="s">
        <v>3045</v>
      </c>
      <c r="B907" t="s">
        <v>1110</v>
      </c>
      <c r="C907">
        <v>140.3981757294371</v>
      </c>
    </row>
    <row r="908" spans="1:4" x14ac:dyDescent="0.25">
      <c r="A908" t="s">
        <v>3045</v>
      </c>
      <c r="B908" t="s">
        <v>1122</v>
      </c>
      <c r="C908">
        <v>2.2905612565169955E-2</v>
      </c>
    </row>
    <row r="909" spans="1:4" x14ac:dyDescent="0.25">
      <c r="A909" t="s">
        <v>3045</v>
      </c>
      <c r="B909" t="s">
        <v>1124</v>
      </c>
      <c r="C909">
        <v>7.7986010571482682E-4</v>
      </c>
    </row>
    <row r="910" spans="1:4" x14ac:dyDescent="0.25">
      <c r="A910" t="s">
        <v>3045</v>
      </c>
      <c r="B910" t="s">
        <v>1128</v>
      </c>
      <c r="C910">
        <v>0.95126360786178099</v>
      </c>
    </row>
    <row r="911" spans="1:4" x14ac:dyDescent="0.25">
      <c r="A911" t="s">
        <v>3045</v>
      </c>
      <c r="B911" t="s">
        <v>1162</v>
      </c>
      <c r="C911">
        <v>14501.964614469998</v>
      </c>
      <c r="D911">
        <v>417</v>
      </c>
    </row>
    <row r="912" spans="1:4" x14ac:dyDescent="0.25">
      <c r="A912" t="s">
        <v>3045</v>
      </c>
      <c r="B912" t="s">
        <v>1171</v>
      </c>
      <c r="C912">
        <v>10081.405346039986</v>
      </c>
      <c r="D912">
        <v>2014</v>
      </c>
    </row>
    <row r="913" spans="1:4" x14ac:dyDescent="0.25">
      <c r="A913" t="s">
        <v>3045</v>
      </c>
      <c r="B913" t="s">
        <v>1172</v>
      </c>
      <c r="C913">
        <v>5764.3778961500102</v>
      </c>
      <c r="D913">
        <v>3253</v>
      </c>
    </row>
    <row r="914" spans="1:4" x14ac:dyDescent="0.25">
      <c r="A914" t="s">
        <v>3045</v>
      </c>
      <c r="B914" t="s">
        <v>1173</v>
      </c>
      <c r="C914">
        <v>1418.8213642699982</v>
      </c>
      <c r="D914">
        <v>833</v>
      </c>
    </row>
    <row r="915" spans="1:4" x14ac:dyDescent="0.25">
      <c r="A915" t="s">
        <v>3045</v>
      </c>
      <c r="B915" t="s">
        <v>1174</v>
      </c>
      <c r="C915">
        <v>1411.2398007000004</v>
      </c>
      <c r="D915">
        <v>61</v>
      </c>
    </row>
    <row r="916" spans="1:4" x14ac:dyDescent="0.25">
      <c r="A916" t="s">
        <v>3045</v>
      </c>
      <c r="B916" t="s">
        <v>1175</v>
      </c>
      <c r="C916">
        <v>94.482086229999993</v>
      </c>
      <c r="D916">
        <v>10</v>
      </c>
    </row>
    <row r="917" spans="1:4" x14ac:dyDescent="0.25">
      <c r="A917" t="s">
        <v>3045</v>
      </c>
      <c r="B917" t="s">
        <v>1179</v>
      </c>
      <c r="C917">
        <v>9384.0822035599977</v>
      </c>
      <c r="D917">
        <v>469</v>
      </c>
    </row>
    <row r="918" spans="1:4" x14ac:dyDescent="0.25">
      <c r="A918" t="s">
        <v>3045</v>
      </c>
      <c r="B918" t="s">
        <v>1163</v>
      </c>
      <c r="C918">
        <v>5129.6320604999964</v>
      </c>
      <c r="D918">
        <v>540</v>
      </c>
    </row>
    <row r="919" spans="1:4" x14ac:dyDescent="0.25">
      <c r="A919" t="s">
        <v>3045</v>
      </c>
      <c r="B919" t="s">
        <v>1164</v>
      </c>
      <c r="C919">
        <v>9565.395764229992</v>
      </c>
      <c r="D919">
        <v>1430</v>
      </c>
    </row>
    <row r="920" spans="1:4" x14ac:dyDescent="0.25">
      <c r="A920" t="s">
        <v>3045</v>
      </c>
      <c r="B920" t="s">
        <v>1165</v>
      </c>
      <c r="C920">
        <v>2358.6362925999979</v>
      </c>
      <c r="D920">
        <v>648</v>
      </c>
    </row>
    <row r="921" spans="1:4" x14ac:dyDescent="0.25">
      <c r="A921" t="s">
        <v>3045</v>
      </c>
      <c r="B921" t="s">
        <v>1166</v>
      </c>
      <c r="C921">
        <v>263.01366465000001</v>
      </c>
      <c r="D921">
        <v>179</v>
      </c>
    </row>
    <row r="922" spans="1:4" x14ac:dyDescent="0.25">
      <c r="A922" t="s">
        <v>3045</v>
      </c>
      <c r="B922" t="s">
        <v>1167</v>
      </c>
      <c r="C922">
        <v>207.57776081</v>
      </c>
      <c r="D922">
        <v>74</v>
      </c>
    </row>
    <row r="923" spans="1:4" x14ac:dyDescent="0.25">
      <c r="A923" t="s">
        <v>3045</v>
      </c>
      <c r="B923" t="s">
        <v>1168</v>
      </c>
      <c r="C923">
        <v>5.20794069</v>
      </c>
      <c r="D923">
        <v>31</v>
      </c>
    </row>
    <row r="924" spans="1:4" x14ac:dyDescent="0.25">
      <c r="A924" t="s">
        <v>3045</v>
      </c>
      <c r="B924" t="s">
        <v>1169</v>
      </c>
      <c r="C924">
        <v>3475.8190967499995</v>
      </c>
      <c r="D924">
        <v>80</v>
      </c>
    </row>
    <row r="925" spans="1:4" x14ac:dyDescent="0.25">
      <c r="A925" t="s">
        <v>3045</v>
      </c>
      <c r="B925" t="s">
        <v>1170</v>
      </c>
      <c r="C925">
        <v>2637.6478566900005</v>
      </c>
      <c r="D925">
        <v>187</v>
      </c>
    </row>
    <row r="926" spans="1:4" x14ac:dyDescent="0.25">
      <c r="A926" t="s">
        <v>3045</v>
      </c>
      <c r="B926" t="s">
        <v>1186</v>
      </c>
      <c r="C926">
        <v>14501.964614469998</v>
      </c>
      <c r="D926">
        <v>417</v>
      </c>
    </row>
    <row r="927" spans="1:4" x14ac:dyDescent="0.25">
      <c r="A927" t="s">
        <v>3045</v>
      </c>
      <c r="B927" t="s">
        <v>1195</v>
      </c>
      <c r="C927">
        <v>10081.405346039986</v>
      </c>
      <c r="D927">
        <v>2014</v>
      </c>
    </row>
    <row r="928" spans="1:4" x14ac:dyDescent="0.25">
      <c r="A928" t="s">
        <v>3045</v>
      </c>
      <c r="B928" t="s">
        <v>1196</v>
      </c>
      <c r="C928">
        <v>5764.3778961500102</v>
      </c>
      <c r="D928">
        <v>3253</v>
      </c>
    </row>
    <row r="929" spans="1:4" x14ac:dyDescent="0.25">
      <c r="A929" t="s">
        <v>3045</v>
      </c>
      <c r="B929" t="s">
        <v>1197</v>
      </c>
      <c r="C929">
        <v>1418.8213642699982</v>
      </c>
      <c r="D929">
        <v>833</v>
      </c>
    </row>
    <row r="930" spans="1:4" x14ac:dyDescent="0.25">
      <c r="A930" t="s">
        <v>3045</v>
      </c>
      <c r="B930" t="s">
        <v>1198</v>
      </c>
      <c r="C930">
        <v>1411.2398007000004</v>
      </c>
      <c r="D930">
        <v>61</v>
      </c>
    </row>
    <row r="931" spans="1:4" x14ac:dyDescent="0.25">
      <c r="A931" t="s">
        <v>3045</v>
      </c>
      <c r="B931" t="s">
        <v>1199</v>
      </c>
      <c r="C931">
        <v>94.482086229999993</v>
      </c>
      <c r="D931">
        <v>10</v>
      </c>
    </row>
    <row r="932" spans="1:4" x14ac:dyDescent="0.25">
      <c r="A932" t="s">
        <v>3045</v>
      </c>
      <c r="B932" t="s">
        <v>1203</v>
      </c>
      <c r="C932">
        <v>9384.0822035599977</v>
      </c>
      <c r="D932">
        <v>469</v>
      </c>
    </row>
    <row r="933" spans="1:4" x14ac:dyDescent="0.25">
      <c r="A933" t="s">
        <v>3045</v>
      </c>
      <c r="B933" t="s">
        <v>1187</v>
      </c>
      <c r="C933">
        <v>5129.6320604999964</v>
      </c>
      <c r="D933">
        <v>540</v>
      </c>
    </row>
    <row r="934" spans="1:4" x14ac:dyDescent="0.25">
      <c r="A934" t="s">
        <v>3045</v>
      </c>
      <c r="B934" t="s">
        <v>1188</v>
      </c>
      <c r="C934">
        <v>9565.395764229992</v>
      </c>
      <c r="D934">
        <v>1430</v>
      </c>
    </row>
    <row r="935" spans="1:4" x14ac:dyDescent="0.25">
      <c r="A935" t="s">
        <v>3045</v>
      </c>
      <c r="B935" t="s">
        <v>1189</v>
      </c>
      <c r="C935">
        <v>2358.6362925999979</v>
      </c>
      <c r="D935">
        <v>648</v>
      </c>
    </row>
    <row r="936" spans="1:4" x14ac:dyDescent="0.25">
      <c r="A936" t="s">
        <v>3045</v>
      </c>
      <c r="B936" t="s">
        <v>1190</v>
      </c>
      <c r="C936">
        <v>263.01366465000001</v>
      </c>
      <c r="D936">
        <v>179</v>
      </c>
    </row>
    <row r="937" spans="1:4" x14ac:dyDescent="0.25">
      <c r="A937" t="s">
        <v>3045</v>
      </c>
      <c r="B937" t="s">
        <v>1191</v>
      </c>
      <c r="C937">
        <v>207.57776081</v>
      </c>
      <c r="D937">
        <v>74</v>
      </c>
    </row>
    <row r="938" spans="1:4" x14ac:dyDescent="0.25">
      <c r="A938" t="s">
        <v>3045</v>
      </c>
      <c r="B938" t="s">
        <v>1192</v>
      </c>
      <c r="C938">
        <v>5.20794069</v>
      </c>
      <c r="D938">
        <v>31</v>
      </c>
    </row>
    <row r="939" spans="1:4" x14ac:dyDescent="0.25">
      <c r="A939" t="s">
        <v>3045</v>
      </c>
      <c r="B939" t="s">
        <v>1193</v>
      </c>
      <c r="C939">
        <v>3475.8190967499995</v>
      </c>
      <c r="D939">
        <v>80</v>
      </c>
    </row>
    <row r="940" spans="1:4" x14ac:dyDescent="0.25">
      <c r="A940" t="s">
        <v>3045</v>
      </c>
      <c r="B940" t="s">
        <v>1194</v>
      </c>
      <c r="C940">
        <v>2637.6478566900005</v>
      </c>
      <c r="D940">
        <v>187</v>
      </c>
    </row>
    <row r="941" spans="1:4" x14ac:dyDescent="0.25">
      <c r="A941" t="s">
        <v>3045</v>
      </c>
      <c r="B941" t="s">
        <v>1209</v>
      </c>
      <c r="C941">
        <v>3860.6462121700006</v>
      </c>
      <c r="D941">
        <v>2393</v>
      </c>
    </row>
    <row r="942" spans="1:4" x14ac:dyDescent="0.25">
      <c r="A942" t="s">
        <v>3045</v>
      </c>
      <c r="B942" t="s">
        <v>1227</v>
      </c>
      <c r="C942">
        <v>4157.1440730899985</v>
      </c>
      <c r="D942">
        <v>159</v>
      </c>
    </row>
    <row r="943" spans="1:4" x14ac:dyDescent="0.25">
      <c r="A943" t="s">
        <v>3045</v>
      </c>
      <c r="B943" t="s">
        <v>1229</v>
      </c>
      <c r="C943">
        <v>7105.2684475299975</v>
      </c>
      <c r="D943">
        <v>151</v>
      </c>
    </row>
    <row r="944" spans="1:4" x14ac:dyDescent="0.25">
      <c r="A944" t="s">
        <v>3045</v>
      </c>
      <c r="B944" t="s">
        <v>1231</v>
      </c>
      <c r="C944">
        <v>5097.6780420300011</v>
      </c>
      <c r="D944">
        <v>107</v>
      </c>
    </row>
    <row r="945" spans="1:4" x14ac:dyDescent="0.25">
      <c r="A945" t="s">
        <v>3045</v>
      </c>
      <c r="B945" t="s">
        <v>1233</v>
      </c>
      <c r="C945">
        <v>6504.9788945999962</v>
      </c>
      <c r="D945">
        <v>183</v>
      </c>
    </row>
    <row r="946" spans="1:4" x14ac:dyDescent="0.25">
      <c r="A946" t="s">
        <v>3045</v>
      </c>
      <c r="B946" t="s">
        <v>1211</v>
      </c>
      <c r="C946">
        <v>2745.6383484699954</v>
      </c>
      <c r="D946">
        <v>1172</v>
      </c>
    </row>
    <row r="947" spans="1:4" x14ac:dyDescent="0.25">
      <c r="A947" t="s">
        <v>3045</v>
      </c>
      <c r="B947" t="s">
        <v>1213</v>
      </c>
      <c r="C947">
        <v>5827.1137265199914</v>
      </c>
      <c r="D947">
        <v>985</v>
      </c>
    </row>
    <row r="948" spans="1:4" x14ac:dyDescent="0.25">
      <c r="A948" t="s">
        <v>3045</v>
      </c>
      <c r="B948" t="s">
        <v>1215</v>
      </c>
      <c r="C948">
        <v>7707.9155256499971</v>
      </c>
      <c r="D948">
        <v>1232</v>
      </c>
    </row>
    <row r="949" spans="1:4" x14ac:dyDescent="0.25">
      <c r="A949" t="s">
        <v>3045</v>
      </c>
      <c r="B949" t="s">
        <v>1217</v>
      </c>
      <c r="C949">
        <v>9993.5679606099966</v>
      </c>
      <c r="D949">
        <v>1444</v>
      </c>
    </row>
    <row r="950" spans="1:4" x14ac:dyDescent="0.25">
      <c r="A950" t="s">
        <v>3045</v>
      </c>
      <c r="B950" t="s">
        <v>1219</v>
      </c>
      <c r="C950">
        <v>2063.7205215799991</v>
      </c>
      <c r="D950">
        <v>537</v>
      </c>
    </row>
    <row r="951" spans="1:4" x14ac:dyDescent="0.25">
      <c r="A951" t="s">
        <v>3045</v>
      </c>
      <c r="B951" t="s">
        <v>1221</v>
      </c>
      <c r="C951">
        <v>6765.0802464399985</v>
      </c>
      <c r="D951">
        <v>886</v>
      </c>
    </row>
    <row r="952" spans="1:4" x14ac:dyDescent="0.25">
      <c r="A952" t="s">
        <v>3045</v>
      </c>
      <c r="B952" t="s">
        <v>1223</v>
      </c>
      <c r="C952">
        <v>2614.3999230600002</v>
      </c>
      <c r="D952">
        <v>513</v>
      </c>
    </row>
    <row r="953" spans="1:4" x14ac:dyDescent="0.25">
      <c r="A953" t="s">
        <v>3045</v>
      </c>
      <c r="B953" t="s">
        <v>1225</v>
      </c>
      <c r="C953">
        <v>1856.1518265900004</v>
      </c>
      <c r="D953">
        <v>202</v>
      </c>
    </row>
    <row r="954" spans="1:4" x14ac:dyDescent="0.25">
      <c r="A954" t="s">
        <v>3045</v>
      </c>
      <c r="B954" t="s">
        <v>1246</v>
      </c>
      <c r="C954">
        <v>1506.3098770899958</v>
      </c>
      <c r="D954">
        <v>5325</v>
      </c>
    </row>
    <row r="955" spans="1:4" x14ac:dyDescent="0.25">
      <c r="A955" t="s">
        <v>3045</v>
      </c>
      <c r="B955" t="s">
        <v>1248</v>
      </c>
      <c r="C955">
        <v>61.642144149999979</v>
      </c>
      <c r="D955">
        <v>288</v>
      </c>
    </row>
    <row r="956" spans="1:4" x14ac:dyDescent="0.25">
      <c r="A956" t="s">
        <v>3045</v>
      </c>
      <c r="B956" t="s">
        <v>1252</v>
      </c>
      <c r="C956">
        <v>2.3382213599999995</v>
      </c>
      <c r="D956">
        <v>28</v>
      </c>
    </row>
    <row r="957" spans="1:4" x14ac:dyDescent="0.25">
      <c r="A957" t="s">
        <v>3045</v>
      </c>
      <c r="B957" t="s">
        <v>1254</v>
      </c>
      <c r="C957">
        <v>64728.973401309966</v>
      </c>
      <c r="D957">
        <v>4323</v>
      </c>
    </row>
    <row r="958" spans="1:4" x14ac:dyDescent="0.25">
      <c r="A958" t="s">
        <v>3045</v>
      </c>
      <c r="B958" t="s">
        <v>1256</v>
      </c>
      <c r="C958">
        <v>4.0104430000000003E-2</v>
      </c>
      <c r="D958">
        <v>1</v>
      </c>
    </row>
    <row r="959" spans="1:4" x14ac:dyDescent="0.25">
      <c r="A959" t="s">
        <v>3045</v>
      </c>
      <c r="B959" t="s">
        <v>1262</v>
      </c>
      <c r="C959">
        <v>5097.6780420300011</v>
      </c>
      <c r="D959">
        <v>107</v>
      </c>
    </row>
    <row r="960" spans="1:4" x14ac:dyDescent="0.25">
      <c r="A960" t="s">
        <v>3045</v>
      </c>
      <c r="B960" t="s">
        <v>1264</v>
      </c>
      <c r="C960">
        <v>61201.625706310137</v>
      </c>
      <c r="D960">
        <v>9857</v>
      </c>
    </row>
    <row r="961" spans="1:4" x14ac:dyDescent="0.25">
      <c r="A961" t="s">
        <v>3045</v>
      </c>
      <c r="B961" t="s">
        <v>1274</v>
      </c>
      <c r="D961">
        <v>2385.3749052650978</v>
      </c>
    </row>
    <row r="962" spans="1:4" x14ac:dyDescent="0.25">
      <c r="A962" t="s">
        <v>3045</v>
      </c>
      <c r="B962" t="s">
        <v>1275</v>
      </c>
      <c r="D962">
        <v>40.051009067500004</v>
      </c>
    </row>
    <row r="963" spans="1:4" x14ac:dyDescent="0.25">
      <c r="A963" t="s">
        <v>3045</v>
      </c>
      <c r="B963" t="s">
        <v>1277</v>
      </c>
      <c r="D963">
        <v>1.4705631530000007</v>
      </c>
    </row>
    <row r="964" spans="1:4" x14ac:dyDescent="0.25">
      <c r="A964" t="s">
        <v>3045</v>
      </c>
      <c r="B964" t="s">
        <v>1278</v>
      </c>
      <c r="D964">
        <v>6878.9831070868013</v>
      </c>
    </row>
    <row r="965" spans="1:4" x14ac:dyDescent="0.25">
      <c r="A965" t="s">
        <v>3045</v>
      </c>
      <c r="B965" t="s">
        <v>1279</v>
      </c>
      <c r="D965">
        <v>0</v>
      </c>
    </row>
    <row r="966" spans="1:4" x14ac:dyDescent="0.25">
      <c r="A966" t="s">
        <v>3045</v>
      </c>
      <c r="B966" t="s">
        <v>1325</v>
      </c>
      <c r="C966">
        <v>179.26734628999989</v>
      </c>
      <c r="D966">
        <v>239</v>
      </c>
    </row>
    <row r="967" spans="1:4" x14ac:dyDescent="0.25">
      <c r="A967" t="s">
        <v>3045</v>
      </c>
      <c r="B967" t="s">
        <v>1326</v>
      </c>
      <c r="C967">
        <v>413.85793173000002</v>
      </c>
      <c r="D967">
        <v>126</v>
      </c>
    </row>
    <row r="968" spans="1:4" x14ac:dyDescent="0.25">
      <c r="A968" t="s">
        <v>3045</v>
      </c>
      <c r="B968" t="s">
        <v>1327</v>
      </c>
      <c r="C968">
        <v>1205.9236569199995</v>
      </c>
      <c r="D968">
        <v>120</v>
      </c>
    </row>
    <row r="969" spans="1:4" x14ac:dyDescent="0.25">
      <c r="A969" t="s">
        <v>3045</v>
      </c>
      <c r="B969" t="s">
        <v>1328</v>
      </c>
      <c r="C969">
        <v>326.01920863999999</v>
      </c>
      <c r="D969">
        <v>11</v>
      </c>
    </row>
    <row r="970" spans="1:4" x14ac:dyDescent="0.25">
      <c r="A970" t="s">
        <v>3045</v>
      </c>
      <c r="B970" t="s">
        <v>1329</v>
      </c>
      <c r="C970">
        <v>267.31553671</v>
      </c>
      <c r="D970">
        <v>4</v>
      </c>
    </row>
    <row r="971" spans="1:4" x14ac:dyDescent="0.25">
      <c r="A971" t="s">
        <v>3045</v>
      </c>
      <c r="B971" t="s">
        <v>1330</v>
      </c>
      <c r="C971">
        <v>176.43992806999998</v>
      </c>
      <c r="D971">
        <v>1</v>
      </c>
    </row>
    <row r="972" spans="1:4" x14ac:dyDescent="0.25">
      <c r="A972" t="s">
        <v>3045</v>
      </c>
      <c r="B972" t="s">
        <v>1371</v>
      </c>
      <c r="C972">
        <v>0.51416335903430122</v>
      </c>
    </row>
    <row r="973" spans="1:4" x14ac:dyDescent="0.25">
      <c r="A973" t="s">
        <v>3045</v>
      </c>
      <c r="B973" t="s">
        <v>1372</v>
      </c>
      <c r="C973">
        <v>2028.7736176054025</v>
      </c>
    </row>
    <row r="974" spans="1:4" x14ac:dyDescent="0.25">
      <c r="A974" t="s">
        <v>3045</v>
      </c>
      <c r="B974" t="s">
        <v>1373</v>
      </c>
      <c r="C974">
        <v>215.25993892097694</v>
      </c>
    </row>
    <row r="975" spans="1:4" x14ac:dyDescent="0.25">
      <c r="A975" t="s">
        <v>3045</v>
      </c>
      <c r="B975" t="s">
        <v>1374</v>
      </c>
      <c r="C975">
        <v>117.14241819922592</v>
      </c>
    </row>
    <row r="976" spans="1:4" x14ac:dyDescent="0.25">
      <c r="A976" t="s">
        <v>3045</v>
      </c>
      <c r="B976" t="s">
        <v>1375</v>
      </c>
      <c r="C976">
        <v>70.378546517417277</v>
      </c>
    </row>
    <row r="977" spans="1:4" x14ac:dyDescent="0.25">
      <c r="A977" t="s">
        <v>3045</v>
      </c>
      <c r="B977" t="s">
        <v>1376</v>
      </c>
      <c r="C977">
        <v>42.404819166639527</v>
      </c>
    </row>
    <row r="978" spans="1:4" x14ac:dyDescent="0.25">
      <c r="A978" t="s">
        <v>3045</v>
      </c>
      <c r="B978" t="s">
        <v>1377</v>
      </c>
      <c r="C978">
        <v>23.271474109051677</v>
      </c>
    </row>
    <row r="979" spans="1:4" x14ac:dyDescent="0.25">
      <c r="A979" t="s">
        <v>3045</v>
      </c>
      <c r="B979" t="s">
        <v>1378</v>
      </c>
      <c r="C979">
        <v>18.573140769168038</v>
      </c>
    </row>
    <row r="980" spans="1:4" x14ac:dyDescent="0.25">
      <c r="A980" t="s">
        <v>3045</v>
      </c>
      <c r="B980" t="s">
        <v>1379</v>
      </c>
      <c r="C980">
        <v>53.019653072119972</v>
      </c>
    </row>
    <row r="981" spans="1:4" x14ac:dyDescent="0.25">
      <c r="A981" t="s">
        <v>3045</v>
      </c>
      <c r="B981" t="s">
        <v>1394</v>
      </c>
      <c r="C981">
        <v>9.3304861209610276E-2</v>
      </c>
    </row>
    <row r="982" spans="1:4" x14ac:dyDescent="0.25">
      <c r="A982" t="s">
        <v>3045</v>
      </c>
      <c r="B982" t="s">
        <v>1400</v>
      </c>
      <c r="C982">
        <v>5.572119597241746E-3</v>
      </c>
    </row>
    <row r="983" spans="1:4" x14ac:dyDescent="0.25">
      <c r="A983" t="s">
        <v>3045</v>
      </c>
      <c r="B983" t="s">
        <v>1402</v>
      </c>
      <c r="C983">
        <v>5.8057845822748015E-4</v>
      </c>
    </row>
    <row r="984" spans="1:4" x14ac:dyDescent="0.25">
      <c r="A984" t="s">
        <v>3045</v>
      </c>
      <c r="B984" t="s">
        <v>1408</v>
      </c>
      <c r="C984">
        <v>0.52845782699212684</v>
      </c>
    </row>
    <row r="985" spans="1:4" x14ac:dyDescent="0.25">
      <c r="A985" t="s">
        <v>3045</v>
      </c>
      <c r="B985" t="s">
        <v>1435</v>
      </c>
      <c r="C985">
        <v>224.73382165999999</v>
      </c>
      <c r="D985">
        <v>9</v>
      </c>
    </row>
    <row r="986" spans="1:4" x14ac:dyDescent="0.25">
      <c r="A986" t="s">
        <v>3045</v>
      </c>
      <c r="B986" t="s">
        <v>1444</v>
      </c>
      <c r="C986">
        <v>610.4790729299998</v>
      </c>
      <c r="D986">
        <v>92</v>
      </c>
    </row>
    <row r="987" spans="1:4" x14ac:dyDescent="0.25">
      <c r="A987" t="s">
        <v>3045</v>
      </c>
      <c r="B987" t="s">
        <v>1445</v>
      </c>
      <c r="C987">
        <v>720.14363413000012</v>
      </c>
      <c r="D987">
        <v>133</v>
      </c>
    </row>
    <row r="988" spans="1:4" x14ac:dyDescent="0.25">
      <c r="A988" t="s">
        <v>3045</v>
      </c>
      <c r="B988" t="s">
        <v>1446</v>
      </c>
      <c r="C988">
        <v>134.56826091999997</v>
      </c>
      <c r="D988">
        <v>46</v>
      </c>
    </row>
    <row r="989" spans="1:4" x14ac:dyDescent="0.25">
      <c r="A989" t="s">
        <v>3045</v>
      </c>
      <c r="B989" t="s">
        <v>1447</v>
      </c>
      <c r="C989">
        <v>26.291789659999999</v>
      </c>
      <c r="D989">
        <v>4</v>
      </c>
    </row>
    <row r="990" spans="1:4" x14ac:dyDescent="0.25">
      <c r="A990" t="s">
        <v>3045</v>
      </c>
      <c r="B990" t="s">
        <v>1452</v>
      </c>
      <c r="C990">
        <v>472.22646313000013</v>
      </c>
      <c r="D990">
        <v>54</v>
      </c>
    </row>
    <row r="991" spans="1:4" x14ac:dyDescent="0.25">
      <c r="A991" t="s">
        <v>3045</v>
      </c>
      <c r="B991" t="s">
        <v>1436</v>
      </c>
      <c r="C991">
        <v>44.579168869999997</v>
      </c>
      <c r="D991">
        <v>10</v>
      </c>
    </row>
    <row r="992" spans="1:4" x14ac:dyDescent="0.25">
      <c r="A992" t="s">
        <v>3045</v>
      </c>
      <c r="B992" t="s">
        <v>1437</v>
      </c>
      <c r="C992">
        <v>57.481436599999995</v>
      </c>
      <c r="D992">
        <v>17</v>
      </c>
    </row>
    <row r="993" spans="1:4" x14ac:dyDescent="0.25">
      <c r="A993" t="s">
        <v>3045</v>
      </c>
      <c r="B993" t="s">
        <v>1438</v>
      </c>
      <c r="C993">
        <v>33.16221651</v>
      </c>
      <c r="D993">
        <v>15</v>
      </c>
    </row>
    <row r="994" spans="1:4" x14ac:dyDescent="0.25">
      <c r="A994" t="s">
        <v>3045</v>
      </c>
      <c r="B994" t="s">
        <v>1439</v>
      </c>
      <c r="C994">
        <v>26.22028787</v>
      </c>
      <c r="D994">
        <v>4</v>
      </c>
    </row>
    <row r="995" spans="1:4" x14ac:dyDescent="0.25">
      <c r="A995" t="s">
        <v>3045</v>
      </c>
      <c r="B995" t="s">
        <v>1440</v>
      </c>
      <c r="C995">
        <v>6.3664669999999993E-2</v>
      </c>
      <c r="D995">
        <v>1</v>
      </c>
    </row>
    <row r="996" spans="1:4" x14ac:dyDescent="0.25">
      <c r="A996" t="s">
        <v>3045</v>
      </c>
      <c r="B996" t="s">
        <v>1441</v>
      </c>
      <c r="C996">
        <v>0.50001231999999995</v>
      </c>
      <c r="D996">
        <v>1</v>
      </c>
    </row>
    <row r="997" spans="1:4" x14ac:dyDescent="0.25">
      <c r="A997" t="s">
        <v>3045</v>
      </c>
      <c r="B997" t="s">
        <v>1442</v>
      </c>
      <c r="C997">
        <v>111.9728209</v>
      </c>
      <c r="D997">
        <v>8</v>
      </c>
    </row>
    <row r="998" spans="1:4" x14ac:dyDescent="0.25">
      <c r="A998" t="s">
        <v>3045</v>
      </c>
      <c r="B998" t="s">
        <v>1443</v>
      </c>
      <c r="C998">
        <v>106.40095819</v>
      </c>
      <c r="D998">
        <v>16</v>
      </c>
    </row>
    <row r="999" spans="1:4" x14ac:dyDescent="0.25">
      <c r="A999" t="s">
        <v>3045</v>
      </c>
      <c r="B999" t="s">
        <v>1458</v>
      </c>
      <c r="C999">
        <v>224.73382165999999</v>
      </c>
      <c r="D999">
        <v>9</v>
      </c>
    </row>
    <row r="1000" spans="1:4" x14ac:dyDescent="0.25">
      <c r="A1000" t="s">
        <v>3045</v>
      </c>
      <c r="B1000" t="s">
        <v>1467</v>
      </c>
      <c r="C1000">
        <v>610.4790729299998</v>
      </c>
      <c r="D1000">
        <v>92</v>
      </c>
    </row>
    <row r="1001" spans="1:4" x14ac:dyDescent="0.25">
      <c r="A1001" t="s">
        <v>3045</v>
      </c>
      <c r="B1001" t="s">
        <v>1468</v>
      </c>
      <c r="C1001">
        <v>720.14363413000012</v>
      </c>
      <c r="D1001">
        <v>133</v>
      </c>
    </row>
    <row r="1002" spans="1:4" x14ac:dyDescent="0.25">
      <c r="A1002" t="s">
        <v>3045</v>
      </c>
      <c r="B1002" t="s">
        <v>1469</v>
      </c>
      <c r="C1002">
        <v>134.56826091999997</v>
      </c>
      <c r="D1002">
        <v>46</v>
      </c>
    </row>
    <row r="1003" spans="1:4" x14ac:dyDescent="0.25">
      <c r="A1003" t="s">
        <v>3045</v>
      </c>
      <c r="B1003" t="s">
        <v>1470</v>
      </c>
      <c r="C1003">
        <v>26.291789659999999</v>
      </c>
      <c r="D1003">
        <v>4</v>
      </c>
    </row>
    <row r="1004" spans="1:4" x14ac:dyDescent="0.25">
      <c r="A1004" t="s">
        <v>3045</v>
      </c>
      <c r="B1004" t="s">
        <v>1475</v>
      </c>
      <c r="C1004">
        <v>472.22646313000013</v>
      </c>
      <c r="D1004">
        <v>54</v>
      </c>
    </row>
    <row r="1005" spans="1:4" x14ac:dyDescent="0.25">
      <c r="A1005" t="s">
        <v>3045</v>
      </c>
      <c r="B1005" t="s">
        <v>1459</v>
      </c>
      <c r="C1005">
        <v>44.579168869999997</v>
      </c>
      <c r="D1005">
        <v>10</v>
      </c>
    </row>
    <row r="1006" spans="1:4" x14ac:dyDescent="0.25">
      <c r="A1006" t="s">
        <v>3045</v>
      </c>
      <c r="B1006" t="s">
        <v>1460</v>
      </c>
      <c r="C1006">
        <v>57.481436599999995</v>
      </c>
      <c r="D1006">
        <v>17</v>
      </c>
    </row>
    <row r="1007" spans="1:4" x14ac:dyDescent="0.25">
      <c r="A1007" t="s">
        <v>3045</v>
      </c>
      <c r="B1007" t="s">
        <v>1461</v>
      </c>
      <c r="C1007">
        <v>33.16221651</v>
      </c>
      <c r="D1007">
        <v>15</v>
      </c>
    </row>
    <row r="1008" spans="1:4" x14ac:dyDescent="0.25">
      <c r="A1008" t="s">
        <v>3045</v>
      </c>
      <c r="B1008" t="s">
        <v>1462</v>
      </c>
      <c r="C1008">
        <v>26.22028787</v>
      </c>
      <c r="D1008">
        <v>4</v>
      </c>
    </row>
    <row r="1009" spans="1:4" x14ac:dyDescent="0.25">
      <c r="A1009" t="s">
        <v>3045</v>
      </c>
      <c r="B1009" t="s">
        <v>1463</v>
      </c>
      <c r="C1009">
        <v>6.3664669999999993E-2</v>
      </c>
      <c r="D1009">
        <v>1</v>
      </c>
    </row>
    <row r="1010" spans="1:4" x14ac:dyDescent="0.25">
      <c r="A1010" t="s">
        <v>3045</v>
      </c>
      <c r="B1010" t="s">
        <v>1464</v>
      </c>
      <c r="C1010">
        <v>0.50001231999999995</v>
      </c>
      <c r="D1010">
        <v>1</v>
      </c>
    </row>
    <row r="1011" spans="1:4" x14ac:dyDescent="0.25">
      <c r="A1011" t="s">
        <v>3045</v>
      </c>
      <c r="B1011" t="s">
        <v>1465</v>
      </c>
      <c r="C1011">
        <v>111.9728209</v>
      </c>
      <c r="D1011">
        <v>8</v>
      </c>
    </row>
    <row r="1012" spans="1:4" x14ac:dyDescent="0.25">
      <c r="A1012" t="s">
        <v>3045</v>
      </c>
      <c r="B1012" t="s">
        <v>1466</v>
      </c>
      <c r="C1012">
        <v>106.40095819</v>
      </c>
      <c r="D1012">
        <v>16</v>
      </c>
    </row>
    <row r="1013" spans="1:4" x14ac:dyDescent="0.25">
      <c r="A1013" t="s">
        <v>3045</v>
      </c>
      <c r="B1013" t="s">
        <v>1481</v>
      </c>
      <c r="C1013">
        <v>339.37066417999995</v>
      </c>
      <c r="D1013">
        <v>92</v>
      </c>
    </row>
    <row r="1014" spans="1:4" x14ac:dyDescent="0.25">
      <c r="A1014" t="s">
        <v>3045</v>
      </c>
      <c r="B1014" t="s">
        <v>1490</v>
      </c>
      <c r="C1014">
        <v>477.40610986000007</v>
      </c>
      <c r="D1014">
        <v>15</v>
      </c>
    </row>
    <row r="1015" spans="1:4" x14ac:dyDescent="0.25">
      <c r="A1015" t="s">
        <v>3045</v>
      </c>
      <c r="B1015" t="s">
        <v>1491</v>
      </c>
      <c r="C1015">
        <v>25.605574230000002</v>
      </c>
      <c r="D1015">
        <v>4</v>
      </c>
    </row>
    <row r="1016" spans="1:4" x14ac:dyDescent="0.25">
      <c r="A1016" t="s">
        <v>3045</v>
      </c>
      <c r="B1016" t="s">
        <v>1492</v>
      </c>
      <c r="C1016">
        <v>13.324159980000001</v>
      </c>
      <c r="D1016">
        <v>3</v>
      </c>
    </row>
    <row r="1017" spans="1:4" x14ac:dyDescent="0.25">
      <c r="A1017" t="s">
        <v>3045</v>
      </c>
      <c r="B1017" t="s">
        <v>1493</v>
      </c>
      <c r="C1017">
        <v>57.965185050000002</v>
      </c>
      <c r="D1017">
        <v>4</v>
      </c>
    </row>
    <row r="1018" spans="1:4" x14ac:dyDescent="0.25">
      <c r="A1018" t="s">
        <v>3045</v>
      </c>
      <c r="B1018" t="s">
        <v>1482</v>
      </c>
      <c r="C1018">
        <v>229.82663146000002</v>
      </c>
      <c r="D1018">
        <v>37</v>
      </c>
    </row>
    <row r="1019" spans="1:4" x14ac:dyDescent="0.25">
      <c r="A1019" t="s">
        <v>3045</v>
      </c>
      <c r="B1019" t="s">
        <v>1483</v>
      </c>
      <c r="C1019">
        <v>198.05199750999989</v>
      </c>
      <c r="D1019">
        <v>48</v>
      </c>
    </row>
    <row r="1020" spans="1:4" x14ac:dyDescent="0.25">
      <c r="A1020" t="s">
        <v>3045</v>
      </c>
      <c r="B1020" t="s">
        <v>1484</v>
      </c>
      <c r="C1020">
        <v>379.25370303</v>
      </c>
      <c r="D1020">
        <v>48</v>
      </c>
    </row>
    <row r="1021" spans="1:4" x14ac:dyDescent="0.25">
      <c r="A1021" t="s">
        <v>3045</v>
      </c>
      <c r="B1021" t="s">
        <v>1485</v>
      </c>
      <c r="C1021">
        <v>355.12098446000005</v>
      </c>
      <c r="D1021">
        <v>55</v>
      </c>
    </row>
    <row r="1022" spans="1:4" x14ac:dyDescent="0.25">
      <c r="A1022" t="s">
        <v>3045</v>
      </c>
      <c r="B1022" t="s">
        <v>1486</v>
      </c>
      <c r="C1022">
        <v>162.12097621999999</v>
      </c>
      <c r="D1022">
        <v>36</v>
      </c>
    </row>
    <row r="1023" spans="1:4" x14ac:dyDescent="0.25">
      <c r="A1023" t="s">
        <v>3045</v>
      </c>
      <c r="B1023" t="s">
        <v>1487</v>
      </c>
      <c r="C1023">
        <v>96.383083849999991</v>
      </c>
      <c r="D1023">
        <v>25</v>
      </c>
    </row>
    <row r="1024" spans="1:4" x14ac:dyDescent="0.25">
      <c r="A1024" t="s">
        <v>3045</v>
      </c>
      <c r="B1024" t="s">
        <v>1488</v>
      </c>
      <c r="C1024">
        <v>96.490547100000015</v>
      </c>
      <c r="D1024">
        <v>24</v>
      </c>
    </row>
    <row r="1025" spans="1:5" x14ac:dyDescent="0.25">
      <c r="A1025" t="s">
        <v>3045</v>
      </c>
      <c r="B1025" t="s">
        <v>1489</v>
      </c>
      <c r="C1025">
        <v>137.90399142999999</v>
      </c>
      <c r="D1025">
        <v>17</v>
      </c>
    </row>
    <row r="1026" spans="1:5" x14ac:dyDescent="0.25">
      <c r="A1026" t="s">
        <v>3045</v>
      </c>
      <c r="B1026" t="s">
        <v>1506</v>
      </c>
      <c r="C1026">
        <v>13.324159980000001</v>
      </c>
      <c r="D1026">
        <v>3</v>
      </c>
    </row>
    <row r="1027" spans="1:5" x14ac:dyDescent="0.25">
      <c r="A1027" t="s">
        <v>3045</v>
      </c>
      <c r="B1027" t="s">
        <v>1507</v>
      </c>
      <c r="C1027">
        <v>2555.4994483800019</v>
      </c>
      <c r="D1027">
        <v>405</v>
      </c>
    </row>
    <row r="1028" spans="1:5" x14ac:dyDescent="0.25">
      <c r="A1028" t="s">
        <v>3045</v>
      </c>
      <c r="B1028" t="s">
        <v>1525</v>
      </c>
      <c r="D1028">
        <v>1206.6042188963997</v>
      </c>
    </row>
    <row r="1029" spans="1:5" x14ac:dyDescent="0.25">
      <c r="A1029" t="s">
        <v>3045</v>
      </c>
      <c r="B1029" t="s">
        <v>1514</v>
      </c>
      <c r="D1029">
        <v>43.108964684100009</v>
      </c>
    </row>
    <row r="1030" spans="1:5" x14ac:dyDescent="0.25">
      <c r="A1030" t="s">
        <v>3045</v>
      </c>
      <c r="B1030" t="s">
        <v>1517</v>
      </c>
      <c r="D1030">
        <v>0.28903027139999998</v>
      </c>
    </row>
    <row r="1031" spans="1:5" x14ac:dyDescent="0.25">
      <c r="A1031" t="s">
        <v>3045</v>
      </c>
      <c r="B1031" t="s">
        <v>1518</v>
      </c>
      <c r="D1031">
        <v>18.828350161499991</v>
      </c>
    </row>
    <row r="1032" spans="1:5" x14ac:dyDescent="0.25">
      <c r="A1032" t="s">
        <v>3045</v>
      </c>
      <c r="B1032" t="s">
        <v>1521</v>
      </c>
      <c r="D1032">
        <v>2399.626372296199</v>
      </c>
    </row>
    <row r="1033" spans="1:5" x14ac:dyDescent="0.25">
      <c r="A1033" t="s">
        <v>3045</v>
      </c>
      <c r="B1033" t="s">
        <v>993</v>
      </c>
      <c r="C1033">
        <v>0.74878063420843988</v>
      </c>
      <c r="D1033">
        <v>1.2305355391910588E-2</v>
      </c>
      <c r="E1033">
        <v>0.72130965226350452</v>
      </c>
    </row>
    <row r="1034" spans="1:5" x14ac:dyDescent="0.25">
      <c r="A1034" t="s">
        <v>3045</v>
      </c>
      <c r="B1034" t="s">
        <v>994</v>
      </c>
      <c r="C1034">
        <v>1.8585903575810105E-2</v>
      </c>
      <c r="D1034">
        <v>2.40689189630552E-2</v>
      </c>
      <c r="E1034">
        <v>1.8790423430093409E-2</v>
      </c>
    </row>
    <row r="1035" spans="1:5" x14ac:dyDescent="0.25">
      <c r="A1035" t="s">
        <v>3045</v>
      </c>
      <c r="B1035" t="s">
        <v>995</v>
      </c>
      <c r="D1035">
        <v>1.3589360755013647E-2</v>
      </c>
      <c r="E1035">
        <v>5.0689153415181109E-4</v>
      </c>
    </row>
    <row r="1036" spans="1:5" x14ac:dyDescent="0.25">
      <c r="A1036" t="s">
        <v>3045</v>
      </c>
      <c r="B1036" t="s">
        <v>1133</v>
      </c>
      <c r="C1036">
        <v>1.1027520427291126E-3</v>
      </c>
    </row>
    <row r="1037" spans="1:5" x14ac:dyDescent="0.25">
      <c r="A1037" t="s">
        <v>3045</v>
      </c>
      <c r="B1037" t="s">
        <v>1141</v>
      </c>
      <c r="C1037">
        <v>2.3948167424605118E-2</v>
      </c>
    </row>
    <row r="1038" spans="1:5" x14ac:dyDescent="0.25">
      <c r="A1038" t="s">
        <v>3045</v>
      </c>
      <c r="B1038" t="s">
        <v>1417</v>
      </c>
      <c r="C1038">
        <v>0.37208461374279372</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D2C8B11A-CB69-4BD2-B4F1-CCAA084D7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Morten Bækby Petersen</cp:lastModifiedBy>
  <dcterms:created xsi:type="dcterms:W3CDTF">2025-09-04T15:20:53Z</dcterms:created>
  <dcterms:modified xsi:type="dcterms:W3CDTF">2026-05-08T08:41:44Z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