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oekonomi-afd\Performance Management\Fast rapportering\CSR\CR 2022\"/>
    </mc:Choice>
  </mc:AlternateContent>
  <xr:revisionPtr revIDLastSave="0" documentId="13_ncr:1_{AEB50218-60E7-455A-9BEF-66891E8ED310}" xr6:coauthVersionLast="47" xr6:coauthVersionMax="47" xr10:uidLastSave="{00000000-0000-0000-0000-000000000000}"/>
  <bookViews>
    <workbookView xWindow="28680" yWindow="-120" windowWidth="29040" windowHeight="17640" tabRatio="934" activeTab="2" xr2:uid="{1C100934-E708-4835-8B9E-683D02E17484}"/>
  </bookViews>
  <sheets>
    <sheet name="Introduction" sheetId="2" r:id="rId1"/>
    <sheet name="Policies and Commitments" sheetId="31" r:id="rId2"/>
    <sheet name="CO2e Emissions" sheetId="35" r:id="rId3"/>
    <sheet name="Environmental Footprint" sheetId="6" r:id="rId4"/>
    <sheet name="Sustainable Lending" sheetId="5" r:id="rId5"/>
    <sheet name="Taxonomy Eligibility" sheetId="37" r:id="rId6"/>
    <sheet name="Risk Management" sheetId="28" state="hidden" r:id="rId7"/>
    <sheet name="Sustainable Investments" sheetId="30" r:id="rId8"/>
    <sheet name="Governance" sheetId="22" r:id="rId9"/>
    <sheet name="Compliance" sheetId="12" r:id="rId10"/>
    <sheet name="Customer Protection" sheetId="27" r:id="rId11"/>
    <sheet name="Financial Inclusion &amp; Literacy" sheetId="3" r:id="rId12"/>
    <sheet name="Staff" sheetId="13" r:id="rId13"/>
    <sheet name="Diversity and Inclusion" sheetId="14" r:id="rId14"/>
    <sheet name="GRI2022" sheetId="34" r:id="rId15"/>
    <sheet name="PRB2022" sheetId="29" r:id="rId16"/>
  </sheets>
  <externalReferences>
    <externalReference r:id="rId17"/>
  </externalReferences>
  <definedNames>
    <definedName name="_xlnm._FilterDatabase" localSheetId="14" hidden="1">'GRI2022'!$E$13:$E$13</definedName>
    <definedName name="HR_Perioder">[1]IN_Data!$F$2:$AK$2</definedName>
    <definedName name="HR_Scenarie" localSheetId="14">[1]IN_Data!#REF!</definedName>
    <definedName name="HR_Scenarie">[1]IN_Data!#REF!</definedName>
    <definedName name="input_aar" localSheetId="14">#REF!</definedName>
    <definedName name="input_aar">#REF!</definedName>
    <definedName name="Risk_and_Capital_Management_Report_2019" localSheetId="10">#REF!</definedName>
    <definedName name="Risk_and_Capital_Management_Report_2019" localSheetId="1">#REF!</definedName>
    <definedName name="Risk_and_Capital_Management_Report_2019" localSheetId="15">#REF!</definedName>
    <definedName name="Risk_and_Capital_Management_Report_2019" localSheetId="6">'Risk Management'!#REF!</definedName>
    <definedName name="Risk_and_Capital_Management_Report_2019">#REF!</definedName>
    <definedName name="SdCt032ae452e8db46f6824bddefa2c0646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032ae452e8db46f6824bddefa2c0646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'PRB2022'!#REF!</definedName>
    <definedName name="SdCt032ae452e8db46f6824bddefa2c0646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032ae452e8db46f6824bddefa2c0646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'PRB2022'!#REF!</definedName>
    <definedName name="SdCt032ae452e8db46f6824bddefa2c06468_2" comment="scᚬ严㏂ᤪწ髤ἇ신끮돆㠱ܜ퀒跚ꙝ⭀婷棛㕔膠⠋턼ꍿﮚⷷ὘䈙譼ऀ_x0000_" localSheetId="13">'Diversity and Inclusion'!#REF!</definedName>
    <definedName name="SdCt032ae452e8db46f6824bddefa2c06468_2" comment="scᚬ严㏂ᤪწ髤ἇ신끮돆㠱ܜ퀒跚ꙝ⭀婷棛㕔膠⠋턼ꍿﮚⷷ὘䈙譼ऀ_x0000_" localSheetId="15">'PRB2022'!#REF!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Literacy'!$B$9:$F$10</definedName>
    <definedName name="SdCt170cc94928714af79caf717d6b638e0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Literacy'!$B$9:$F$10</definedName>
    <definedName name="SdCt170cc94928714af79caf717d6b638e0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170cc94928714af79caf717d6b638e07_2" comment="scᚬ严㏂ᤪწ髤ἇ신끮돆㠱ܜ퀒跚ꙝ⭀婷棛㕔膠⠋턼ꍿﮚⷷ὘䈙譼ऀ_x0000_" localSheetId="2">'CO2e Emissions'!#REF!</definedName>
    <definedName name="SdCt170cc94928714af79caf717d6b638e07_2" comment="scᚬ严㏂ᤪწ髤ἇ신끮돆㠱ܜ퀒跚ꙝ⭀婷棛㕔膠⠋턼ꍿﮚⷷ὘䈙譼ऀ_x0000_" localSheetId="3">'Environmental Footprint'!#REF!</definedName>
    <definedName name="SdCt170cc94928714af79caf717d6b638e07_2" comment="scᚬ严㏂ᤪწ髤ἇ신끮돆㠱ܜ퀒跚ꙝ⭀婷棛㕔膠⠋턼ꍿﮚⷷ὘䈙譼ऀ_x0000_" localSheetId="11">'Financial Inclusion &amp; Literacy'!$B$9:$F$10</definedName>
    <definedName name="SdCt170cc94928714af79caf717d6b638e07_2" comment="scᚬ严㏂ᤪწ髤ἇ신끮돆㠱ܜ퀒跚ꙝ⭀婷棛㕔膠⠋턼ꍿﮚⷷ὘䈙譼ऀ_x0000_" localSheetId="4">'Sustainable Lending'!#REF!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9">Compliance!#REF!,Compliance!#REF!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0">'Customer Protection'!#REF!,'Customer Protection'!#REF!</definedName>
    <definedName name="SdCt17fccab6e170445fb172bf8bc826e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8">Governance!#REF!,Governance!#REF!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9">Compliance!#REF!,Compliance!#REF!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0">'Customer Protection'!#REF!,'Customer Protection'!#REF!</definedName>
    <definedName name="SdCt17fccab6e170445fb172bf8bc826e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8">Governance!#REF!,Governance!#REF!</definedName>
    <definedName name="SdCt17fccab6e170445fb172bf8bc826e80e_2" comment="scᚬ严㏂ᤪწ髤ἇ신끮돆㠱ܜ퀒跚ꙝ⭀婷棛㕔膠⠋턼ꍿﮚⷷ὘䈙譼ऀ_x0000_" localSheetId="9">Compliance!#REF!,Compliance!#REF!</definedName>
    <definedName name="SdCt17fccab6e170445fb172bf8bc826e80e_2" comment="scᚬ严㏂ᤪწ髤ἇ신끮돆㠱ܜ퀒跚ꙝ⭀婷棛㕔膠⠋턼ꍿﮚⷷ὘䈙譼ऀ_x0000_" localSheetId="10">'Customer Protection'!#REF!,'Customer Protection'!#REF!</definedName>
    <definedName name="SdCt17fccab6e170445fb172bf8bc826e80e_2" comment="scᚬ严㏂ᤪწ髤ἇ신끮돆㠱ܜ퀒跚ꙝ⭀婷棛㕔膠⠋턼ꍿﮚⷷ὘䈙譼ऀ_x0000_" localSheetId="8">Governance!#REF!,Governance!#REF!</definedName>
    <definedName name="SdCt24ef487bffbb4a818d9084642c2454f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24ef487bffbb4a818d9084642c2454f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'PRB2022'!#REF!</definedName>
    <definedName name="SdCt24ef487bffbb4a818d9084642c2454f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24ef487bffbb4a818d9084642c2454f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'PRB2022'!#REF!</definedName>
    <definedName name="SdCt24ef487bffbb4a818d9084642c2454f3_2" comment="scᚬ严㏂ᤪწ髤ἇ신끮돆㠱ܜ퀒跚ꙝ⭀婷棛㕔膠⠋턼ꍿﮚⷷ὘䈙譼ऀ_x0000_" localSheetId="13">'Diversity and Inclusion'!#REF!</definedName>
    <definedName name="SdCt24ef487bffbb4a818d9084642c2454f3_2" comment="scᚬ严㏂ᤪწ髤ἇ신끮돆㠱ܜ퀒跚ꙝ⭀婷棛㕔膠⠋턼ꍿﮚⷷ὘䈙譼ऀ_x0000_" localSheetId="15">'PRB2022'!#REF!</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Footprint'!$B$57:$D$63</definedName>
    <definedName name="SdCt25700350eaf645b693c3ce1176281ac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Lending'!$B$35:$E$44</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Footprint'!$B$57:$D$63</definedName>
    <definedName name="SdCt25700350eaf645b693c3ce1176281ac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Lending'!$B$35:$E$44</definedName>
    <definedName name="SdCt25700350eaf645b693c3ce1176281acd_2" comment="scᚬ严㏂ᤪწ髤ἇ신끮돆㠱ܜ퀒跚ꙝ⭀婷棛㕔膠⠋턼ꍿﮚⷷ὘䈙譼ऀ_x0000_" localSheetId="2">'CO2e Emissions'!#REF!</definedName>
    <definedName name="SdCt25700350eaf645b693c3ce1176281acd_2" comment="scᚬ严㏂ᤪწ髤ἇ신끮돆㠱ܜ퀒跚ꙝ⭀婷棛㕔膠⠋턼ꍿﮚⷷ὘䈙譼ऀ_x0000_" localSheetId="3">'Environmental Footprint'!$B$57:$D$63</definedName>
    <definedName name="SdCt25700350eaf645b693c3ce1176281acd_2" comment="scᚬ严㏂ᤪწ髤ἇ신끮돆㠱ܜ퀒跚ꙝ⭀婷棛㕔膠⠋턼ꍿﮚⷷ὘䈙譼ऀ_x0000_" localSheetId="4">'Sustainable Lending'!$B$35:$E$44</definedName>
    <definedName name="SdCt3a742fca98e9424dabfba04a2f0c241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3a742fca98e9424dabfba04a2f0c241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Footprint'!$B$35:$N$112</definedName>
    <definedName name="SdCt3a742fca98e9424dabfba04a2f0c241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3a742fca98e9424dabfba04a2f0c241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Footprint'!$B$35:$N$112</definedName>
    <definedName name="SdCt3a742fca98e9424dabfba04a2f0c2415_2" comment="scᚬ严㏂ᤪწ髤ἇ신끮돆㠱ܜ퀒跚ꙝ⭀婷棛㕔膠⠋턼ꍿﮚⷷ὘䈙譼ऀ_x0000_" localSheetId="2">'CO2e Emissions'!#REF!</definedName>
    <definedName name="SdCt3a742fca98e9424dabfba04a2f0c2415_2" comment="scᚬ严㏂ᤪწ髤ἇ신끮돆㠱ܜ퀒跚ꙝ⭀婷棛㕔膠⠋턼ꍿﮚⷷ὘䈙譼ऀ_x0000_" localSheetId="3">'Environmental Footprint'!$B$35:$N$112</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Footprint'!$B$45:$D$54</definedName>
    <definedName name="SdCt41ee0d4381d74c3b9e179eb6c304d6d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Footprint'!$B$45:$D$54</definedName>
    <definedName name="SdCt41ee0d4381d74c3b9e179eb6c304d6d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41ee0d4381d74c3b9e179eb6c304d6de_2" comment="scᚬ严㏂ᤪწ髤ἇ신끮돆㠱ܜ퀒跚ꙝ⭀婷棛㕔膠⠋턼ꍿﮚⷷ὘䈙譼ऀ_x0000_" localSheetId="2">'CO2e Emissions'!#REF!</definedName>
    <definedName name="SdCt41ee0d4381d74c3b9e179eb6c304d6de_2" comment="scᚬ严㏂ᤪწ髤ἇ신끮돆㠱ܜ퀒跚ꙝ⭀婷棛㕔膠⠋턼ꍿﮚⷷ὘䈙譼ऀ_x0000_" localSheetId="3">'Environmental Footprint'!$B$45:$D$54</definedName>
    <definedName name="SdCt41ee0d4381d74c3b9e179eb6c304d6de_2" comment="scᚬ严㏂ᤪწ髤ἇ신끮돆㠱ܜ퀒跚ꙝ⭀婷棛㕔膠⠋턼ꍿﮚⷷ὘䈙譼ऀ_x0000_" localSheetId="4">'Sustainable Lending'!#REF!</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Footprint'!$B$71:$F$71</definedName>
    <definedName name="SdCt49045383d1c34cd2a16fd270914be2a0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Lending'!$B$27:$G$29</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Footprint'!$B$71:$F$71</definedName>
    <definedName name="SdCt49045383d1c34cd2a16fd270914be2a0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Lending'!$B$27:$G$29</definedName>
    <definedName name="SdCt49045383d1c34cd2a16fd270914be2a0_2" comment="scᚬ严㏂ᤪწ髤ἇ신끮돆㠱ܜ퀒跚ꙝ⭀婷棛㕔膠⠋턼ꍿﮚⷷ὘䈙譼ऀ_x0000_" localSheetId="2">'CO2e Emissions'!#REF!</definedName>
    <definedName name="SdCt49045383d1c34cd2a16fd270914be2a0_2" comment="scᚬ严㏂ᤪწ髤ἇ신끮돆㠱ܜ퀒跚ꙝ⭀婷棛㕔膠⠋턼ꍿﮚⷷ὘䈙譼ऀ_x0000_" localSheetId="3">'Environmental Footprint'!$B$71:$F$71</definedName>
    <definedName name="SdCt49045383d1c34cd2a16fd270914be2a0_2" comment="scᚬ严㏂ᤪწ髤ἇ신끮돆㠱ܜ퀒跚ꙝ⭀婷棛㕔膠⠋턼ꍿﮚⷷ὘䈙譼ऀ_x0000_" localSheetId="4">'Sustainable Lending'!$B$27:$G$29</definedName>
    <definedName name="SdCt51ed4c6833584a148e0bca52955a3b4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51ed4c6833584a148e0bca52955a3b4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'PRB2022'!$C$30:$D$31</definedName>
    <definedName name="SdCt51ed4c6833584a148e0bca52955a3b4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51ed4c6833584a148e0bca52955a3b4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'PRB2022'!$C$30:$D$31</definedName>
    <definedName name="SdCt51ed4c6833584a148e0bca52955a3b43_2" comment="scᚬ严㏂ᤪწ髤ἇ신끮돆㠱ܜ퀒跚ꙝ⭀婷棛㕔膠⠋턼ꍿﮚⷷ὘䈙譼ऀ_x0000_" localSheetId="13">'Diversity and Inclusion'!#REF!</definedName>
    <definedName name="SdCt51ed4c6833584a148e0bca52955a3b43_2" comment="scᚬ严㏂ᤪწ髤ἇ신끮돆㠱ܜ퀒跚ꙝ⭀婷棛㕔膠⠋턼ꍿﮚⷷ὘䈙譼ऀ_x0000_" localSheetId="15">'PRB2022'!$C$30:$D$31</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'PRB2022'!#REF!</definedName>
    <definedName name="SdCt55aa3219da1a4b84a859fbd3bf73e4b7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'PRB2022'!#REF!</definedName>
    <definedName name="SdCt55aa3219da1a4b84a859fbd3bf73e4b7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5aa3219da1a4b84a859fbd3bf73e4b7_2" comment="scᚬ严㏂ᤪწ髤ἇ신끮돆㠱ܜ퀒跚ꙝ⭀婷棛㕔膠⠋턼ꍿﮚⷷ὘䈙譼ऀ_x0000_" localSheetId="13">'Diversity and Inclusion'!#REF!</definedName>
    <definedName name="SdCt55aa3219da1a4b84a859fbd3bf73e4b7_2" comment="scᚬ严㏂ᤪწ髤ἇ신끮돆㠱ܜ퀒跚ꙝ⭀婷棛㕔膠⠋턼ꍿﮚⷷ὘䈙譼ऀ_x0000_" localSheetId="15">'PRB2022'!#REF!</definedName>
    <definedName name="SdCt55aa3219da1a4b84a859fbd3bf73e4b7_2" comment="scᚬ严㏂ᤪწ髤ἇ신끮돆㠱ܜ퀒跚ꙝ⭀婷棛㕔膠⠋턼ꍿﮚⷷ὘䈙譼ऀ_x0000_" localSheetId="12">Staff!#REF!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'PRB2022'!#REF!</definedName>
    <definedName name="SdCt5b8e8f6c423c49eb9aa6f52b9764580e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'PRB2022'!#REF!</definedName>
    <definedName name="SdCt5b8e8f6c423c49eb9aa6f52b9764580e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b8e8f6c423c49eb9aa6f52b9764580e_2" comment="scᚬ严㏂ᤪწ髤ἇ신끮돆㠱ܜ퀒跚ꙝ⭀婷棛㕔膠⠋턼ꍿﮚⷷ὘䈙譼ऀ_x0000_" localSheetId="13">'Diversity and Inclusion'!#REF!</definedName>
    <definedName name="SdCt5b8e8f6c423c49eb9aa6f52b9764580e_2" comment="scᚬ严㏂ᤪწ髤ἇ신끮돆㠱ܜ퀒跚ꙝ⭀婷棛㕔膠⠋턼ꍿﮚⷷ὘䈙譼ऀ_x0000_" localSheetId="15">'PRB2022'!#REF!</definedName>
    <definedName name="SdCt5b8e8f6c423c49eb9aa6f52b9764580e_2" comment="scᚬ严㏂ᤪწ髤ἇ신끮돆㠱ܜ퀒跚ꙝ⭀婷棛㕔膠⠋턼ꍿﮚⷷ὘䈙譼ऀ_x0000_" localSheetId="12">Staff!#REF!</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Footprint'!$B$35:$D$67</definedName>
    <definedName name="SdCt5eb4e6c493ba40118708f8bd1cab76d6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Lending'!$B$10:$E$19</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Footprint'!$B$35:$D$67</definedName>
    <definedName name="SdCt5eb4e6c493ba40118708f8bd1cab76d6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Lending'!$B$10:$E$19</definedName>
    <definedName name="SdCt5eb4e6c493ba40118708f8bd1cab76d6_2" comment="scᚬ严㏂ᤪწ髤ἇ신끮돆㠱ܜ퀒跚ꙝ⭀婷棛㕔膠⠋턼ꍿﮚⷷ὘䈙譼ऀ_x0000_" localSheetId="2">'CO2e Emissions'!#REF!</definedName>
    <definedName name="SdCt5eb4e6c493ba40118708f8bd1cab76d6_2" comment="scᚬ严㏂ᤪწ髤ἇ신끮돆㠱ܜ퀒跚ꙝ⭀婷棛㕔膠⠋턼ꍿﮚⷷ὘䈙譼ऀ_x0000_" localSheetId="3">'Environmental Footprint'!$B$35:$D$67</definedName>
    <definedName name="SdCt5eb4e6c493ba40118708f8bd1cab76d6_2" comment="scᚬ严㏂ᤪწ髤ἇ신끮돆㠱ܜ퀒跚ꙝ⭀婷棛㕔膠⠋턼ꍿﮚⷷ὘䈙譼ऀ_x0000_" localSheetId="4">'Sustainable Lending'!$B$10:$E$19</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'PRB2022'!#REF!</definedName>
    <definedName name="SdCt5ec130f92e78405ab8910e507bd0450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'PRB2022'!#REF!</definedName>
    <definedName name="SdCt5ec130f92e78405ab8910e507bd0450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5ec130f92e78405ab8910e507bd04502_2" comment="scᚬ严㏂ᤪწ髤ἇ신끮돆㠱ܜ퀒跚ꙝ⭀婷棛㕔膠⠋턼ꍿﮚⷷ὘䈙譼ऀ_x0000_" localSheetId="13">'Diversity and Inclusion'!#REF!</definedName>
    <definedName name="SdCt5ec130f92e78405ab8910e507bd04502_2" comment="scᚬ严㏂ᤪწ髤ἇ신끮돆㠱ܜ퀒跚ꙝ⭀婷棛㕔膠⠋턼ꍿﮚⷷ὘䈙譼ऀ_x0000_" localSheetId="15">'PRB2022'!#REF!</definedName>
    <definedName name="SdCt5ec130f92e78405ab8910e507bd04502_2" comment="scᚬ严㏂ᤪწ髤ἇ신끮돆㠱ܜ퀒跚ꙝ⭀婷棛㕔膠⠋턼ꍿﮚⷷ὘䈙譼ऀ_x0000_" localSheetId="12">Staff!#REF!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'PRB2022'!#REF!</definedName>
    <definedName name="SdCt607cf8aa62144f2e9a185693e3d95f7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'PRB2022'!#REF!</definedName>
    <definedName name="SdCt607cf8aa62144f2e9a185693e3d95f7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607cf8aa62144f2e9a185693e3d95f75_2" comment="scᚬ严㏂ᤪწ髤ἇ신끮돆㠱ܜ퀒跚ꙝ⭀婷棛㕔膠⠋턼ꍿﮚⷷ὘䈙譼ऀ_x0000_" localSheetId="13">'Diversity and Inclusion'!#REF!</definedName>
    <definedName name="SdCt607cf8aa62144f2e9a185693e3d95f75_2" comment="scᚬ严㏂ᤪწ髤ἇ신끮돆㠱ܜ퀒跚ꙝ⭀婷棛㕔膠⠋턼ꍿﮚⷷ὘䈙譼ऀ_x0000_" localSheetId="15">'PRB2022'!#REF!</definedName>
    <definedName name="SdCt607cf8aa62144f2e9a185693e3d95f75_2" comment="scᚬ严㏂ᤪწ髤ἇ신끮돆㠱ܜ퀒跚ꙝ⭀婷棛㕔膠⠋턼ꍿﮚⷷ὘䈙譼ऀ_x0000_" localSheetId="12">Staff!#REF!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Literacy'!$B$9:$F$10</definedName>
    <definedName name="SdCt6ec77f9e87ec4acfbc39d326f78a9d6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Literacy'!$B$9:$F$10</definedName>
    <definedName name="SdCt6ec77f9e87ec4acfbc39d326f78a9d6b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6ec77f9e87ec4acfbc39d326f78a9d6b_2" comment="scᚬ严㏂ᤪწ髤ἇ신끮돆㠱ܜ퀒跚ꙝ⭀婷棛㕔膠⠋턼ꍿﮚⷷ὘䈙譼ऀ_x0000_" localSheetId="2">'CO2e Emissions'!#REF!</definedName>
    <definedName name="SdCt6ec77f9e87ec4acfbc39d326f78a9d6b_2" comment="scᚬ严㏂ᤪწ髤ἇ신끮돆㠱ܜ퀒跚ꙝ⭀婷棛㕔膠⠋턼ꍿﮚⷷ὘䈙譼ऀ_x0000_" localSheetId="3">'Environmental Footprint'!#REF!</definedName>
    <definedName name="SdCt6ec77f9e87ec4acfbc39d326f78a9d6b_2" comment="scᚬ严㏂ᤪწ髤ἇ신끮돆㠱ܜ퀒跚ꙝ⭀婷棛㕔膠⠋턼ꍿﮚⷷ὘䈙譼ऀ_x0000_" localSheetId="11">'Financial Inclusion &amp; Literacy'!$B$9:$F$10</definedName>
    <definedName name="SdCt6ec77f9e87ec4acfbc39d326f78a9d6b_2" comment="scᚬ严㏂ᤪწ髤ἇ신끮돆㠱ܜ퀒跚ꙝ⭀婷棛㕔膠⠋턼ꍿﮚⷷ὘䈙譼ऀ_x0000_" localSheetId="4">'Sustainable Lending'!#REF!</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'PRB2022'!$C$24:$D$28</definedName>
    <definedName name="SdCt6ee5d89007bd40cbb44675a4c8407f08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'PRB2022'!$C$24:$D$28</definedName>
    <definedName name="SdCt6ee5d89007bd40cbb44675a4c8407f08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6ee5d89007bd40cbb44675a4c8407f08_2" comment="scᚬ严㏂ᤪწ髤ἇ신끮돆㠱ܜ퀒跚ꙝ⭀婷棛㕔膠⠋턼ꍿﮚⷷ὘䈙譼ऀ_x0000_" localSheetId="13">'Diversity and Inclusion'!#REF!</definedName>
    <definedName name="SdCt6ee5d89007bd40cbb44675a4c8407f08_2" comment="scᚬ严㏂ᤪწ髤ἇ신끮돆㠱ܜ퀒跚ꙝ⭀婷棛㕔膠⠋턼ꍿﮚⷷ὘䈙譼ऀ_x0000_" localSheetId="15">'PRB2022'!$C$24:$D$28</definedName>
    <definedName name="SdCt6ee5d89007bd40cbb44675a4c8407f08_2" comment="scᚬ严㏂ᤪწ髤ἇ신끮돆㠱ܜ퀒跚ꙝ⭀婷棛㕔膠⠋턼ꍿﮚⷷ὘䈙譼ऀ_x0000_" localSheetId="12">Staff!#REF!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'PRB2022'!#REF!</definedName>
    <definedName name="SdCt71effb706bd04f16bcb03c04abea2afa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'PRB2022'!#REF!</definedName>
    <definedName name="SdCt71effb706bd04f16bcb03c04abea2afa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71effb706bd04f16bcb03c04abea2afa_2" comment="scᚬ严㏂ᤪწ髤ἇ신끮돆㠱ܜ퀒跚ꙝ⭀婷棛㕔膠⠋턼ꍿﮚⷷ὘䈙譼ऀ_x0000_" localSheetId="13">'Diversity and Inclusion'!#REF!</definedName>
    <definedName name="SdCt71effb706bd04f16bcb03c04abea2afa_2" comment="scᚬ严㏂ᤪწ髤ἇ신끮돆㠱ܜ퀒跚ꙝ⭀婷棛㕔膠⠋턼ꍿﮚⷷ὘䈙譼ऀ_x0000_" localSheetId="15">'PRB2022'!#REF!</definedName>
    <definedName name="SdCt71effb706bd04f16bcb03c04abea2afa_2" comment="scᚬ严㏂ᤪწ髤ἇ신끮돆㠱ܜ퀒跚ꙝ⭀婷棛㕔膠⠋턼ꍿﮚⷷ὘䈙譼ऀ_x0000_" localSheetId="12">Staff!#REF!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2">'CO2e Emissions'!#REF!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3">'Environmental Footprint'!#REF!</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11">'Financial Inclusion &amp; Literacy'!$B$9:$F$10</definedName>
    <definedName name="SdCt82e8a54110ed40e6a26424c511568b0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又䁨켱謩掋桵곌얛▄ㄚ瑕፥蠚栫體鸪숎뒳泸묮ǘ㖝搠⮘儬逴㬥틵毝旚걐␚셃ꂭᕢ▚ᅆꃀ栌摫ᨬ愂ꨍ٠ࠨὓᇊ圃餖裳㎊靋ᒘ斌卍咋⣎郡_xd961_䫷㆝_xde92_힛᪌ﺶ泝㛝谑ڏ钛ࡴ㾍켶଩择探俒㘳粚筮짘᳷㥕ꯐﶡ鴟" localSheetId="4">'Sustainable Lending'!#REF!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2">'CO2e Emissions'!#REF!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3">'Environmental Footprint'!#REF!</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11">'Financial Inclusion &amp; Literacy'!$B$9:$F$10</definedName>
    <definedName name="SdCt82e8a54110ed40e6a26424c511568b0d_1" comment="sc㟇ޕ듫丞憤ࡥ耉℃逳驦娎馬趘ቄ렐_xdb92_希虡奲ㄝ㸣냆㧜➙ꅫዀ闍ꐒ肀瀙抢꾄ᅱ䅛렓뤖▘᡹鈫ꮪ_xd99e_鴇抇㙨淡骴_xd878_ᓻ脯脞﬑ংޮ鎊ꆹˀႶᘇܐꠂ䛩ࣘ覊ꀀ훪㈅肈搕ꍪ聶视ੜ⢚r䨉摑ⱂ쇈鄽䀂瀀璩鶜菬䜉쟁⡊Å䍀玤ᦺዹꅧ릁 鿙ᒛ㻫惊艵樹燇霎♰㐨倀玪롒杔뀲卟嚚牍孖㼝悕βꑪꪓ㗧_xd861_蚂쎨⨒僕㚲ꍃ妩췿㲭ꊵ媰_xdd36_멲曟㖭슡ꁄ倌젷⣈㻬䨹葒허耀䝁ク䴈謼⮁ᓴߚ炽刍쉴㏈限ی슽烀ˉ烽_xde42_㶶ి瀤ꤢЇ㳜ࢍ㫢콛_xdc0f_紈꿛↞•⸍숀㌓㫏Ꭴ瑩勣ᓧ핌ﴁ夔傳샋㜊紬촲쉑㳃갏ռ䁓惌⊨ퟜᘣ㐭僃ጘ뤷⹽ૻ풬顱䉔锔벮ꮸ봳䌣덂紴㌾滨愙逃袈貃㊘篁箺땯" localSheetId="4">'Sustainable Lending'!#REF!</definedName>
    <definedName name="SdCt82e8a54110ed40e6a26424c511568b0d_2" comment="sc_xd872_ꀁ_xdf07_炃ೌ䯌ఢᣴ茝윐郌ⰰ髜ⲍᝩ踓두坄썑蛋㰜务駏_x0009_깁踍帧⇖븞䟄햓茐跍⏁尹僶足ⵈᨄꙂ肦馘⸉﫲詆访̛ᥡ退" localSheetId="2">'CO2e Emissions'!#REF!</definedName>
    <definedName name="SdCt82e8a54110ed40e6a26424c511568b0d_2" comment="sc_xd872_ꀁ_xdf07_炃ೌ䯌ఢᣴ茝윐郌ⰰ髜ⲍᝩ踓두坄썑蛋㰜务駏_x0009_깁踍帧⇖븞䟄햓茐跍⏁尹僶足ⵈᨄꙂ肦馘⸉﫲詆访̛ᥡ退" localSheetId="3">'Environmental Footprint'!#REF!</definedName>
    <definedName name="SdCt82e8a54110ed40e6a26424c511568b0d_2" comment="sc_xd872_ꀁ_xdf07_炃ೌ䯌ఢᣴ茝윐郌ⰰ髜ⲍᝩ踓두坄썑蛋㰜务駏_x0009_깁踍帧⇖븞䟄햓茐跍⏁尹僶足ⵈᨄꙂ肦馘⸉﫲詆访̛ᥡ退" localSheetId="11">'Financial Inclusion &amp; Literacy'!$B$9:$F$10</definedName>
    <definedName name="SdCt82e8a54110ed40e6a26424c511568b0d_2" comment="sc_xd872_ꀁ_xdf07_炃ೌ䯌ఢᣴ茝윐郌ⰰ髜ⲍᝩ踓두坄썑蛋㰜务駏_x0009_깁踍帧⇖븞䟄햓茐跍⏁尹僶足ⵈᨄꙂ肦馘⸉﫲詆访̛ᥡ退" localSheetId="4">'Sustainable Lending'!#REF!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882547e5140747bb91e718eed314e5e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Lending'!$B$52:$G$54</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882547e5140747bb91e718eed314e5e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Lending'!$B$52:$G$54</definedName>
    <definedName name="SdCt882547e5140747bb91e718eed314e5e3_2" comment="scᚬ严㏂ᤪწ髤ἇ신끮돆㠱ܜ퀒跚ꙝ⭀婷棛㕔膠⠋턼ꍿﮚⷷ὘䈙譼ऀ_x0000_" localSheetId="2">'CO2e Emissions'!#REF!</definedName>
    <definedName name="SdCt882547e5140747bb91e718eed314e5e3_2" comment="scᚬ严㏂ᤪწ髤ἇ신끮돆㠱ܜ퀒跚ꙝ⭀婷棛㕔膠⠋턼ꍿﮚⷷ὘䈙譼ऀ_x0000_" localSheetId="3">'Environmental Footprint'!#REF!</definedName>
    <definedName name="SdCt882547e5140747bb91e718eed314e5e3_2" comment="scᚬ严㏂ᤪწ髤ἇ신끮돆㠱ܜ퀒跚ꙝ⭀婷棛㕔膠⠋턼ꍿﮚⷷ὘䈙譼ऀ_x0000_" localSheetId="4">'Sustainable Lending'!$B$52:$G$54</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941c9f3d34a6422a9570d568017b5673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Investments'!$B$9:$F$18</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941c9f3d34a6422a9570d568017b5673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Investments'!$B$9:$F$18</definedName>
    <definedName name="SdCt941c9f3d34a6422a9570d568017b5673_2" comment="scᚬ严㏂ᤪწ髤ἇ신끮돆㠱ܜ퀒跚ꙝ⭀婷棛㕔膠⠋턼ꍿﮚⷷ὘䈙譼ऀ_x0000_" localSheetId="2">'CO2e Emissions'!#REF!</definedName>
    <definedName name="SdCt941c9f3d34a6422a9570d568017b5673_2" comment="scᚬ严㏂ᤪწ髤ἇ신끮돆㠱ܜ퀒跚ꙝ⭀婷棛㕔膠⠋턼ꍿﮚⷷ὘䈙譼ऀ_x0000_" localSheetId="3">'Environmental Footprint'!#REF!</definedName>
    <definedName name="SdCt941c9f3d34a6422a9570d568017b5673_2" comment="scᚬ严㏂ᤪწ髤ἇ신끮돆㠱ܜ퀒跚ꙝ⭀婷棛㕔膠⠋턼ꍿﮚⷷ὘䈙譼ऀ_x0000_" localSheetId="4">'Sustainable Investments'!$B$9:$F$18</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2">'CO2e Emissions'!#REF!</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3">'Environmental Footprint'!#REF!</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11">'Financial Inclusion &amp; Literacy'!$B$9:$F$10</definedName>
    <definedName name="SdCta5670b9c6d0a42ea9f523c497cfae2d4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4">'Sustainable Lending'!#REF!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2">'CO2e Emissions'!#REF!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3">'Environmental Footprint'!#REF!</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11">'Financial Inclusion &amp; Literacy'!$B$9:$F$10</definedName>
    <definedName name="SdCta5670b9c6d0a42ea9f523c497cfae2d4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4">'Sustainable Lending'!#REF!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2">'CO2e Emissions'!#REF!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3">'Environmental Footprint'!#REF!</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11">'Financial Inclusion &amp; Literacy'!$B$9:$F$10</definedName>
    <definedName name="SdCta5670b9c6d0a42ea9f523c497cfae2d4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4">'Sustainable Lending'!#REF!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Literacy'!$B$43:$I$51</definedName>
    <definedName name="SdCtac2f169e2aee47a18b60e87e85c800bc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Literacy'!$B$43:$I$51</definedName>
    <definedName name="SdCtac2f169e2aee47a18b60e87e85c800bc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ac2f169e2aee47a18b60e87e85c800bc_2" comment="scᚬ严㏂ᤪწ髤ἇ신끮돆㠱ܜ퀒跚ꙝ⭀婷棛㕔膠⠋턼ꍿﮚⷷ὘䈙譼ऀ_x0000_" localSheetId="2">'CO2e Emissions'!#REF!</definedName>
    <definedName name="SdCtac2f169e2aee47a18b60e87e85c800bc_2" comment="scᚬ严㏂ᤪწ髤ἇ신끮돆㠱ܜ퀒跚ꙝ⭀婷棛㕔膠⠋턼ꍿﮚⷷ὘䈙譼ऀ_x0000_" localSheetId="3">'Environmental Footprint'!#REF!</definedName>
    <definedName name="SdCtac2f169e2aee47a18b60e87e85c800bc_2" comment="scᚬ严㏂ᤪწ髤ἇ신끮돆㠱ܜ퀒跚ꙝ⭀婷棛㕔膠⠋턼ꍿﮚⷷ὘䈙譼ऀ_x0000_" localSheetId="11">'Financial Inclusion &amp; Literacy'!$B$43:$I$51</definedName>
    <definedName name="SdCtac2f169e2aee47a18b60e87e85c800bc_2" comment="scᚬ严㏂ᤪწ髤ἇ신끮돆㠱ܜ퀒跚ꙝ⭀婷棛㕔膠⠋턼ꍿﮚⷷ὘䈙譼ऀ_x0000_" localSheetId="4">'Sustainable Lending'!#REF!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2">'CO2e Emissions'!#REF!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3">'Environmental Footprint'!#REF!</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11">'Financial Inclusion &amp; Literacy'!$B$15:$F$19</definedName>
    <definedName name="SdCtb14db368c02545288e6cfce7cdd0aa9b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尢ᤊ謀İ_x0018_ᄬ㘇ฯ쐐̈́ﵳ벙䚦≨㴁裌䥙饬ꠗ⶞죦犌︽ڟ孊ᜉ䐸넮㗙୳䡥니岹¤凐铊镟굅钱어㫖晢춒수赀_xdb3e_⻋聶㣀㸐爱ᜓ䪹蔒쥁兏℀䐁켁ꯝ鹣ᙠ⩧玙쫕鍋嫃涩_xdb21_ᎆ㜒ҵ叹㛙醲壱钼_xde45_佷뙐눓掁_xda24_ᨂΨꬑⳐ訵؃䁣⍘텣ࠗᢥ偨_xdb00_䄯窘蹕㜪㦑梏㶴걌녉虪씧蕮ꛒṰᶖጟ猙ᯩᓡ禫潍洋_xde38_歂཭舫ﰪᇑ" localSheetId="4">'Sustainable Lending'!#REF!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2">'CO2e Emissions'!#REF!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3">'Environmental Footprint'!#REF!</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11">'Financial Inclusion &amp; Literacy'!$B$15:$F$19</definedName>
    <definedName name="SdCtb14db368c02545288e6cfce7cdd0aa9b_1" comment="sc櫉㬄ꉞ_xd94a_྇淙藍楑躓嵷䷓霝샽_xdda3_沏ׄÕ與夯⮉䆅䠈勀Ĥ䴈얳䐗ໟ᛬᝿_xde76_䎓怳ꔂᤶ푲栲疃ཡ飴೏ᐭฤ䬓ገꅈ䫜ꊢ䁼㲄⌟㛔諭फ़_xdfb1_ﶈ迒譬肕_xde97_尠趒༏_xde08_ﴐꟅ悽줄셰悕め씬䱁怈嬋ң倄諒Ⲝ鸕䀁귔搋Đ젝何_x000d_ᎌᒸ兖쮀ä鐡좡墅莑≺耄ズ㟕挣它─抡ꀫ칋純煒䀦⨊⤶懖쇵죱◴㧒앩_xd89a_ᜨ8㕎↷ᩘጶ膛ᝳ㑫᪓猖躰竝앖ద斅ꫝ飵쐄⩣䍘픵쵩텶䰅㓄޴鴗劖듮ⲇ⛸씑黨疝坝헌븟魬ⴜ앝賩啝뾢㎁ﾁ囐䝭敃㌵ఢ仢곭㥈ӕ榸䟪箳ཐ᧵⇐恎㩔疻蚊訁餄썐攙׼䉲ेりㆹကࣨ☟馡ᅧ詁뱰ꍞ舗隸丐髥롎蕵ꪢ考晡淋态昗헵秥뎹_xdb0a_겡锤䁍枛脑쌄죓_xd974_塅엙᠉đ䕮ခ饽胶_xdfb7_톳绦眅" localSheetId="4">'Sustainable Lending'!#REF!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2">'CO2e Emissions'!#REF!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3">'Environmental Footprint'!#REF!</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11">'Financial Inclusion &amp; Literacy'!$B$15:$F$19</definedName>
    <definedName name="SdCtb14db368c02545288e6cfce7cdd0aa9b_2" comment="sc_xde78_⢧ｮᘗﷷ斅ᎈヨꖗ늗杙蹍秛_xd844_笪홨ㆤ駇ᶐܻ콭ꭖ赺츲싲病暁홨⣯_xd8ef_琰迈Ǆ䑆寚沣翦ᠱ뱜㥐䧯芖枿攻륡ᐷꑕﵸ蒆磡蔮狽_xdf9e_䭺_xdf21_뮐ỹ뜦阫㴫쪕࿎砀䵲ྂӼ௉竛₣脳譱4đ歬꺭薘텖_xda1b_慪嘂臁⸆ᐒ俨儎඼簞焄_x0000_" localSheetId="4">'Sustainable Lending'!#REF!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Literacy'!$B$15:$F$19</definedName>
    <definedName name="SdCtb867551dd34241dda9c6cf6ac2c36af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Literacy'!$B$15:$F$19</definedName>
    <definedName name="SdCtb867551dd34241dda9c6cf6ac2c36af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b867551dd34241dda9c6cf6ac2c36af5_2" comment="scᚬ严㏂ᤪწ髤ἇ신끮돆㠱ܜ퀒跚ꙝ⭀婷棛㕔膠⠋턼ꍿﮚⷷ὘䈙譼ऀ_x0000_" localSheetId="2">'CO2e Emissions'!#REF!</definedName>
    <definedName name="SdCtb867551dd34241dda9c6cf6ac2c36af5_2" comment="scᚬ严㏂ᤪწ髤ἇ신끮돆㠱ܜ퀒跚ꙝ⭀婷棛㕔膠⠋턼ꍿﮚⷷ὘䈙譼ऀ_x0000_" localSheetId="3">'Environmental Footprint'!#REF!</definedName>
    <definedName name="SdCtb867551dd34241dda9c6cf6ac2c36af5_2" comment="scᚬ严㏂ᤪწ髤ἇ신끮돆㠱ܜ퀒跚ꙝ⭀婷棛㕔膠⠋턼ꍿﮚⷷ὘䈙譼ऀ_x0000_" localSheetId="11">'Financial Inclusion &amp; Literacy'!$B$15:$F$19</definedName>
    <definedName name="SdCtb867551dd34241dda9c6cf6ac2c36af5_2" comment="scᚬ严㏂ᤪწ髤ἇ신끮돆㠱ܜ퀒跚ꙝ⭀婷棛㕔膠⠋턼ꍿﮚⷷ὘䈙譼ऀ_x0000_" localSheetId="4">'Sustainable Lending'!#REF!</definedName>
    <definedName name="SdCtb880f4d72e0047bfbd0ecd83408d59e5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b880f4d72e0047bfbd0ecd83408d59e5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b880f4d72e0047bfbd0ecd83408d59e5_2" comment="scᚬ严㏂ᤪწ髤ἇ신끮돆㠱ܜ퀒跚ꙝ⭀婷棛㕔膠⠋턼ꍿﮚⷷ὘䈙譼ऀ_x0000_" localSheetId="2">'CO2e Emissions'!#REF!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'PRB2022'!#REF!</definedName>
    <definedName name="SdCted18aedd130747aba911e715fc6405ed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2">Staff!#REF!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'PRB2022'!#REF!</definedName>
    <definedName name="SdCted18aedd130747aba911e715fc6405ed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2">Staff!#REF!</definedName>
    <definedName name="SdCted18aedd130747aba911e715fc6405ed_2" comment="scᚬ严㏂ᤪწ髤ἇ신끮돆㠱ܜ퀒跚ꙝ⭀婷棛㕔膠⠋턼ꍿﮚⷷ὘䈙譼ऀ_x0000_" localSheetId="13">'Diversity and Inclusion'!#REF!</definedName>
    <definedName name="SdCted18aedd130747aba911e715fc6405ed_2" comment="scᚬ严㏂ᤪწ髤ἇ신끮돆㠱ܜ퀒跚ꙝ⭀婷棛㕔膠⠋턼ꍿﮚⷷ὘䈙譼ऀ_x0000_" localSheetId="15">'PRB2022'!#REF!</definedName>
    <definedName name="SdCted18aedd130747aba911e715fc6405ed_2" comment="scᚬ严㏂ᤪწ髤ἇ신끮돆㠱ܜ퀒跚ꙝ⭀婷棛㕔膠⠋턼ꍿﮚⷷ὘䈙譼ऀ_x0000_" localSheetId="12">Staff!#REF!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2">'CO2e Emissions'!#REF!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3">'Environmental Footprint'!#REF!</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1">'Financial Inclusion &amp; Literacy'!$B$9:$F$10</definedName>
    <definedName name="SdCtee6efcf46b7c44faa436b307d476d38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4">'Sustainable Lending'!#REF!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2">'CO2e Emissions'!#REF!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3">'Environmental Footprint'!#REF!</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1">'Financial Inclusion &amp; Literacy'!$B$9:$F$10</definedName>
    <definedName name="SdCtee6efcf46b7c44faa436b307d476d38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4">'Sustainable Lending'!#REF!</definedName>
    <definedName name="SdCtee6efcf46b7c44faa436b307d476d382_2" comment="scᚬ严㏂ᤪწ髤ἇ신끮돆㠱ܜ퀒跚ꙝ⭀婷棛㕔膠⠋턼ꍿﮚⷷ὘䈙譼ऀ_x0000_" localSheetId="2">'CO2e Emissions'!#REF!</definedName>
    <definedName name="SdCtee6efcf46b7c44faa436b307d476d382_2" comment="scᚬ严㏂ᤪწ髤ἇ신끮돆㠱ܜ퀒跚ꙝ⭀婷棛㕔膠⠋턼ꍿﮚⷷ὘䈙譼ऀ_x0000_" localSheetId="3">'Environmental Footprint'!#REF!</definedName>
    <definedName name="SdCtee6efcf46b7c44faa436b307d476d382_2" comment="scᚬ严㏂ᤪწ髤ἇ신끮돆㠱ܜ퀒跚ꙝ⭀婷棛㕔膠⠋턼ꍿﮚⷷ὘䈙譼ऀ_x0000_" localSheetId="11">'Financial Inclusion &amp; Literacy'!$B$9:$F$10</definedName>
    <definedName name="SdCtee6efcf46b7c44faa436b307d476d382_2" comment="scᚬ严㏂ᤪწ髤ἇ신끮돆㠱ܜ퀒跚ꙝ⭀婷棛㕔膠⠋턼ꍿﮚⷷ὘䈙譼ऀ_x0000_" localSheetId="4">'Sustainable Lending'!#REF!</definedName>
    <definedName name="SdCtff4f94efea114990ad8a2d303c23149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3">'Diversity and Inclusion'!#REF!</definedName>
    <definedName name="SdCtff4f94efea114990ad8a2d303c231492_0" comment="sc㞂⃲ˡ⁜ꁢҰᎁ鰠┃_xd81d_횠୑ìİᓀམѠᶀ嘀桇譣ꎄ뀆풬ࣈʻ逋ಉ爁鐀㠄「所㦾䤠ˉ⹎꒖隽道侄5狈∡咯ꖫ襒 柜가晏値堀⒱鄐½_xd820_鴭䷌Ǖ중퐀Ⱐ쀀_xdd6d_숨_x0014_ᕡ痉䤐䐁汀奝_xdcbc_籡ﳹδꗉ紹䁫㶼ﰂ艀T넊뢺鯺こ퉜_xddbb_驌날넪렁藸쌬ƥ적㲋砄斈綵鉧㦋䨪꬇ตᄅꯧ왡葢焰㩄ꝃ惰尶ܘ숇㯉鑪戦踍ꏐᢌꢕ首쪁狙朖␊ᜉ䐸넒歝ꬊᢍ胚榚䎥畘䇖娐欅ຆ_xd9f0_⫄䬑ಅ䖠　బ桫㩋⑒꠴낀₟Ԭ䜫遡尲摚╋薵ꁨﴡ衒亸奆҇ᔱ鈓৫⧄ﭡ뚒侦쎙댋笳骎섐繠닃ⶇ숕䢔段庬흫巨덬㋗躵_xd96d_⻭⺢錑콈赴껦鯴洙_xdcee_ኔ婀虘ၲᕤȨꍐ怀☉咧誠͛ꦐ堑᤟鮲踰ྫ桝ꂏ句袥䤥㦍瞧ꉬ⼿갭뭥荒줻홽ꯀ헮" localSheetId="15">'PRB2022'!$C$24:$E$25</definedName>
    <definedName name="SdCtff4f94efea114990ad8a2d303c23149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3">'Diversity and Inclusion'!#REF!</definedName>
    <definedName name="SdCtff4f94efea114990ad8a2d303c231492_1" comment="sc郤㬐䕳걑䢡ꨀ뙭롭ቆ殢겈ꩪ몁ꥪ枖눸閩탚މ⑻㪑녡꺕_xde5c_뜤艠렰䲐눅ႊ⎐Ⰱୡ悈樀醄舀❄飃꣮㩎㬲ྱᰧᠩ獊恗_x0001_줨骑䲫蒱ଇ≄ীǐ๓ꂓ㬉߁⡊Å䌚ⴄጛ䄉밙慡֑䦳솶㏃揮ڣ釃㤦蘨ڞ됺退炰麌͂Ԭℚច㰥濤׈禁馡湋굡ﰽ͇틦躾杩ꖵٔ돴㒇侔Ⱃ㋎砲敿쑕㋥꣎阬奊챆㔅獙㏞Ⱖ슡▃ꁄ倌젝檃⣈ඒ᎐䨹葐Ւ耀䝁》䴇_xdb3c_䆸⮁ᓴ㋐듶㶐徴㏂晐ی쀭靀˂뙝靳쥄춶㧟瀤ꤢ૛㳜ࢋ篂獢ힵ괒蛛⁦‟摴㌬ろﴀ윮偽샊_xda0f_굊俤參筼㏘귰ퟰ芺㼹昷眼爢䨏櫚ꓝ㐀僁﷼⤄൓⭍㒵팦↜暙䔵㭏펋밥೐睑_xdf2c_퀫䴇་먘䐸â∱ⴎ䨪갭ఀ冶Შື숶惁쏄_xdc34_俭ኳ_xdd20_孖쐤㇣ఋ㏙_xdd7e_펼㽹ଭᐡ" localSheetId="15">'PRB2022'!$C$24:$E$25</definedName>
    <definedName name="SdCtff4f94efea114990ad8a2d303c231492_2" comment="scᚬ严㏂ᤪწ髤ἇ신끮돆㠱ܜ퀒跚ꙝ⭀婷棛㕔膠⠋턼ꍿﮚⷷ὘䈙譼ऀ_x0000_" localSheetId="13">'Diversity and Inclusion'!#REF!</definedName>
    <definedName name="SdCtff4f94efea114990ad8a2d303c231492_2" comment="scᚬ严㏂ᤪწ髤ἇ신끮돆㠱ܜ퀒跚ꙝ⭀婷棛㕔膠⠋턼ꍿﮚⷷ὘䈙譼ऀ_x0000_" localSheetId="15">'PRB2022'!$C$24:$E$25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35" l="1"/>
  <c r="C67" i="35"/>
  <c r="C28" i="35" s="1"/>
  <c r="L65" i="6"/>
  <c r="D45" i="3" l="1"/>
  <c r="C25" i="35"/>
  <c r="H26" i="35"/>
  <c r="G29" i="35"/>
  <c r="F29" i="35"/>
  <c r="E29" i="35"/>
  <c r="D29" i="35"/>
  <c r="M72" i="6"/>
  <c r="L72" i="6"/>
  <c r="D77" i="6"/>
  <c r="E77" i="6"/>
  <c r="F77" i="6"/>
  <c r="E129" i="22"/>
  <c r="C77" i="6"/>
  <c r="D28" i="35"/>
  <c r="D25" i="35" s="1"/>
  <c r="E98" i="22"/>
  <c r="D98" i="22"/>
  <c r="C98" i="22"/>
  <c r="E55" i="22"/>
  <c r="C55" i="22"/>
  <c r="E38" i="22"/>
  <c r="D38" i="22"/>
  <c r="C38" i="22"/>
  <c r="H55" i="35"/>
  <c r="H58" i="35"/>
  <c r="M78" i="6"/>
  <c r="M112" i="6"/>
  <c r="M111" i="6"/>
  <c r="M110" i="6"/>
  <c r="M109" i="6"/>
  <c r="M107" i="6"/>
  <c r="L112" i="6"/>
  <c r="L111" i="6"/>
  <c r="L110" i="6"/>
  <c r="L109" i="6"/>
  <c r="L108" i="6"/>
  <c r="L107" i="6"/>
  <c r="M102" i="6"/>
  <c r="M101" i="6"/>
  <c r="M100" i="6"/>
  <c r="M99" i="6"/>
  <c r="M98" i="6"/>
  <c r="M97" i="6"/>
  <c r="M96" i="6"/>
  <c r="M93" i="6"/>
  <c r="M92" i="6"/>
  <c r="M91" i="6"/>
  <c r="M90" i="6"/>
  <c r="M89" i="6"/>
  <c r="M88" i="6"/>
  <c r="M87" i="6"/>
  <c r="L102" i="6"/>
  <c r="L101" i="6"/>
  <c r="L100" i="6"/>
  <c r="L99" i="6"/>
  <c r="L98" i="6"/>
  <c r="L97" i="6"/>
  <c r="L96" i="6"/>
  <c r="L95" i="6"/>
  <c r="L94" i="6"/>
  <c r="L93" i="6"/>
  <c r="L92" i="6"/>
  <c r="L91" i="6"/>
  <c r="L89" i="6"/>
  <c r="L88" i="6"/>
  <c r="L87" i="6"/>
  <c r="M76" i="6"/>
  <c r="M75" i="6"/>
  <c r="M73" i="6"/>
  <c r="M71" i="6"/>
  <c r="M70" i="6"/>
  <c r="M69" i="6"/>
  <c r="M68" i="6"/>
  <c r="M67" i="6"/>
  <c r="M66" i="6"/>
  <c r="M65" i="6"/>
  <c r="L77" i="6"/>
  <c r="L76" i="6"/>
  <c r="L75" i="6"/>
  <c r="L73" i="6"/>
  <c r="L71" i="6"/>
  <c r="L70" i="6"/>
  <c r="L69" i="6"/>
  <c r="L68" i="6"/>
  <c r="L67" i="6"/>
  <c r="L66" i="6"/>
  <c r="M60" i="6"/>
  <c r="M59" i="6"/>
  <c r="M57" i="6"/>
  <c r="M56" i="6"/>
  <c r="M55" i="6"/>
  <c r="L60" i="6"/>
  <c r="L59" i="6"/>
  <c r="L58" i="6"/>
  <c r="L57" i="6"/>
  <c r="L56" i="6"/>
  <c r="L55" i="6"/>
  <c r="L50" i="6"/>
  <c r="L49" i="6"/>
  <c r="L48" i="6"/>
  <c r="L47" i="6"/>
  <c r="L46" i="6"/>
  <c r="L45" i="6"/>
  <c r="L44" i="6"/>
  <c r="L43" i="6"/>
  <c r="L41" i="6"/>
  <c r="L40" i="6"/>
  <c r="L39" i="6"/>
  <c r="L38" i="6"/>
  <c r="L37" i="6"/>
  <c r="M50" i="6"/>
  <c r="M49" i="6"/>
  <c r="M48" i="6"/>
  <c r="M46" i="6"/>
  <c r="M45" i="6"/>
  <c r="M44" i="6"/>
  <c r="M43" i="6"/>
  <c r="M41" i="6"/>
  <c r="M40" i="6"/>
  <c r="M39" i="6"/>
  <c r="M38" i="6"/>
  <c r="M37" i="6"/>
  <c r="M32" i="6"/>
  <c r="M31" i="6"/>
  <c r="M30" i="6"/>
  <c r="M29" i="6"/>
  <c r="M28" i="6"/>
  <c r="M27" i="6"/>
  <c r="M26" i="6"/>
  <c r="L32" i="6"/>
  <c r="L31" i="6"/>
  <c r="L30" i="6"/>
  <c r="L29" i="6"/>
  <c r="L28" i="6"/>
  <c r="L27" i="6"/>
  <c r="L26" i="6"/>
  <c r="H83" i="35"/>
  <c r="H82" i="35"/>
  <c r="H81" i="35"/>
  <c r="H80" i="35"/>
  <c r="H74" i="35"/>
  <c r="N46" i="35"/>
  <c r="N45" i="35"/>
  <c r="M46" i="35"/>
  <c r="M45" i="35"/>
  <c r="D44" i="35"/>
  <c r="N44" i="35" s="1"/>
  <c r="C44" i="35"/>
  <c r="M44" i="35" s="1"/>
  <c r="C36" i="35"/>
  <c r="H38" i="35"/>
  <c r="H37" i="35"/>
  <c r="H27" i="35"/>
  <c r="F52" i="35"/>
  <c r="F28" i="35" s="1"/>
  <c r="F25" i="35" s="1"/>
  <c r="G52" i="35"/>
  <c r="G28" i="35" s="1"/>
  <c r="G25" i="35" s="1"/>
  <c r="E44" i="3"/>
  <c r="E52" i="35"/>
  <c r="E28" i="35" s="1"/>
  <c r="E25" i="35" s="1"/>
  <c r="D55" i="22"/>
  <c r="H16" i="30"/>
  <c r="G16" i="30"/>
  <c r="E77" i="22"/>
  <c r="D77" i="22"/>
  <c r="C77" i="22"/>
  <c r="C67" i="22"/>
  <c r="D37" i="5"/>
  <c r="E44" i="5" s="1"/>
  <c r="D12" i="5"/>
  <c r="E13" i="5" s="1"/>
  <c r="H44" i="3"/>
  <c r="F45" i="13"/>
  <c r="E45" i="13"/>
  <c r="F42" i="13"/>
  <c r="E42" i="13"/>
  <c r="E88" i="22"/>
  <c r="D88" i="22"/>
  <c r="C88" i="22"/>
  <c r="E67" i="22"/>
  <c r="D67" i="22"/>
  <c r="D51" i="3"/>
  <c r="D50" i="3"/>
  <c r="D49" i="3"/>
  <c r="D48" i="3"/>
  <c r="D47" i="3"/>
  <c r="D46" i="3"/>
  <c r="I44" i="3"/>
  <c r="G44" i="3"/>
  <c r="F44" i="3"/>
  <c r="C52" i="35"/>
  <c r="D44" i="3" l="1"/>
  <c r="C29" i="35"/>
  <c r="H36" i="35"/>
  <c r="E42" i="5"/>
  <c r="E40" i="5"/>
  <c r="E43" i="5"/>
  <c r="E41" i="5"/>
  <c r="E39" i="5"/>
  <c r="E38" i="5"/>
  <c r="E18" i="5"/>
  <c r="E16" i="5"/>
  <c r="E17" i="5"/>
  <c r="E15" i="5"/>
  <c r="E19" i="5"/>
  <c r="E14" i="5"/>
  <c r="E37" i="5" l="1"/>
  <c r="E12" i="5"/>
</calcChain>
</file>

<file path=xl/sharedStrings.xml><?xml version="1.0" encoding="utf-8"?>
<sst xmlns="http://schemas.openxmlformats.org/spreadsheetml/2006/main" count="2408" uniqueCount="1292">
  <si>
    <t>Sustainability Fact Book 2022</t>
  </si>
  <si>
    <t>- Corporate Responsibility Report 2022</t>
  </si>
  <si>
    <t>- Nykredit Group Annual Report 2022</t>
  </si>
  <si>
    <t>- Risk and Capital Management Report 2022</t>
  </si>
  <si>
    <t>- Corporate Governance 2022</t>
  </si>
  <si>
    <t>Table of contents</t>
  </si>
  <si>
    <t>Policies and Commitments</t>
  </si>
  <si>
    <t>We will actively support sustainable development</t>
  </si>
  <si>
    <r>
      <t>CO</t>
    </r>
    <r>
      <rPr>
        <u/>
        <vertAlign val="subscript"/>
        <sz val="11"/>
        <color theme="1"/>
        <rFont val="Arial"/>
        <family val="2"/>
        <scheme val="minor"/>
      </rPr>
      <t>2</t>
    </r>
    <r>
      <rPr>
        <u/>
        <sz val="11"/>
        <color theme="1"/>
        <rFont val="Arial"/>
        <family val="2"/>
        <scheme val="minor"/>
      </rPr>
      <t>e Emmisions</t>
    </r>
  </si>
  <si>
    <t>Environmental Footprint</t>
  </si>
  <si>
    <t>Sustainable Lending</t>
  </si>
  <si>
    <t>Sustainable Investments</t>
  </si>
  <si>
    <t>Taxonomy Eligibility</t>
  </si>
  <si>
    <t>Responsible Business Practises</t>
  </si>
  <si>
    <t>Governance</t>
  </si>
  <si>
    <t>Compliance</t>
  </si>
  <si>
    <t>Customer Protection</t>
  </si>
  <si>
    <t>Financial Inclusion &amp; Literacy</t>
  </si>
  <si>
    <t>Human Resources</t>
  </si>
  <si>
    <t>Staff</t>
  </si>
  <si>
    <t>Diversity and Inclusion</t>
  </si>
  <si>
    <t>Nykredit's GRI Index</t>
  </si>
  <si>
    <t>Principles for Responsible Banking</t>
  </si>
  <si>
    <r>
      <rPr>
        <b/>
        <sz val="11"/>
        <color rgb="FF002060"/>
        <rFont val="Arial"/>
        <family val="2"/>
        <scheme val="minor"/>
      </rPr>
      <t>For</t>
    </r>
    <r>
      <rPr>
        <sz val="11"/>
        <color rgb="FF002060"/>
        <rFont val="Arial"/>
        <family val="2"/>
        <scheme val="minor"/>
      </rPr>
      <t xml:space="preserve"> </t>
    </r>
    <r>
      <rPr>
        <b/>
        <sz val="11"/>
        <color rgb="FF002060"/>
        <rFont val="Arial"/>
        <family val="2"/>
        <scheme val="minor"/>
      </rPr>
      <t>further information,</t>
    </r>
    <r>
      <rPr>
        <sz val="11"/>
        <color rgb="FF002060"/>
        <rFont val="Arial"/>
        <family val="2"/>
        <scheme val="minor"/>
      </rPr>
      <t xml:space="preserve"> please contact Investor Relations at investor_relations@nykredit.dk or Uffe Lembo, Responsibility Lead at ul@nykredit.dk.</t>
    </r>
  </si>
  <si>
    <t>Policies approved by the Board of Directors</t>
  </si>
  <si>
    <t>Responsible</t>
  </si>
  <si>
    <t>Comment</t>
  </si>
  <si>
    <t>Whistleblower Protection Policy</t>
  </si>
  <si>
    <t>Board of Directors</t>
  </si>
  <si>
    <t>Corporate Responsibility Policy</t>
  </si>
  <si>
    <t>Environmental Policy</t>
  </si>
  <si>
    <t>Sustainable Investments Policy</t>
  </si>
  <si>
    <t>IT Security Policy</t>
  </si>
  <si>
    <t>Tax Policy</t>
  </si>
  <si>
    <t>Remuneration Policy</t>
  </si>
  <si>
    <t>Anti-money Laundering Policy</t>
  </si>
  <si>
    <t>Anti-Corruption Policy</t>
  </si>
  <si>
    <t>Communications Policy</t>
  </si>
  <si>
    <t>Diversity Policy</t>
  </si>
  <si>
    <t>Nykredit's Group Risk Policy</t>
  </si>
  <si>
    <t>Not public, but describtion can be found in Risk and Capital Management Report 2022</t>
  </si>
  <si>
    <t>Credit Policy</t>
  </si>
  <si>
    <t>Market Risk Policy</t>
  </si>
  <si>
    <t>Liquidity Policy</t>
  </si>
  <si>
    <t>Operational Risk Policy</t>
  </si>
  <si>
    <t>Capital Policy</t>
  </si>
  <si>
    <t>Policy for Nykredit Group Outsourcing</t>
  </si>
  <si>
    <t>Model Risk Policy</t>
  </si>
  <si>
    <t>Compliance Policy</t>
  </si>
  <si>
    <t>Not public</t>
  </si>
  <si>
    <t>Valuation Policy</t>
  </si>
  <si>
    <t>Nykredit Group Products Policy</t>
  </si>
  <si>
    <t>Data Governance Policy</t>
  </si>
  <si>
    <t>Personal Data Policy</t>
  </si>
  <si>
    <t>Corporate Culture Policy</t>
  </si>
  <si>
    <t>Data Ethics Policy</t>
  </si>
  <si>
    <t>Insurance Cover Policy</t>
  </si>
  <si>
    <t>IT Risk Management Policy</t>
  </si>
  <si>
    <t>Anti-Harassment Policy</t>
  </si>
  <si>
    <t>Note: All policies are reviewed and approved by the Board of Directors at least once a year, and the Board of Directors receives regular reports on compliance with limits and guidelines set out in the policies. Read more in the Risk and Capital Management Report at nykredit.com/riskandcapitalmanagement</t>
  </si>
  <si>
    <t>Other policies</t>
  </si>
  <si>
    <t>Code of Conduct</t>
  </si>
  <si>
    <t>Executive Board</t>
  </si>
  <si>
    <t>Conflict of Interest Policy</t>
  </si>
  <si>
    <t>Part of our Code of Conduct</t>
  </si>
  <si>
    <t>Freedom of Association Policy</t>
  </si>
  <si>
    <t>Human rights and Combating Discrimination</t>
  </si>
  <si>
    <t>Supplier Code of Conduct</t>
  </si>
  <si>
    <t>Procurement</t>
  </si>
  <si>
    <t>Privacy Policy and Cookies</t>
  </si>
  <si>
    <t>Green Bond Framework</t>
  </si>
  <si>
    <t>Green Bond Committee</t>
  </si>
  <si>
    <t>Group Procurement Policy</t>
  </si>
  <si>
    <t>Complaint Handeling Policy</t>
  </si>
  <si>
    <t>Working Environment Policy</t>
  </si>
  <si>
    <t>Commitments</t>
  </si>
  <si>
    <t>Carbon Disclosure Project (CDP)</t>
  </si>
  <si>
    <t>https://www.cdp.net/en/responses/13627</t>
  </si>
  <si>
    <t>Environmental Management System</t>
  </si>
  <si>
    <t>ISO 14001 standard. Certified by Force Technology</t>
  </si>
  <si>
    <t>GHG Reporting</t>
  </si>
  <si>
    <t>Secured by Nykredit's Environmental Policy</t>
  </si>
  <si>
    <t>Renewable energy</t>
  </si>
  <si>
    <t>Secured by Nykredit's Environmental Policy. 100% of Nykredit’s electricity comes from wind power</t>
  </si>
  <si>
    <r>
      <t>CO</t>
    </r>
    <r>
      <rPr>
        <vertAlign val="subscript"/>
        <sz val="9"/>
        <color rgb="FF002060"/>
        <rFont val="Arial"/>
        <family val="2"/>
        <scheme val="minor"/>
      </rPr>
      <t>2</t>
    </r>
    <r>
      <rPr>
        <sz val="9"/>
        <color rgb="FF002060"/>
        <rFont val="Arial"/>
        <family val="2"/>
        <scheme val="minor"/>
      </rPr>
      <t>e neutral</t>
    </r>
  </si>
  <si>
    <t>Carbon neutral as of 1. January 2020*</t>
  </si>
  <si>
    <t>UN Global Compact</t>
  </si>
  <si>
    <t>Nykredit has endorsed the Ten Principles of the UN Global Compact since 2008</t>
  </si>
  <si>
    <t>UN Sustainable Development Goals (SDGs)</t>
  </si>
  <si>
    <t>In 2018 we integrated the SDGs into our strategic corporate responsibility efforts. The SDGs remain central benchmarks for how Nykredit may contribute to solving main societal challenges.</t>
  </si>
  <si>
    <t>ICMA's Green Bond Principles</t>
  </si>
  <si>
    <t>Nykredit has established a Green Bond Framework that builds on ICMA's Green Bond Principles</t>
  </si>
  <si>
    <t>UN Principles for Responsible Investment (PRI)</t>
  </si>
  <si>
    <t>Signatory since 2008</t>
  </si>
  <si>
    <t>Signatory since 2019</t>
  </si>
  <si>
    <t>OECD Guidelines for Multinational Enterprises</t>
  </si>
  <si>
    <t>Global Reporting Initiative (GRI)</t>
  </si>
  <si>
    <t>Nykredit's Corporate Responsibility Report is prepared in accordence with GRI Standards</t>
  </si>
  <si>
    <t>Task Force on Climate-Related Financial Disclosures (TCFD)</t>
  </si>
  <si>
    <t>Nykredit Asset Management is supporting signatory</t>
  </si>
  <si>
    <t>GDPR</t>
  </si>
  <si>
    <t xml:space="preserve">Secured by legislation. </t>
  </si>
  <si>
    <t>The ILO Declaration of Fundamental Principles of Rights at Work</t>
  </si>
  <si>
    <t xml:space="preserve">*Nykredit can never become carbon neutral through the Group’s own initiatives alone. Nykredit has no control of how the district heating that we use is generated, and we cannot completely eliminate emissions from transport. Thus, Nykredit has decided to compensate for Nykredit’s remaining unavoidable carbon emissions from heating and transport through third-party verified Gold Standard carbon credits from a wind farm in India. These carbon credits have been purchased. </t>
  </si>
  <si>
    <r>
      <t>CO</t>
    </r>
    <r>
      <rPr>
        <vertAlign val="subscript"/>
        <sz val="18"/>
        <color theme="0"/>
        <rFont val="Arial Black"/>
        <family val="2"/>
        <scheme val="major"/>
      </rPr>
      <t>2</t>
    </r>
    <r>
      <rPr>
        <sz val="18"/>
        <color theme="0"/>
        <rFont val="Arial Black"/>
        <family val="2"/>
        <scheme val="major"/>
      </rPr>
      <t>e Emissions</t>
    </r>
  </si>
  <si>
    <t>Introduction</t>
  </si>
  <si>
    <r>
      <t>Nykredit's financed emissions are based on tonnes of CO</t>
    </r>
    <r>
      <rPr>
        <vertAlign val="subscript"/>
        <sz val="9"/>
        <color rgb="FF000000"/>
        <rFont val="Arial"/>
        <family val="2"/>
      </rPr>
      <t xml:space="preserve">2 </t>
    </r>
    <r>
      <rPr>
        <sz val="9"/>
        <color rgb="FF000000"/>
        <rFont val="Arial"/>
        <family val="2"/>
      </rPr>
      <t>equivalents (tCO</t>
    </r>
    <r>
      <rPr>
        <vertAlign val="subscript"/>
        <sz val="9"/>
        <color rgb="FF000000"/>
        <rFont val="Arial"/>
        <family val="2"/>
      </rPr>
      <t>2</t>
    </r>
    <r>
      <rPr>
        <sz val="9"/>
        <color rgb="FF000000"/>
        <rFont val="Arial"/>
        <family val="2"/>
      </rPr>
      <t>e). Finance Denmark's Framework for Financed Emissions Accounting has been used. Key reporting principles and detailed methodology descriptions are provided below each table. The financed emissions have been estimated on a best effort basis. Nykredit is committed to improving the data quality and the business units covered. Nykredit will continue to support the development of Finance Denmark's framework and regularly analyse market developments. The methodology and assumptions will be updated accordingly.</t>
    </r>
  </si>
  <si>
    <t xml:space="preserve">CO2emission targets </t>
  </si>
  <si>
    <t>2021 (baseline)</t>
  </si>
  <si>
    <t>Target 2030</t>
  </si>
  <si>
    <t>Target reduction</t>
  </si>
  <si>
    <t>Target based on</t>
  </si>
  <si>
    <t>Scope 1 &amp; 2 emissions</t>
  </si>
  <si>
    <t>Own operations (tCO2)</t>
  </si>
  <si>
    <t>SBTi method</t>
  </si>
  <si>
    <t>Scope 3 emissions</t>
  </si>
  <si>
    <t>Investering (tCO2e/mio.kr)</t>
  </si>
  <si>
    <t>NZAM</t>
  </si>
  <si>
    <t>Owner-Occupied Dwellings (kgCO2e/m2/år)</t>
  </si>
  <si>
    <t>Residential Real Estate (kgCO2e/m2/år)</t>
  </si>
  <si>
    <t>Commercial Real Estate  (kgCO2e/m2/år)</t>
  </si>
  <si>
    <t>Agriculture (tCO2e/mio.kr.)</t>
  </si>
  <si>
    <t>45-55%</t>
  </si>
  <si>
    <t>Policy based</t>
  </si>
  <si>
    <t>Overview</t>
  </si>
  <si>
    <r>
      <t>CO</t>
    </r>
    <r>
      <rPr>
        <b/>
        <vertAlign val="subscript"/>
        <sz val="9"/>
        <color rgb="FF07094A"/>
        <rFont val="Arial"/>
        <family val="2"/>
      </rPr>
      <t>2</t>
    </r>
    <r>
      <rPr>
        <b/>
        <sz val="9"/>
        <color rgb="FF07094A"/>
        <rFont val="Arial"/>
        <family val="2"/>
      </rPr>
      <t>e emissions (tonnes)</t>
    </r>
  </si>
  <si>
    <t>Index 2012-2022</t>
  </si>
  <si>
    <t> </t>
  </si>
  <si>
    <r>
      <t>Total CO</t>
    </r>
    <r>
      <rPr>
        <b/>
        <vertAlign val="subscript"/>
        <sz val="9"/>
        <color theme="1"/>
        <rFont val="Arial"/>
        <family val="2"/>
      </rPr>
      <t>2</t>
    </r>
    <r>
      <rPr>
        <b/>
        <sz val="9"/>
        <color theme="1"/>
        <rFont val="Arial"/>
        <family val="2"/>
      </rPr>
      <t>e emissions</t>
    </r>
  </si>
  <si>
    <t>N/A</t>
  </si>
  <si>
    <r>
      <t>Direct CO</t>
    </r>
    <r>
      <rPr>
        <vertAlign val="subscript"/>
        <sz val="9"/>
        <color theme="1"/>
        <rFont val="Arial"/>
        <family val="2"/>
      </rPr>
      <t>2</t>
    </r>
    <r>
      <rPr>
        <sz val="9"/>
        <color theme="1"/>
        <rFont val="Arial"/>
        <family val="2"/>
      </rPr>
      <t>e emissions (Scope 1)</t>
    </r>
  </si>
  <si>
    <r>
      <t>Indirect CO</t>
    </r>
    <r>
      <rPr>
        <vertAlign val="subscript"/>
        <sz val="9"/>
        <color theme="1"/>
        <rFont val="Arial"/>
        <family val="2"/>
      </rPr>
      <t>2</t>
    </r>
    <r>
      <rPr>
        <sz val="9"/>
        <color theme="1"/>
        <rFont val="Arial"/>
        <family val="2"/>
      </rPr>
      <t>e emissions (Scope 2)</t>
    </r>
  </si>
  <si>
    <r>
      <t>Other indirect CO</t>
    </r>
    <r>
      <rPr>
        <vertAlign val="subscript"/>
        <sz val="9"/>
        <color theme="1"/>
        <rFont val="Arial"/>
        <family val="2"/>
      </rPr>
      <t>2</t>
    </r>
    <r>
      <rPr>
        <sz val="9"/>
        <color theme="1"/>
        <rFont val="Arial"/>
        <family val="2"/>
      </rPr>
      <t>e emissions (Scope 3)*</t>
    </r>
  </si>
  <si>
    <t>Renewable energy share in scope 1 &amp; 2 (%)</t>
  </si>
  <si>
    <t>-</t>
  </si>
  <si>
    <r>
      <t>CO</t>
    </r>
    <r>
      <rPr>
        <vertAlign val="subscript"/>
        <sz val="9"/>
        <color rgb="FF002060"/>
        <rFont val="Arial"/>
        <family val="2"/>
        <scheme val="minor"/>
      </rPr>
      <t>2</t>
    </r>
    <r>
      <rPr>
        <sz val="9"/>
        <color rgb="FF002060"/>
        <rFont val="Arial"/>
        <family val="2"/>
        <scheme val="minor"/>
      </rPr>
      <t>e emissions per DKK 1 earned (DKK per kg CO</t>
    </r>
    <r>
      <rPr>
        <vertAlign val="subscript"/>
        <sz val="9"/>
        <color rgb="FF002060"/>
        <rFont val="Arial"/>
        <family val="2"/>
        <scheme val="minor"/>
      </rPr>
      <t>2</t>
    </r>
    <r>
      <rPr>
        <sz val="9"/>
        <color rgb="FF002060"/>
        <rFont val="Arial"/>
        <family val="2"/>
        <scheme val="minor"/>
      </rPr>
      <t>)</t>
    </r>
  </si>
  <si>
    <r>
      <t>Note: The source of market-based emissions from electricity is the RE-DISS publication "European Residual Mixes". Scope 1: Direct greenhouse gas emissions are emissions from sources owned or controlled by Nykredit. They include emissions from direct combustion of fuels and our vehicle fleet. Scope 2: Indirect greenhouse gas emissions are emissions resulting from the consumption of the electricity we purchase. They include emissions that result from our consumption of electricity and district heating. Scope 3: Other indirect greenhouse gas emissions are emissions from sources that are not owned or controlled by Nykredit. They include third-party deliveries, business travel and use of products and services sold. This category is an optional reporting category. Nykredit includes the following elements: CO</t>
    </r>
    <r>
      <rPr>
        <vertAlign val="subscript"/>
        <sz val="8"/>
        <color rgb="FF000000"/>
        <rFont val="Arial"/>
        <family val="2"/>
      </rPr>
      <t>2</t>
    </r>
    <r>
      <rPr>
        <sz val="8"/>
        <color rgb="FF000000"/>
        <rFont val="Arial"/>
        <family val="2"/>
      </rPr>
      <t>e emissions from air and rail travel, work-related own car travel and taxi travel and investments. Please note that emissions from investments were added to scope 3 emissions in 2020.</t>
    </r>
  </si>
  <si>
    <t>*Category 13 - Downstream Leased Assets - and Category 15 - Investments - were added to scope 3 emissions in 2020.</t>
  </si>
  <si>
    <t>Scope 1</t>
  </si>
  <si>
    <r>
      <t>Direct CO</t>
    </r>
    <r>
      <rPr>
        <b/>
        <vertAlign val="subscript"/>
        <sz val="9"/>
        <color rgb="FF07094A"/>
        <rFont val="Arial"/>
        <family val="2"/>
      </rPr>
      <t>2</t>
    </r>
    <r>
      <rPr>
        <b/>
        <sz val="9"/>
        <color rgb="FF07094A"/>
        <rFont val="Arial"/>
        <family val="2"/>
      </rPr>
      <t>e emissions</t>
    </r>
  </si>
  <si>
    <t>- Company car travel</t>
  </si>
  <si>
    <t>- Heat consumption - oil and gas</t>
  </si>
  <si>
    <t>Scope 2</t>
  </si>
  <si>
    <t>Location-based</t>
  </si>
  <si>
    <t>Market-based</t>
  </si>
  <si>
    <r>
      <t>Indirect CO</t>
    </r>
    <r>
      <rPr>
        <b/>
        <vertAlign val="subscript"/>
        <sz val="9"/>
        <color rgb="FF07094A"/>
        <rFont val="Arial"/>
        <family val="2"/>
      </rPr>
      <t>2</t>
    </r>
    <r>
      <rPr>
        <b/>
        <sz val="9"/>
        <color rgb="FF07094A"/>
        <rFont val="Arial"/>
        <family val="2"/>
      </rPr>
      <t>e emissions</t>
    </r>
  </si>
  <si>
    <t>- Electricity consumption</t>
  </si>
  <si>
    <t>- Heat consumption - from CHP plants</t>
  </si>
  <si>
    <r>
      <t>Note: The location-based method reflects the average emission intensity of the Danish electricity grid on which energy consumption occurs. The market-based method reflects emissions from the electricity producer from which Nykredit has chosen to buy electricity. It derives emission factors from contractual instruments, which include any type of contract between two parties for the sale and purchase of energy bundled with attributes about the energy generation, or for unbundled attribute claims. Nykredit's supply is 100% backed by CO</t>
    </r>
    <r>
      <rPr>
        <vertAlign val="subscript"/>
        <sz val="8"/>
        <color rgb="FF000000"/>
        <rFont val="Arial"/>
        <family val="2"/>
      </rPr>
      <t>2</t>
    </r>
    <r>
      <rPr>
        <sz val="8"/>
        <color rgb="FF000000"/>
        <rFont val="Arial"/>
        <family val="2"/>
      </rPr>
      <t>-credits Gold Standard verification.</t>
    </r>
  </si>
  <si>
    <t>Scope 3</t>
  </si>
  <si>
    <r>
      <rPr>
        <b/>
        <sz val="9"/>
        <color rgb="FF07094A"/>
        <rFont val="Arial"/>
        <family val="2"/>
      </rPr>
      <t>CO</t>
    </r>
    <r>
      <rPr>
        <b/>
        <vertAlign val="subscript"/>
        <sz val="9"/>
        <color rgb="FF07094A"/>
        <rFont val="Arial"/>
        <family val="2"/>
      </rPr>
      <t>2</t>
    </r>
    <r>
      <rPr>
        <b/>
        <sz val="9"/>
        <color rgb="FF07094A"/>
        <rFont val="Arial"/>
        <family val="2"/>
      </rPr>
      <t>e emissions (tonnes), all business operations 2022</t>
    </r>
  </si>
  <si>
    <r>
      <t>Other indirect CO</t>
    </r>
    <r>
      <rPr>
        <b/>
        <vertAlign val="subscript"/>
        <sz val="9"/>
        <color rgb="FF002060"/>
        <rFont val="Arial"/>
        <family val="2"/>
      </rPr>
      <t>2</t>
    </r>
    <r>
      <rPr>
        <b/>
        <sz val="9"/>
        <color rgb="FF002060"/>
        <rFont val="Arial"/>
        <family val="2"/>
      </rPr>
      <t>e emissions (scope 3)</t>
    </r>
  </si>
  <si>
    <t>Category 1 - Purchased Goods and Services</t>
  </si>
  <si>
    <t>Category 2 - Capital Goods</t>
  </si>
  <si>
    <t>Category 3 - Fuel- and Energy-Related Activities Not Included in Scope 1 or Scope 2</t>
  </si>
  <si>
    <t>Category 4 - Upstream Transportation and Distribution</t>
  </si>
  <si>
    <t>Category 5 - Wasted Geerated in Operations</t>
  </si>
  <si>
    <t>Category 6 - Business Travel</t>
  </si>
  <si>
    <t>Category 7 - Employee Commuting</t>
  </si>
  <si>
    <t>Category 8 - Upstream Leased Assets</t>
  </si>
  <si>
    <t>Category 9 - Downstream Transportation and Distribution</t>
  </si>
  <si>
    <t>Category 10 - Processing of Sold Products</t>
  </si>
  <si>
    <t>Category 11 - Use of Sold Products</t>
  </si>
  <si>
    <t>Category 12 - End-of-Life Treatment of Sold Products</t>
  </si>
  <si>
    <t>Category 13 - Downstream Leased Assets</t>
  </si>
  <si>
    <t>Category 14 - Franchises</t>
  </si>
  <si>
    <t>Category 15 - Investments</t>
  </si>
  <si>
    <t xml:space="preserve">Note: Category 15 covers both loans and Investments. The coverage of Category 15 was expanded in 2021 to include mortgages to agriculture and industry properties as well as bank loans to businesses. In addition, Category 13 - Downstream Leased Assets - and Category 15 - Investments - were added to scope 3 emissions in 2020.					</t>
  </si>
  <si>
    <t>Energy-Related Activities in JN Data</t>
  </si>
  <si>
    <t>Air travel</t>
  </si>
  <si>
    <t>Rail travel</t>
  </si>
  <si>
    <t>Own car travel</t>
  </si>
  <si>
    <t>Taxi travel</t>
  </si>
  <si>
    <t>Leased cars</t>
  </si>
  <si>
    <t>Note: Only privately leased passenger cars are included.</t>
  </si>
  <si>
    <r>
      <t>CO</t>
    </r>
    <r>
      <rPr>
        <b/>
        <vertAlign val="subscript"/>
        <sz val="10"/>
        <color rgb="FF07094A"/>
        <rFont val="Arial"/>
        <family val="2"/>
      </rPr>
      <t>2</t>
    </r>
    <r>
      <rPr>
        <b/>
        <sz val="10"/>
        <color rgb="FF07094A"/>
        <rFont val="Arial"/>
        <family val="2"/>
      </rPr>
      <t>e emissions, all business operations 2022</t>
    </r>
  </si>
  <si>
    <t>DKKm</t>
  </si>
  <si>
    <t>Business operation</t>
  </si>
  <si>
    <t>Business volume covered in calculation</t>
  </si>
  <si>
    <t xml:space="preserve">Coverage </t>
  </si>
  <si>
    <r>
      <t>Financed emissions (ktCO</t>
    </r>
    <r>
      <rPr>
        <vertAlign val="subscript"/>
        <sz val="9"/>
        <color rgb="FF07094A"/>
        <rFont val="Arial"/>
        <family val="2"/>
      </rPr>
      <t>2</t>
    </r>
    <r>
      <rPr>
        <sz val="9"/>
        <color rgb="FF07094A"/>
        <rFont val="Arial"/>
        <family val="2"/>
      </rPr>
      <t>e)</t>
    </r>
  </si>
  <si>
    <r>
      <t>Emission intensity (tCO</t>
    </r>
    <r>
      <rPr>
        <vertAlign val="subscript"/>
        <sz val="9"/>
        <color rgb="FF07094A"/>
        <rFont val="Arial"/>
        <family val="2"/>
      </rPr>
      <t>2</t>
    </r>
    <r>
      <rPr>
        <sz val="9"/>
        <color rgb="FF07094A"/>
        <rFont val="Arial"/>
        <family val="2"/>
      </rPr>
      <t>e/DKKm)</t>
    </r>
  </si>
  <si>
    <t>Mortgages</t>
  </si>
  <si>
    <t>Bank</t>
  </si>
  <si>
    <t xml:space="preserve">Investments, Nykredit and Sparinvest </t>
  </si>
  <si>
    <t xml:space="preserve">Own portfolio </t>
  </si>
  <si>
    <t>Mortgage lending</t>
  </si>
  <si>
    <r>
      <t>CO</t>
    </r>
    <r>
      <rPr>
        <b/>
        <vertAlign val="subscript"/>
        <sz val="10"/>
        <color rgb="FF07094A"/>
        <rFont val="Arial"/>
        <family val="2"/>
      </rPr>
      <t>2</t>
    </r>
    <r>
      <rPr>
        <b/>
        <sz val="10"/>
        <color rgb="FF07094A"/>
        <rFont val="Arial"/>
        <family val="2"/>
      </rPr>
      <t>e emissions, mortgage lending 2022</t>
    </r>
  </si>
  <si>
    <t>DKKbn</t>
  </si>
  <si>
    <t>Property category</t>
  </si>
  <si>
    <t>Coverage</t>
  </si>
  <si>
    <t>Share of financed emissions</t>
  </si>
  <si>
    <t>Weighted data quality score</t>
  </si>
  <si>
    <t>Owner-occupied dwellings</t>
  </si>
  <si>
    <t>Private rental</t>
  </si>
  <si>
    <t>Agriculture</t>
  </si>
  <si>
    <t>Office and retail</t>
  </si>
  <si>
    <t>Public housing</t>
  </si>
  <si>
    <t>Cooperative housing</t>
  </si>
  <si>
    <t>Industri and trades</t>
  </si>
  <si>
    <t>Other</t>
  </si>
  <si>
    <r>
      <t>Note: Mortgage lending is exclusive of foreign lending. The calculation of CO</t>
    </r>
    <r>
      <rPr>
        <vertAlign val="subscript"/>
        <sz val="8"/>
        <rFont val="Arial"/>
        <family val="2"/>
      </rPr>
      <t>2</t>
    </r>
    <r>
      <rPr>
        <sz val="8"/>
        <rFont val="Arial"/>
        <family val="2"/>
      </rPr>
      <t>e emissions related to the mortgage credit portfolio follows the principles laid out in Chapter 7 (Mortgages) and Chapter 8 (Business Loans) of Finance Denmark’s Framework for Financed Emissions Accounting, depending on the property type. That implies:
- For properties with an energy label, which are not labeled as industry or agriculture, CO</t>
    </r>
    <r>
      <rPr>
        <vertAlign val="subscript"/>
        <sz val="8"/>
        <rFont val="Arial"/>
        <family val="2"/>
      </rPr>
      <t>2</t>
    </r>
    <r>
      <rPr>
        <sz val="8"/>
        <rFont val="Arial"/>
        <family val="2"/>
      </rPr>
      <t>e emissions are estimated as a function of: energy label (energy consumption), heating source (emission factor) and size (sqm).
- For properties in the categories above, but without an energy label, the energy consumption is estimated based on buildings with similar features, such as building type, year of construction, municipality type (urban, sub-urban and rural) and heating source.
- For industries and agriculture, CO</t>
    </r>
    <r>
      <rPr>
        <vertAlign val="subscript"/>
        <sz val="8"/>
        <rFont val="Arial"/>
        <family val="2"/>
      </rPr>
      <t>2</t>
    </r>
    <r>
      <rPr>
        <sz val="8"/>
        <rFont val="Arial"/>
        <family val="2"/>
      </rPr>
      <t>e emissions are calculated based on the method outlined in Chapter 8 of Finance Denmark's CO</t>
    </r>
    <r>
      <rPr>
        <vertAlign val="subscript"/>
        <sz val="8"/>
        <rFont val="Arial"/>
        <family val="2"/>
      </rPr>
      <t xml:space="preserve">2 </t>
    </r>
    <r>
      <rPr>
        <sz val="8"/>
        <rFont val="Arial"/>
        <family val="2"/>
      </rPr>
      <t>model. For some companies we have obtained data on emissions from the companies' own reporting. For the remaining companies, financed emissions are calculated using Statistics Denmark's data sources on lending to and emissions from each sector. The data sources are updated up to two years later than the reporting year. The latest available data are used.</t>
    </r>
  </si>
  <si>
    <r>
      <t>CO</t>
    </r>
    <r>
      <rPr>
        <b/>
        <vertAlign val="subscript"/>
        <sz val="10"/>
        <color rgb="FF07094A"/>
        <rFont val="Arial"/>
        <family val="2"/>
      </rPr>
      <t>2</t>
    </r>
    <r>
      <rPr>
        <b/>
        <sz val="10"/>
        <color rgb="FF07094A"/>
        <rFont val="Arial"/>
        <family val="2"/>
      </rPr>
      <t>e emissions, mortgage lending/capital centre 2022</t>
    </r>
  </si>
  <si>
    <t>​DKKbn</t>
  </si>
  <si>
    <t>​Capital Center</t>
  </si>
  <si>
    <t>H</t>
  </si>
  <si>
    <t>E</t>
  </si>
  <si>
    <t>G</t>
  </si>
  <si>
    <t>I</t>
  </si>
  <si>
    <t>Note: Mortgage lending is exclusive of foreign lending. In our calculations per capital centre, we have included the four rated capital centres, which corresponds to all capital centres used for all new loans exclusive of government guaranteed lending to subsidised housing, which is funded via capital centre J. The four rated capital centres cover around 94% of the total outstanding loans.</t>
  </si>
  <si>
    <t>Bank lending</t>
  </si>
  <si>
    <r>
      <t>CO</t>
    </r>
    <r>
      <rPr>
        <b/>
        <vertAlign val="subscript"/>
        <sz val="10"/>
        <color rgb="FF07094A"/>
        <rFont val="Arial"/>
        <family val="2"/>
      </rPr>
      <t>2</t>
    </r>
    <r>
      <rPr>
        <b/>
        <sz val="10"/>
        <color rgb="FF07094A"/>
        <rFont val="Arial"/>
        <family val="2"/>
      </rPr>
      <t>e emissions, car loans, personal costumers 2022</t>
    </r>
  </si>
  <si>
    <t>Business volume covered in calcuation</t>
  </si>
  <si>
    <t>Business Loans</t>
  </si>
  <si>
    <t>Private Consumer Loans (Home loans only)</t>
  </si>
  <si>
    <t>Motor Vehicle Loans</t>
  </si>
  <si>
    <r>
      <t>Note: Bank lending is exclusive of foreign lending. The calculation of CO</t>
    </r>
    <r>
      <rPr>
        <vertAlign val="subscript"/>
        <sz val="8"/>
        <rFont val="Arial"/>
        <family val="2"/>
      </rPr>
      <t>2</t>
    </r>
    <r>
      <rPr>
        <sz val="8"/>
        <rFont val="Arial"/>
        <family val="2"/>
      </rPr>
      <t>e emissions related to the bank credit portfolio follows the principles laid out in Chapter 7 (Mortgages), Chapter 8 (Business Loans) and Chapter 10 (Motor Vehicle Loans) of Finance Denmark’s Framework for Financed Emissions Accounting. 
- Business Loans: The estimate of financed emissions is calculated using Statistics Denmark's data sources on lending to and emissions from each sector. The data sources are updated up to two years later than the reporting year. The latest available data are used. This year it is been possible to increase the data quality slightly by using emissions data from some of the companies' own reporting.
- Private Consumer Loans: Finance Denmark has yet to publish a method for calculating financed emisisons for private consumers where the use of proceeds is unknown. So far, only financed emissions for house loans are calculated, for which the methodology suggests using the Mortgage method in Chapter 7.
- Motor Vehicle Loans: Only car loans for personal customers funded by Nykredit Leasing are included. When available, the WLTP norm (Worldwide Harmonised Light Vehicle Test Procedure) is used to estimate the emissions intensity (gCO</t>
    </r>
    <r>
      <rPr>
        <vertAlign val="subscript"/>
        <sz val="8"/>
        <rFont val="Arial"/>
        <family val="2"/>
      </rPr>
      <t>2</t>
    </r>
    <r>
      <rPr>
        <sz val="8"/>
        <rFont val="Arial"/>
        <family val="2"/>
      </rPr>
      <t>/km) of the car. Emissions from cars without a WLTP norm have been calculated based on key figures from an average Danish car with a similar fuel type. An average driving distance is calculated and applied for each fuel type (between approx. 13,500 km and 22,500 km depending on the fuel type). All statistical numbers used in the calculation are obtained from the Danish National Center for Environment and Energy.</t>
    </r>
  </si>
  <si>
    <t>Investments</t>
  </si>
  <si>
    <r>
      <t>CO</t>
    </r>
    <r>
      <rPr>
        <b/>
        <vertAlign val="subscript"/>
        <sz val="10"/>
        <color rgb="FF07094A"/>
        <rFont val="Arial"/>
        <family val="2"/>
      </rPr>
      <t>2</t>
    </r>
    <r>
      <rPr>
        <b/>
        <sz val="10"/>
        <color rgb="FF07094A"/>
        <rFont val="Arial"/>
        <family val="2"/>
      </rPr>
      <t>e emissions, investments 2022</t>
    </r>
  </si>
  <si>
    <t>Coverage (market value)</t>
  </si>
  <si>
    <t>Weighted Average Carbon Intensity, all investments, Nykredit and Sparinvest except sovereigns and mortgage bonds</t>
  </si>
  <si>
    <t>Own portfolio</t>
  </si>
  <si>
    <t>A greener Nykredit</t>
  </si>
  <si>
    <t>Target</t>
  </si>
  <si>
    <t>Own operations (Scope 1 &amp; 2)</t>
  </si>
  <si>
    <t>Reduce emissions by 85% (to 105 tCO2) by 2030 (baseline 2021)</t>
  </si>
  <si>
    <r>
      <t>CO</t>
    </r>
    <r>
      <rPr>
        <vertAlign val="subscript"/>
        <sz val="9"/>
        <color rgb="FF07094A"/>
        <rFont val="Arial"/>
        <family val="2"/>
        <scheme val="minor"/>
      </rPr>
      <t>2</t>
    </r>
    <r>
      <rPr>
        <sz val="9"/>
        <color rgb="FF07094A"/>
        <rFont val="Arial"/>
        <family val="2"/>
        <scheme val="minor"/>
      </rPr>
      <t>e emissions per staff member (tonnes/FTE)</t>
    </r>
  </si>
  <si>
    <r>
      <t>CO</t>
    </r>
    <r>
      <rPr>
        <vertAlign val="subscript"/>
        <sz val="9"/>
        <color rgb="FF000000"/>
        <rFont val="Arial"/>
        <family val="2"/>
        <scheme val="minor"/>
      </rPr>
      <t>2</t>
    </r>
    <r>
      <rPr>
        <sz val="9"/>
        <color rgb="FF000000"/>
        <rFont val="Arial"/>
        <family val="2"/>
        <scheme val="minor"/>
      </rPr>
      <t xml:space="preserve">e emmisions per staff member must be reduced by 5% annually </t>
    </r>
  </si>
  <si>
    <t>Total MWh consumption</t>
  </si>
  <si>
    <t>13.056
25% reduction before end of 2025 compared with 2017</t>
  </si>
  <si>
    <t>Share of recycled waste</t>
  </si>
  <si>
    <t>80%
in 2023</t>
  </si>
  <si>
    <t>Amount of waste per staff member (kg/FTE)</t>
  </si>
  <si>
    <t>137*</t>
  </si>
  <si>
    <t>100
in 2023</t>
  </si>
  <si>
    <t xml:space="preserve">Note:  Nykredit’s waste volumes declined only marginally in 2019, the main reason being that Nykredit, as part of GDPR,  completed a comprehensive review of its archives between 2019 and 2021, scanning in huge volumes of paper. Paper will be recycled. </t>
  </si>
  <si>
    <t>KPIs</t>
  </si>
  <si>
    <t>HQ buildings</t>
  </si>
  <si>
    <t>Customer centres</t>
  </si>
  <si>
    <t>Subsidiaries</t>
  </si>
  <si>
    <t>International activities</t>
  </si>
  <si>
    <t>Nykredit Group
2022</t>
  </si>
  <si>
    <t>Nykredit Group
2021</t>
  </si>
  <si>
    <t>Nykredit Group
2020</t>
  </si>
  <si>
    <t>Nykredit Group
2019</t>
  </si>
  <si>
    <t>Nykredit Group
2012</t>
  </si>
  <si>
    <t>Index
2021-2022</t>
  </si>
  <si>
    <t>Index
2012-2022</t>
  </si>
  <si>
    <t>Heated area per staff member (sqm)</t>
  </si>
  <si>
    <t>Electricity consumption per staff member (kWh)</t>
  </si>
  <si>
    <t>Electricity consumption per square metre (kWh)</t>
  </si>
  <si>
    <t>Heat consumption per staff member (kWh)</t>
  </si>
  <si>
    <t>Heat consumption per square metre (kWh)</t>
  </si>
  <si>
    <t>Total energy consumption per staff member (kWh)</t>
  </si>
  <si>
    <t>Total energy consumption per square metre (kWh)</t>
  </si>
  <si>
    <t>Resource consumption</t>
  </si>
  <si>
    <t>Number of locations</t>
  </si>
  <si>
    <t>- of which owned premises</t>
  </si>
  <si>
    <t>Heated area (sqm)</t>
  </si>
  <si>
    <t>Number of staff (total)</t>
  </si>
  <si>
    <t>Number of full-time staff (FTE)</t>
  </si>
  <si>
    <t>Consumption data</t>
  </si>
  <si>
    <t>Electricity (MWh)</t>
  </si>
  <si>
    <t>Heating (MWh)</t>
  </si>
  <si>
    <t>Heating, degree-day adjusted (MWh)*</t>
  </si>
  <si>
    <t>Direct energy consumption (MWh)</t>
  </si>
  <si>
    <t>- of which energy via renewable energy systems (MWh)</t>
  </si>
  <si>
    <t>Indirect energy consumption (MWh)</t>
  </si>
  <si>
    <t>Energy intensity (excl renewable energy systems)</t>
  </si>
  <si>
    <t xml:space="preserve">Total energy consumption (MWh) </t>
  </si>
  <si>
    <t>Transport</t>
  </si>
  <si>
    <t>Company car travel (km)</t>
  </si>
  <si>
    <t xml:space="preserve">Own car travel (km) </t>
  </si>
  <si>
    <t>Taxi travel (km)</t>
  </si>
  <si>
    <t>ShareNow electric cars (km)</t>
  </si>
  <si>
    <t>Rail travel (km)</t>
  </si>
  <si>
    <t xml:space="preserve">Air travel (km) </t>
  </si>
  <si>
    <r>
      <t>CO</t>
    </r>
    <r>
      <rPr>
        <vertAlign val="subscript"/>
        <sz val="11"/>
        <color theme="1"/>
        <rFont val="Arial Black"/>
        <family val="2"/>
        <scheme val="major"/>
      </rPr>
      <t>2</t>
    </r>
    <r>
      <rPr>
        <sz val="11"/>
        <color theme="1"/>
        <rFont val="Arial Black"/>
        <family val="2"/>
        <scheme val="major"/>
      </rPr>
      <t>e emissions, own operation</t>
    </r>
  </si>
  <si>
    <t>Total heat consumption (tonnes)</t>
  </si>
  <si>
    <t>Electricity consumption (tonnes)</t>
  </si>
  <si>
    <t>Air travel (tonnes)</t>
  </si>
  <si>
    <t>Rail travel (tonnes)</t>
  </si>
  <si>
    <t>Own car travel (tonnes)</t>
  </si>
  <si>
    <t>Company car travel (tonnes)</t>
  </si>
  <si>
    <t>Taxi travel (tonnes)</t>
  </si>
  <si>
    <t>Energy-related activities in JN Data</t>
  </si>
  <si>
    <t>NA</t>
  </si>
  <si>
    <r>
      <t>Total CO</t>
    </r>
    <r>
      <rPr>
        <vertAlign val="subscript"/>
        <sz val="9"/>
        <color theme="1"/>
        <rFont val="Arial"/>
        <family val="2"/>
        <scheme val="minor"/>
      </rPr>
      <t>2</t>
    </r>
    <r>
      <rPr>
        <sz val="9"/>
        <color theme="1"/>
        <rFont val="Arial"/>
        <family val="2"/>
        <scheme val="minor"/>
      </rPr>
      <t>e emissions before compensation (tonnes)</t>
    </r>
  </si>
  <si>
    <r>
      <t>CO</t>
    </r>
    <r>
      <rPr>
        <vertAlign val="subscript"/>
        <sz val="9"/>
        <color theme="1"/>
        <rFont val="Arial"/>
        <family val="2"/>
        <scheme val="minor"/>
      </rPr>
      <t>2</t>
    </r>
    <r>
      <rPr>
        <sz val="9"/>
        <color theme="1"/>
        <rFont val="Arial"/>
        <family val="2"/>
        <scheme val="minor"/>
      </rPr>
      <t>e emissions after purchase of RECS and Biogas Certificates (tonnes)</t>
    </r>
  </si>
  <si>
    <r>
      <t>CO</t>
    </r>
    <r>
      <rPr>
        <vertAlign val="subscript"/>
        <sz val="9"/>
        <color theme="1"/>
        <rFont val="Arial"/>
        <family val="2"/>
        <scheme val="minor"/>
      </rPr>
      <t>2</t>
    </r>
    <r>
      <rPr>
        <sz val="9"/>
        <color theme="1"/>
        <rFont val="Arial"/>
        <family val="2"/>
        <scheme val="minor"/>
      </rPr>
      <t>e emissions per staff member (tonnes)</t>
    </r>
  </si>
  <si>
    <r>
      <t>CO</t>
    </r>
    <r>
      <rPr>
        <vertAlign val="subscript"/>
        <sz val="9"/>
        <color theme="1"/>
        <rFont val="Arial"/>
        <family val="2"/>
        <scheme val="minor"/>
      </rPr>
      <t>2</t>
    </r>
    <r>
      <rPr>
        <sz val="9"/>
        <color theme="1"/>
        <rFont val="Arial"/>
        <family val="2"/>
        <scheme val="minor"/>
      </rPr>
      <t>e emissions per DKK 1 earned (DKK per kg CO</t>
    </r>
    <r>
      <rPr>
        <vertAlign val="subscript"/>
        <sz val="9"/>
        <color theme="1"/>
        <rFont val="Arial"/>
        <family val="2"/>
        <scheme val="minor"/>
      </rPr>
      <t>2</t>
    </r>
    <r>
      <rPr>
        <sz val="9"/>
        <color theme="1"/>
        <rFont val="Arial"/>
        <family val="2"/>
        <scheme val="minor"/>
      </rPr>
      <t>)</t>
    </r>
  </si>
  <si>
    <r>
      <t>CO</t>
    </r>
    <r>
      <rPr>
        <vertAlign val="subscript"/>
        <sz val="9"/>
        <color theme="1"/>
        <rFont val="Arial"/>
        <family val="2"/>
        <scheme val="minor"/>
      </rPr>
      <t>2</t>
    </r>
    <r>
      <rPr>
        <sz val="9"/>
        <color theme="1"/>
        <rFont val="Arial"/>
        <family val="2"/>
        <scheme val="minor"/>
      </rPr>
      <t>e emissions compensated by Gold Standard Certificates (tonnes)</t>
    </r>
  </si>
  <si>
    <r>
      <t>Total CO</t>
    </r>
    <r>
      <rPr>
        <vertAlign val="subscript"/>
        <sz val="9"/>
        <color theme="1"/>
        <rFont val="Arial"/>
        <family val="2"/>
        <scheme val="minor"/>
      </rPr>
      <t>2</t>
    </r>
    <r>
      <rPr>
        <sz val="9"/>
        <color theme="1"/>
        <rFont val="Arial"/>
        <family val="2"/>
        <scheme val="minor"/>
      </rPr>
      <t>e emissions after compensation (tonnes)</t>
    </r>
  </si>
  <si>
    <t xml:space="preserve">Compensation/neutralisation through carbon credits: </t>
  </si>
  <si>
    <t xml:space="preserve">Carbon Credit Projects </t>
  </si>
  <si>
    <t>Host Country</t>
  </si>
  <si>
    <r>
      <t>Volume (tCO</t>
    </r>
    <r>
      <rPr>
        <b/>
        <vertAlign val="subscript"/>
        <sz val="9"/>
        <color rgb="FF07094A"/>
        <rFont val="Arial"/>
        <family val="2"/>
        <scheme val="minor"/>
      </rPr>
      <t>2</t>
    </r>
    <r>
      <rPr>
        <b/>
        <sz val="9"/>
        <color rgb="FF07094A"/>
        <rFont val="Arial"/>
        <family val="2"/>
        <scheme val="minor"/>
      </rPr>
      <t>)</t>
    </r>
  </si>
  <si>
    <t>Project Type</t>
  </si>
  <si>
    <t>Year of Purchase</t>
  </si>
  <si>
    <t>Standard</t>
  </si>
  <si>
    <t>Hydropower</t>
  </si>
  <si>
    <t>Turkey</t>
  </si>
  <si>
    <t>Gold Standard</t>
  </si>
  <si>
    <t>Waste</t>
  </si>
  <si>
    <t>Nykredit Group
2017</t>
  </si>
  <si>
    <t>Index
2017-2022</t>
  </si>
  <si>
    <t>Total wate (tonnes)</t>
  </si>
  <si>
    <t>Waste per staff member (kg/FTE)</t>
  </si>
  <si>
    <t>Waste sent to incineration (tonnes)</t>
  </si>
  <si>
    <t>Waste sent to landfill (tonnes)</t>
  </si>
  <si>
    <t>Waste recycled (tonnes)</t>
  </si>
  <si>
    <t>- of which food waste (tonnes)</t>
  </si>
  <si>
    <t>- of which paper (tonnes)</t>
  </si>
  <si>
    <t>- of which cardboard (tonnes)</t>
  </si>
  <si>
    <t>- of which plastic (tonnes)</t>
  </si>
  <si>
    <t>- of which electronics (tonnes)</t>
  </si>
  <si>
    <t>- of which glass (tonnes)</t>
  </si>
  <si>
    <t>- of which iron and metal (tonnes)</t>
  </si>
  <si>
    <t>- of which batteries (tonnes)</t>
  </si>
  <si>
    <t>- of which other waste (tonnes)</t>
  </si>
  <si>
    <t>Recycling (%)</t>
  </si>
  <si>
    <t xml:space="preserve">Other fragments (%) </t>
  </si>
  <si>
    <t>Water consumption</t>
  </si>
  <si>
    <r>
      <t>Total water consumption (m</t>
    </r>
    <r>
      <rPr>
        <vertAlign val="superscript"/>
        <sz val="9"/>
        <color rgb="FF07094A"/>
        <rFont val="Arial"/>
        <family val="2"/>
        <scheme val="minor"/>
      </rPr>
      <t>3</t>
    </r>
    <r>
      <rPr>
        <sz val="9"/>
        <color rgb="FF07094A"/>
        <rFont val="Arial"/>
        <family val="2"/>
        <scheme val="minor"/>
      </rPr>
      <t>)</t>
    </r>
  </si>
  <si>
    <r>
      <t>- of which recycling of water (m</t>
    </r>
    <r>
      <rPr>
        <vertAlign val="superscript"/>
        <sz val="9"/>
        <color rgb="FF07094A"/>
        <rFont val="Arial"/>
        <family val="2"/>
        <scheme val="minor"/>
      </rPr>
      <t>3</t>
    </r>
    <r>
      <rPr>
        <sz val="9"/>
        <color rgb="FF07094A"/>
        <rFont val="Arial"/>
        <family val="2"/>
        <scheme val="minor"/>
      </rPr>
      <t>)</t>
    </r>
  </si>
  <si>
    <t>Number of staff (FTE)</t>
  </si>
  <si>
    <t>Water consumption per staff member (litres)</t>
  </si>
  <si>
    <t>Water consumption per square metre (litres)</t>
  </si>
  <si>
    <t>*Data for 2022 are based on degee days adjusted according to a normal year.</t>
  </si>
  <si>
    <t>Responsible procurement</t>
  </si>
  <si>
    <t>Products carrying the Nordic Swan Ecolabel*</t>
  </si>
  <si>
    <t>Number of completed eco-challenges</t>
  </si>
  <si>
    <t>* Data for 2022 will be compiled by Ecolabelling Denmark later this year.</t>
  </si>
  <si>
    <t>Biodiversity</t>
  </si>
  <si>
    <t xml:space="preserve">Number of primary sites in environmentally sensitive areas (ESAs): </t>
  </si>
  <si>
    <t>Sustainable housing</t>
  </si>
  <si>
    <t>Residential mortgage lending, by energy label 2022</t>
  </si>
  <si>
    <t>Energy label</t>
  </si>
  <si>
    <t>Mortgage lending (DKKbn)</t>
  </si>
  <si>
    <t>Share</t>
  </si>
  <si>
    <t>None</t>
  </si>
  <si>
    <t>Energy labels, total</t>
  </si>
  <si>
    <t>A</t>
  </si>
  <si>
    <t>B</t>
  </si>
  <si>
    <t>C</t>
  </si>
  <si>
    <t>D</t>
  </si>
  <si>
    <t>F</t>
  </si>
  <si>
    <t xml:space="preserve">* Despite having been built after 2008, a good deal of the properties for which mortgage loans have been provided do not have an energy label registered in the Danish Energy Agency’s database. For the property types listed, the Danish building regulations (see BR08, BR10, BR15, BR18) have for many years prescribed maximum energy limits. For properties built in accordance with building regulations BR08, the maximum energy consumption limits correspond to a B energy label. For properties built in accordance with building regulations BR10 (or later), the maximum energy consumption limits prescribe energy label A. </t>
  </si>
  <si>
    <t xml:space="preserve">** Energy labels valid for ten years from the year of construction have been “assigned” to properties that comply with the above description. </t>
  </si>
  <si>
    <t xml:space="preserve">*** Since the entire land is mortgaged to the mortgage provider, the mortgage loan is linked to the number (BBR number) assigned by the Danish register of buildings and dwellings (Bygnings- og Boligregisteret) (BBR), where the energy label often refers to only one building. If several buildings with different energy labels share the same land, these buildings are excluded from the list. </t>
  </si>
  <si>
    <t>**** Mortgage loans for holiday homes are not included as holiday homes are not covered by the Danish energy label.</t>
  </si>
  <si>
    <t>Mortgage loans for owner-occupied dwellings with energy label A</t>
  </si>
  <si>
    <t>2022*</t>
  </si>
  <si>
    <t>Lending (DKKbn)</t>
  </si>
  <si>
    <t>Sustainable businesses and properties</t>
  </si>
  <si>
    <t>Commercial mortage lending, by energy label 2022</t>
  </si>
  <si>
    <t>* Despite having been built after 2008, a good deal of the properties for which mortgage loans have been provided do not have an energy label registered in the Danish Energy Agency’s database. For the property types listed, the Danish building regulations (see BR08, BR10, BR15, BR18) have for many years prescribed maximum energy limits. For properties built in accordance with building regulations BR08, the maximum energy consumption limits correspond to a B energy label. For properties built in accordance with building regulations BR10 (or later), the maximum energy consumption limits prescribe an A energy label.</t>
  </si>
  <si>
    <t xml:space="preserve"> </t>
  </si>
  <si>
    <t>** Energy labels valid for ten years from the year of construction have been “assigned” to properties that comply with the above description.</t>
  </si>
  <si>
    <t>*** Since the entire land is mortgaged to the mortgage provider, the mortgage loan is linked to the number (BBR number) assigned by the Danish register of buildings and dwellings (Bygnings- og Boligregisteret) (BBR), where the energy label often refers to only one building. If several buildings with different energy labels share the same land, these buildings are excluded from the list.
several buildings with different energy labels share the same land, these buildings are excluded from the list.</t>
  </si>
  <si>
    <t>Mortgage lending for rental, office and retail properties as well as for subsidised housing energy-labelled A</t>
  </si>
  <si>
    <t>Sustainability assessment of products</t>
  </si>
  <si>
    <t>Sustainability assessment of products (number)</t>
  </si>
  <si>
    <t>Environmental fines &amp; penalties</t>
  </si>
  <si>
    <t>Green bonds</t>
  </si>
  <si>
    <t>Unit</t>
  </si>
  <si>
    <t>Green mortgage bonds</t>
  </si>
  <si>
    <t>Green Senior Non-Preferred</t>
  </si>
  <si>
    <t>Green Tier 2</t>
  </si>
  <si>
    <t>Lending to carbon intensive industries</t>
  </si>
  <si>
    <t>Gross carrying amount (DKK million)</t>
  </si>
  <si>
    <t>GHG financed emissions (scope 1 and scope 2 emissions of the counterparty) (in tons of CO2 equivalent)</t>
  </si>
  <si>
    <t>Exposures towards sectors that highly contribute to climate change*</t>
  </si>
  <si>
    <t>A - Agriculture, forestry and fishing</t>
  </si>
  <si>
    <t>B - Mining and quarrying</t>
  </si>
  <si>
    <t>C - Manufacturing</t>
  </si>
  <si>
    <t>D - Electricity, gas, steam and air conditioning supply</t>
  </si>
  <si>
    <t>E - Water supply; sewerage, waste management and remediation activities</t>
  </si>
  <si>
    <t>F - Construction</t>
  </si>
  <si>
    <t>G - Wholesale and retail trade; repair of motor vehicles and motorcycles</t>
  </si>
  <si>
    <t>H - Transportation and storage</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</si>
  <si>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</si>
  <si>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</si>
  <si>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</si>
  <si>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</si>
  <si>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</si>
  <si>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EU-taxonomy relevant exposures</t>
  </si>
  <si>
    <t xml:space="preserve"> DKKbn</t>
  </si>
  <si>
    <t>Proportion in the total assets</t>
  </si>
  <si>
    <t>Total assets</t>
  </si>
  <si>
    <t>Exposures to taxonomy-eligible economic activities</t>
  </si>
  <si>
    <t>Exposures to taxonomy non-eligible economic activities</t>
  </si>
  <si>
    <t>Exposures to central governments, central banks and supranational issuers</t>
  </si>
  <si>
    <t>Derivatives</t>
  </si>
  <si>
    <t>Exposures to undertakings that are not obliged to publish non-financial information pursuant to Article 19a or 29a of Directive 2013/34/EU</t>
  </si>
  <si>
    <t>Trading portfolio</t>
  </si>
  <si>
    <t>On-demand inter-bank loans</t>
  </si>
  <si>
    <t>Risk Management</t>
  </si>
  <si>
    <t>Risk assesment</t>
  </si>
  <si>
    <t>Procedure</t>
  </si>
  <si>
    <t>Credit risk</t>
  </si>
  <si>
    <t>Determined by the Credit Policy and described in Risk and Capital Management Report 2019, p. 22-36</t>
  </si>
  <si>
    <t>Market risk</t>
  </si>
  <si>
    <t>Determined by the Market Risk Policy and described in Risk and Capital Management Report 2019, p. 41-46</t>
  </si>
  <si>
    <t>Liquidity risk</t>
  </si>
  <si>
    <t>Determined by the Liquidity Risk Policy and described in Risk and Capital Management Report 2019, p. 47-57 and annual report 2019, p. 30</t>
  </si>
  <si>
    <t>Operational risk</t>
  </si>
  <si>
    <t>Determined by the Operational Risk Policy and described in Risk and Capital Management Report 2019, p. 37-40</t>
  </si>
  <si>
    <t>IT security prodecures</t>
  </si>
  <si>
    <t>Determined by the IT Security Policy</t>
  </si>
  <si>
    <t>Mangement</t>
  </si>
  <si>
    <t>Governance for risk management</t>
  </si>
  <si>
    <t>See Risk and Capital Management Report 2019, p. 6</t>
  </si>
  <si>
    <t>Audit of risk management</t>
  </si>
  <si>
    <t>Internal audit</t>
  </si>
  <si>
    <t>Responsible products</t>
  </si>
  <si>
    <t>Products Committee, see more in Risk and Capital Management Report 2019, p. 9</t>
  </si>
  <si>
    <t>Position Statements</t>
  </si>
  <si>
    <t>Comments</t>
  </si>
  <si>
    <t>Energy use</t>
  </si>
  <si>
    <t>Forestry</t>
  </si>
  <si>
    <t>Mining</t>
  </si>
  <si>
    <t>Oil and gas</t>
  </si>
  <si>
    <t>Materials</t>
  </si>
  <si>
    <t>Exposures to ESG risks</t>
  </si>
  <si>
    <t>Exposure to climate change</t>
  </si>
  <si>
    <t>Exposure to social risks</t>
  </si>
  <si>
    <t>Exposure to…</t>
  </si>
  <si>
    <t>Sustainable investments in numbers</t>
  </si>
  <si>
    <t>Investments covered by Nykredits Responsible Investment Policy, %</t>
  </si>
  <si>
    <t>Nykredit’s total investments, covered by the Responsible Investment Policy</t>
  </si>
  <si>
    <t>Number of companies screened quarterly</t>
  </si>
  <si>
    <t>Companies with which Nykredit engages because of breach of standards</t>
  </si>
  <si>
    <t>Companies screened out</t>
  </si>
  <si>
    <t>Participation in general meetings</t>
  </si>
  <si>
    <t>- Number of general meetings</t>
  </si>
  <si>
    <t>- % of AGMs where Nykredit participated</t>
  </si>
  <si>
    <t>- Votes cast against board recommendations, %</t>
  </si>
  <si>
    <t>8%/16%*</t>
  </si>
  <si>
    <r>
      <t>Funds with below-benchmark CO</t>
    </r>
    <r>
      <rPr>
        <vertAlign val="subscript"/>
        <sz val="9"/>
        <color rgb="FF07094A"/>
        <rFont val="Arial"/>
        <family val="2"/>
        <scheme val="minor"/>
      </rPr>
      <t>2</t>
    </r>
    <r>
      <rPr>
        <sz val="9"/>
        <color rgb="FF07094A"/>
        <rFont val="Arial"/>
        <family val="2"/>
        <scheme val="minor"/>
      </rPr>
      <t>e emissions</t>
    </r>
  </si>
  <si>
    <t>Funds with above-benchmark ESG ratings</t>
  </si>
  <si>
    <t>Nykredit funds assessed based on human rights</t>
  </si>
  <si>
    <t>l</t>
  </si>
  <si>
    <t>Ownership</t>
  </si>
  <si>
    <t>Nykredit A/S</t>
  </si>
  <si>
    <t>Forenet Kredit*</t>
  </si>
  <si>
    <t>PFA Pension</t>
  </si>
  <si>
    <t>PensionDanmark</t>
  </si>
  <si>
    <t>PKA</t>
  </si>
  <si>
    <t>PRAS A/S</t>
  </si>
  <si>
    <t>AP Pension</t>
  </si>
  <si>
    <t>Østifterne f.m.b.a.</t>
  </si>
  <si>
    <t>AkademikerPension</t>
  </si>
  <si>
    <t>Industiens Fond</t>
  </si>
  <si>
    <t>*Forenet Kredit is an association, and its members are customers with Nykredit or Totalkredit. Hence, Nykredit A/S is predominantly owned by its customers. The customers of the Nykredit Group have a voice through the democratic processes of the association.</t>
  </si>
  <si>
    <t>Members of the Board of Directors</t>
  </si>
  <si>
    <t>Gender</t>
  </si>
  <si>
    <t>Independent</t>
  </si>
  <si>
    <t>Staff representative</t>
  </si>
  <si>
    <t>Tenure (Years)</t>
  </si>
  <si>
    <t>Special Competencies</t>
  </si>
  <si>
    <t>Merete Eldrup (chairman)</t>
  </si>
  <si>
    <t>N</t>
  </si>
  <si>
    <t>&gt; 12</t>
  </si>
  <si>
    <t>- Digitisation, IT and processes
- Financial regulation</t>
  </si>
  <si>
    <t>Preben Sunke</t>
  </si>
  <si>
    <t>M</t>
  </si>
  <si>
    <t>&gt; 1</t>
  </si>
  <si>
    <t>- Sector and real estate expertise 
- Digitisation, IT and processs
- Financial regulation
- Organisation/HR and processes 
- Market conditions, customer relations and sales 
- Politics, public administration and association</t>
  </si>
  <si>
    <t>Olav Bredgaard Brusen</t>
  </si>
  <si>
    <t>Y</t>
  </si>
  <si>
    <t xml:space="preserve">&gt; 6 </t>
  </si>
  <si>
    <t>- Sector and real estate expertise
- Market conditions, customer relations and sales
- Organisation/HR and processes
- Politics, public administration and associations</t>
  </si>
  <si>
    <t>John Christiansen</t>
  </si>
  <si>
    <t>- Sector and real estate expertise
- Digitisation, IT and processs
- Capital markets, securities and funding
- Market conditions, customer relations and sales
- Organisation/HR and processes
- Economics, finance and accounting</t>
  </si>
  <si>
    <t>Michael Demsitz</t>
  </si>
  <si>
    <t>&gt; 18</t>
  </si>
  <si>
    <t>- Digitisation, IT and processes
- Risk management and credit matters 
- Economics, finance and accounting</t>
  </si>
  <si>
    <t>Per W. Hallgren</t>
  </si>
  <si>
    <t>&gt; 6</t>
  </si>
  <si>
    <t>- Financial regulation
- Capital markets, securities and funding</t>
  </si>
  <si>
    <t>Jørgen Høholt</t>
  </si>
  <si>
    <t>&gt; 2</t>
  </si>
  <si>
    <t>- Financial regulation
- Capital markets, securities and funding
- Politics, public administration and association</t>
  </si>
  <si>
    <t>Hans-Ole Jochumsen</t>
  </si>
  <si>
    <t>&gt; 4</t>
  </si>
  <si>
    <t>- Sector and real estate expertise
- Digitisation, IT and processes
- Financial regulation 
- Capital markets, securities and funding</t>
  </si>
  <si>
    <t>Vibeke Krag</t>
  </si>
  <si>
    <t>&gt; 5</t>
  </si>
  <si>
    <t xml:space="preserve">- Sector and real estate expertise
- Capital markets and credit matters
- Market conditions, customer relations and sales
- Organisation/HR and processes
- Strategic matters </t>
  </si>
  <si>
    <t>Allan Kristiansen</t>
  </si>
  <si>
    <t>&gt; 22</t>
  </si>
  <si>
    <t>- Sector and real estate expertise
- Financial regulation
- Risk management and credit matters
- Strategic matters
- Economics, finance and accounting</t>
  </si>
  <si>
    <t>Ann-Mari Lundbæk Lauritsen</t>
  </si>
  <si>
    <t>- Sector and real estate expertise
- Politics, public administration and associations
- Market conditions, customer relations and sales</t>
  </si>
  <si>
    <t>Lasse Nyby</t>
  </si>
  <si>
    <t>&gt; 15</t>
  </si>
  <si>
    <t>- Sector and real estate expertise
- Politics, public administration and associations
- Organisation/HR and processes</t>
  </si>
  <si>
    <t>Inge Sand</t>
  </si>
  <si>
    <t>- Sector and real estate expertise
- Organisation/HR and processes
- Politics, public administration and associations
- Risk management and credit matters
- Economics, finance and accounting</t>
  </si>
  <si>
    <t>Kristina Andersen Skiøld</t>
  </si>
  <si>
    <t>- Sector and real estat expertise
- Market conditions, customer relations and sales
- Politics, public administration and associations</t>
  </si>
  <si>
    <t>Mie Krog</t>
  </si>
  <si>
    <t>&lt; 1</t>
  </si>
  <si>
    <t>- Sector and real estate expertise 
- Politics, public administration and associations
- Risk managment and credit matters
- Economics, finance and accounting</t>
  </si>
  <si>
    <t>Female board members, independent board members and staff representatives</t>
  </si>
  <si>
    <t>See resumés of the Board of Directors on https://www.nykredit.com/en-gb/om-os/organisation/bestyrelsen-i-nykredit-as/</t>
  </si>
  <si>
    <t>Nykredit Realkredit A/S</t>
  </si>
  <si>
    <t>Staff Representative</t>
  </si>
  <si>
    <t>Mia Krog</t>
  </si>
  <si>
    <t>See resumés of the Board of Directors on https://www.nykredit.com/en-gb/om-os/organisation/bestyrelsen/</t>
  </si>
  <si>
    <t>Board Remuneration Committee</t>
  </si>
  <si>
    <t>Merete Eldrup</t>
  </si>
  <si>
    <t>Board Audit Committee</t>
  </si>
  <si>
    <t>Board Risk Committee</t>
  </si>
  <si>
    <t>Board Nomination Committee</t>
  </si>
  <si>
    <t>Group Committees</t>
  </si>
  <si>
    <t>Credits Committee</t>
  </si>
  <si>
    <t>Approves credit applications and loan impairments as well as oversees the management of risks in Nykredit's credits area. The Committee monitors Nykredit's credit portfolio and submits recommendations on credit policies and related matters to the individual Executive Boards and Boards of Directors of Group companies.</t>
  </si>
  <si>
    <t>Asset/Liability Committee</t>
  </si>
  <si>
    <t>Undertakes the day-to-day responsibilities and tasks of the Executive Boards in the areas of capital, funding, liquidity and market risk according to guidelines approved by the Boards of Directors. The Committee has a governance mandate in these areas, at Group as well as at company level.</t>
  </si>
  <si>
    <t>Group Risk Committee</t>
  </si>
  <si>
    <t>Oversees Nykredit's overall risk profile and capital requirements as well as assists the managements of the respective companies in ensuring compliance with current legislation and practices. The Group Risk Committee receives relevant material on the current risk scenario from the other Group committees.</t>
  </si>
  <si>
    <t>Contingency Committee</t>
  </si>
  <si>
    <t>Has the overall responsibility for compliance with IT security policy rules in relation to contingencies (major accidents and catastrophes) and the Group's entire spectrum of contingency plans covering IT as well as business aspects.</t>
  </si>
  <si>
    <t>Products Committee</t>
  </si>
  <si>
    <t>The Committee's overarching objective is to ensure that the development, maintenance and risk management of new products and services comply with the Group's business model and the guidelines approved by the Group Executive Board. Further, the Committee must monitor and evaluate the existing products.</t>
  </si>
  <si>
    <t>Corporate Responsibility Committee</t>
  </si>
  <si>
    <t xml:space="preserve">The committe implements the startegy laid down by the Board of Directors and is responsible for the corporate responsibility strategy. The committee also prioritises corporate responsibility themes and initiatives based on analyses of materiality, impact and sustainability-related risk. The Committee is also in charge of approving annual coroprate responsibility reporting. </t>
  </si>
  <si>
    <t>Internal Audit</t>
  </si>
  <si>
    <t>Principal tasks</t>
  </si>
  <si>
    <t>Internal Audit is responsible for testing and providing an opinion on whether Nykredit's overall risk management approach, risk management framework, business procedures and internal controls established in all material areas and risk areas have been established and are working satisfactorily.</t>
  </si>
  <si>
    <t>Renumeration and disclosures</t>
  </si>
  <si>
    <t>Material risk takers</t>
  </si>
  <si>
    <t xml:space="preserve">The Group have identified a total of 222 risk takers (end-2022). Information on remuneration of risk takers can be found in Nykredit's Remuneration Policy in section 5. </t>
  </si>
  <si>
    <t>Bonus programmes</t>
  </si>
  <si>
    <t xml:space="preserve">Individual bonus programmes apply to some of the staff of Markets Trading, Asset Management, Investments and Treasury. This is in line with market standards for such positions, and the remuneration of these staff members is chiefly based on their job performance. In addition, a limited number of individual bonus programmes apply to selected staff members. </t>
  </si>
  <si>
    <t>Disclosure</t>
  </si>
  <si>
    <t>Remuneration of the Boards of Directors and the Executive Boards of the Group Companies can be found on nykredit.com/salaries</t>
  </si>
  <si>
    <t>Tax payments</t>
  </si>
  <si>
    <t>The Nykredit Group is subject to tax in the countries in which it operates and subject to dividend tax in a number of countries in which it has invested in equities. The Nykredit Group expects total corporation tax payments for 2022 of DKK 1,811m.</t>
  </si>
  <si>
    <t>Tax rates</t>
  </si>
  <si>
    <t>Denmark</t>
  </si>
  <si>
    <t>Luxembourg</t>
  </si>
  <si>
    <t>Greenland</t>
  </si>
  <si>
    <t>Employee training</t>
  </si>
  <si>
    <t>Share of staff having completed the IT security e-learning programmes and tests</t>
  </si>
  <si>
    <t>%</t>
  </si>
  <si>
    <t>Share of staff having completed and passed anti-money laundering, anti-terrorism and anticorruption e-learning programmes and tests</t>
  </si>
  <si>
    <t>Number of staff having completed and passed data protection e-learning programmes and tests</t>
  </si>
  <si>
    <t>Ethical standards training (business conduct)</t>
  </si>
  <si>
    <t>✓</t>
  </si>
  <si>
    <t>Note: Mandatory training for all employees including contractors. The numbers are lower than 100% because of maternity and other leave, illness, change of jobs etc.</t>
  </si>
  <si>
    <t>Whistleblowing scheme</t>
  </si>
  <si>
    <t>Number of reports</t>
  </si>
  <si>
    <t>Note: All inquiries are processed and subsequently handled in the organisation.</t>
  </si>
  <si>
    <t>KPIs for financial product safety</t>
  </si>
  <si>
    <t xml:space="preserve">Mortgage loans with LTV &gt; 80% </t>
  </si>
  <si>
    <t>Arrears, 75 days past due</t>
  </si>
  <si>
    <t>Write-offs as % of loans and advances (in DKKm)</t>
  </si>
  <si>
    <t>% (DKKm)</t>
  </si>
  <si>
    <t>0.02% (268 DKKm)</t>
  </si>
  <si>
    <t>0.02% (228 DKKm)</t>
  </si>
  <si>
    <t>0.02% (248 DKKm)</t>
  </si>
  <si>
    <t>0.02% (276 DKKm)</t>
  </si>
  <si>
    <t>0.01% (182 DKKm)</t>
  </si>
  <si>
    <t>0.03% (396 DKKm)</t>
  </si>
  <si>
    <t>0.01% (172 DKKm)</t>
  </si>
  <si>
    <t>Stock of repossessed properties (owner-occupied dwellings)</t>
  </si>
  <si>
    <t>Number</t>
  </si>
  <si>
    <t>107 (59)</t>
  </si>
  <si>
    <t>51 (26)</t>
  </si>
  <si>
    <t>35 (20)</t>
  </si>
  <si>
    <t>20 (16)</t>
  </si>
  <si>
    <t>15 (12)</t>
  </si>
  <si>
    <t>6 (6)</t>
  </si>
  <si>
    <t>4 (4)</t>
  </si>
  <si>
    <t>Forced sales (whole market)</t>
  </si>
  <si>
    <t>898 (2,818)</t>
  </si>
  <si>
    <t>816 (2,657)</t>
  </si>
  <si>
    <t>619 (2,774)</t>
  </si>
  <si>
    <t>556 (2,357)</t>
  </si>
  <si>
    <t>476 (2,196)</t>
  </si>
  <si>
    <t>349 (1,402)</t>
  </si>
  <si>
    <t>602 (2,784)</t>
  </si>
  <si>
    <t>Customer satisfaction</t>
  </si>
  <si>
    <t>Personal customers</t>
  </si>
  <si>
    <t>(EPSI 1-100)</t>
  </si>
  <si>
    <t>Business customers</t>
  </si>
  <si>
    <t>Number of complaints*</t>
  </si>
  <si>
    <t xml:space="preserve">*Complaints can be filed at all times at: </t>
  </si>
  <si>
    <t>Ris og ros | Nykredit</t>
  </si>
  <si>
    <t>Responsibility</t>
  </si>
  <si>
    <t>Responsible lending</t>
  </si>
  <si>
    <t>Loans provided by Nykredit are based on a customer’s creditworthiness. We examine a customer’s personal finances and assess the customer’s ability and will to honour agreements entered into with Nykredit.</t>
  </si>
  <si>
    <t>Responsible investment</t>
  </si>
  <si>
    <t>We will guide customers towards sustainable investment through dialogue, transparency and new products.</t>
  </si>
  <si>
    <t>Financial Inclusion</t>
  </si>
  <si>
    <t>Lending throughout Denmark</t>
  </si>
  <si>
    <t>Number of municipalities with lending growth</t>
  </si>
  <si>
    <t>88/98</t>
  </si>
  <si>
    <t>94/98</t>
  </si>
  <si>
    <t>96/98</t>
  </si>
  <si>
    <t>97/98</t>
  </si>
  <si>
    <t>98/98</t>
  </si>
  <si>
    <t>73/98</t>
  </si>
  <si>
    <t>Lending to homeowners in different life phases</t>
  </si>
  <si>
    <t>Lending to senior customers</t>
  </si>
  <si>
    <t>Number of loans to senior customers aged 65 and over</t>
  </si>
  <si>
    <t xml:space="preserve">    Bond debt outstanding (DKKbn)</t>
  </si>
  <si>
    <t>New loans to senior customers aged 65 and over</t>
  </si>
  <si>
    <t>Lending to young customers</t>
  </si>
  <si>
    <t>Number of loans to young customers aged 30 years and younger</t>
  </si>
  <si>
    <t>New loans to young customers aged 30 years and younger</t>
  </si>
  <si>
    <t>Public housing lending</t>
  </si>
  <si>
    <t>Number of youth housing</t>
  </si>
  <si>
    <t>Number of loans to senior housing</t>
  </si>
  <si>
    <t>Robust homeowners</t>
  </si>
  <si>
    <t>Share of repayment loans</t>
  </si>
  <si>
    <t>Share of fixed-rate repayment loans</t>
  </si>
  <si>
    <t>Note: Totalkredit A/S</t>
  </si>
  <si>
    <t>Mortgage lending to business customers throughout Denmark</t>
  </si>
  <si>
    <t>DKK billion, 2022</t>
  </si>
  <si>
    <t>Total, Denmark</t>
  </si>
  <si>
    <t>Capital Region of Denmark</t>
  </si>
  <si>
    <t>Sealand Region</t>
  </si>
  <si>
    <t>North Denmark Region</t>
  </si>
  <si>
    <t>Central Denmark Region</t>
  </si>
  <si>
    <t>South Denmark Region</t>
  </si>
  <si>
    <t>Mortgage lending to business customers, DKKbn</t>
  </si>
  <si>
    <t>- of which private rental</t>
  </si>
  <si>
    <t>- of which industry</t>
  </si>
  <si>
    <t>- of which office and retail</t>
  </si>
  <si>
    <t>- of which agriculture</t>
  </si>
  <si>
    <t>- of which public housing</t>
  </si>
  <si>
    <t>- of which cooperative housing</t>
  </si>
  <si>
    <t>- of which other</t>
  </si>
  <si>
    <t>Access to financial services*</t>
  </si>
  <si>
    <t>Customer services</t>
  </si>
  <si>
    <t xml:space="preserve">Phone </t>
  </si>
  <si>
    <t>Opening days/week</t>
  </si>
  <si>
    <t>Mail through secure communications channel</t>
  </si>
  <si>
    <t>Opening hours/day</t>
  </si>
  <si>
    <t>Online chat</t>
  </si>
  <si>
    <t>Branches</t>
  </si>
  <si>
    <t>Availability</t>
  </si>
  <si>
    <t>Nykredit branches</t>
  </si>
  <si>
    <t>Partnership banks</t>
  </si>
  <si>
    <t>44</t>
  </si>
  <si>
    <t>ATMs</t>
  </si>
  <si>
    <t>200+</t>
  </si>
  <si>
    <t xml:space="preserve">* All Danish citizens are by law entitled to a deposit account, see Good Practice for Financial Enterprises (in Danish). </t>
  </si>
  <si>
    <t xml:space="preserve">According to statistics from the World Bank’s Global Findex, 99.9% of adults in Denmark have a bank account. </t>
  </si>
  <si>
    <t xml:space="preserve">Out of the ordinary </t>
  </si>
  <si>
    <t xml:space="preserve">Movement to ensure that individuals and businesses have access to affordable and effective financial service with social value </t>
  </si>
  <si>
    <t>Organization</t>
  </si>
  <si>
    <t>Social impact</t>
  </si>
  <si>
    <t>Foreningen Lige Adgang</t>
  </si>
  <si>
    <t>The Association Equal Access is working to promote an inclusive labour market for everybody experiencing barriers in relation to gender, ethnicity, sexual orientation or background. Through the association, we will build knowledge within the organisation regarding, for example, how to onboard new colleagues or customers who have a different work experience or background or who may need an extra hand in the onboarding process.</t>
  </si>
  <si>
    <t>Valified</t>
  </si>
  <si>
    <t>In collaboration with Valified, Nykredit offers customers access to a digital reporting tool. The tool makes it simple and easy for small and medium-sized enter-prises (SMEs) to meet the still higher sustainability reporting requirements imposed by authorities and by businesses to which they provide goods and services. This is a unique opportunity for customers to work with their climate footprint and social value.</t>
  </si>
  <si>
    <t>Money Week</t>
  </si>
  <si>
    <t>Nykredit promotes financial understanding among children and young people by participating in the so-called Money Week facilitated by Finance Denmark and the Danish Association for Mathematics Teachers. The Money Week focuses on the theme of teaching 7th-9th grade students about personal finances. The Money Week is held every year in week 11.</t>
  </si>
  <si>
    <t>Nordic Female Founders</t>
  </si>
  <si>
    <t>The objective is to create more (gender) diversity in the business market and to break down any controlling and restricting barriers between banks and entrepreneurs on growth journeys.</t>
  </si>
  <si>
    <t>Permanent staff, year-end</t>
  </si>
  <si>
    <t>- of which women</t>
  </si>
  <si>
    <t>- of which men</t>
  </si>
  <si>
    <t>Staff paid by the hour</t>
  </si>
  <si>
    <t>New staff</t>
  </si>
  <si>
    <t>499*</t>
  </si>
  <si>
    <t>Disposals</t>
  </si>
  <si>
    <t>New staff as percentage of permanent staff</t>
  </si>
  <si>
    <t>Average number of full-time staff</t>
  </si>
  <si>
    <t>Staff turnover</t>
  </si>
  <si>
    <t>- of which voluntary</t>
  </si>
  <si>
    <t>- of which involuntary</t>
  </si>
  <si>
    <t>Members of staff per region</t>
  </si>
  <si>
    <t>- employed in Denmark</t>
  </si>
  <si>
    <t>- employed in France and Spain</t>
  </si>
  <si>
    <t>*New calculation method: Previously, new staff was based on job postings. From 2021 and onwards new staff is based on actual new full-time staff.</t>
  </si>
  <si>
    <t>Staff satisfaction survey</t>
  </si>
  <si>
    <t>Staff satisfaction survey (levels 1-100)</t>
  </si>
  <si>
    <t>Staff satisfaction measured based on job satisfaction</t>
  </si>
  <si>
    <t>Assessment of indoor climate (good indoor climate)</t>
  </si>
  <si>
    <t>Assessment of noise level (low noise level)</t>
  </si>
  <si>
    <t>Impact on absence due to illness (low impact)</t>
  </si>
  <si>
    <t>Employees responding on annual employee survey, %</t>
  </si>
  <si>
    <t>Work-life balance</t>
  </si>
  <si>
    <t>Part-time staff</t>
  </si>
  <si>
    <t xml:space="preserve"> - of which women</t>
  </si>
  <si>
    <t>Average number of days per paid maternity/parternity leave*</t>
  </si>
  <si>
    <t>Number of staff on leave</t>
  </si>
  <si>
    <t>Number of staff having returned to Nykredit after maternity/paternity leave</t>
  </si>
  <si>
    <t>Number of staff having been employed for a year after finishing maternity/paternity leave the year before</t>
  </si>
  <si>
    <t>*From 1 April 2022, Nykredit has offered mothers, fathers and co-parents the right to 26 weeks of paid maternity or paternity leave.</t>
  </si>
  <si>
    <t>Unions</t>
  </si>
  <si>
    <t>Employees covered by the Salaried Employees Act*</t>
  </si>
  <si>
    <t>Employees covered by collective agreement**</t>
  </si>
  <si>
    <t xml:space="preserve">*Members of Group Management are not covered by the Salaried Employees Act. They account for the 0.01% not covered. </t>
  </si>
  <si>
    <r>
      <t>**</t>
    </r>
    <r>
      <rPr>
        <sz val="8"/>
        <color rgb="FF002060"/>
        <rFont val="Arial"/>
        <family val="2"/>
        <scheme val="minor"/>
      </rPr>
      <t xml:space="preserve">100% have the possibility to be covered by a membership. Nykredit is a member of the Danish Employers’ Association for the Financial Sector (FA), which has concluded a collective agreement with the Danish Financial Services Union. In continuation of this collective agreement, Nykredit has concluded a local collective agreement with NYKREDS, which is the local branch of the union, as well as multiple local agreements governing the day-to-day collaboration, reporting of staff matters and respect and influence of staff-elected representatives in different forums.
</t>
    </r>
  </si>
  <si>
    <t>Health</t>
  </si>
  <si>
    <t>Average days of absence due to illness</t>
  </si>
  <si>
    <t>Staff covered by health care insurance*</t>
  </si>
  <si>
    <t>*All staff covered by the collective bargaining agreement have health care coverage.</t>
  </si>
  <si>
    <t>Staff subject to regular performance and career development reviews</t>
  </si>
  <si>
    <t>2022, % of staff</t>
  </si>
  <si>
    <t>Men</t>
  </si>
  <si>
    <t>Women</t>
  </si>
  <si>
    <t>Total</t>
  </si>
  <si>
    <t>Management</t>
  </si>
  <si>
    <t>Note: Numbers are lower than 100% because of maternity and other leave, illness, change of jobs etc.</t>
  </si>
  <si>
    <t>Staff development</t>
  </si>
  <si>
    <t>Management programmes</t>
  </si>
  <si>
    <t>- Den nyudnævnte leder (the newly appointed manager)</t>
  </si>
  <si>
    <t>- Assessment of level 2 managers</t>
  </si>
  <si>
    <t>- Senior leadership programme</t>
  </si>
  <si>
    <t>- WtD Academy</t>
  </si>
  <si>
    <t>N/A*</t>
  </si>
  <si>
    <t>Talent development</t>
  </si>
  <si>
    <t>- Finance trainees</t>
  </si>
  <si>
    <t>- Nykredit Academy, PRS</t>
  </si>
  <si>
    <t>- Nykredit Assessment</t>
  </si>
  <si>
    <t>- Young Talent</t>
  </si>
  <si>
    <t>- Nykredit Move</t>
  </si>
  <si>
    <t>Programmes aimed at attracting talents (graduates)</t>
  </si>
  <si>
    <t>Courses and enhancement of skills</t>
  </si>
  <si>
    <t>Number of staff having completed training on sustainability (basic sustainability training modules)</t>
  </si>
  <si>
    <t>- Agricultural training in sustainability for advisors</t>
  </si>
  <si>
    <t>*The academy was offered to all leaders at the time.</t>
  </si>
  <si>
    <t xml:space="preserve">Note: Nykredit offers several talent programmes to ensure continuous development of its staff. Nykredit provides a number of individual programmes for selected staff members, enabling them to develop professionally and personally. </t>
  </si>
  <si>
    <t>Partnership with educational institutions to develop or deliver joint training*</t>
  </si>
  <si>
    <t>Institution</t>
  </si>
  <si>
    <t>Area</t>
  </si>
  <si>
    <t>Copenhagen Business School (CBS)</t>
  </si>
  <si>
    <t>Business profiles</t>
  </si>
  <si>
    <t>Copenhagen University (KU)</t>
  </si>
  <si>
    <t>Computer scientist</t>
  </si>
  <si>
    <t>IT University of Copenhagen (ITU)</t>
  </si>
  <si>
    <t>IT and design</t>
  </si>
  <si>
    <t>Business Academies throughout Denmark</t>
  </si>
  <si>
    <t>Financial economist internships</t>
  </si>
  <si>
    <t>Finanssektorens Uddannelsescenter</t>
  </si>
  <si>
    <t>Legal requirements, training and certification</t>
  </si>
  <si>
    <t>*Selected selection of educational collaboration partners.</t>
  </si>
  <si>
    <t>Non-salary benefits offered to our staff</t>
  </si>
  <si>
    <t>All locations</t>
  </si>
  <si>
    <t>- Health insurance</t>
  </si>
  <si>
    <t>- Dental insurance</t>
  </si>
  <si>
    <t>- Attractive terms for maternity/paternity and parental leave</t>
  </si>
  <si>
    <t>- Flexible pay packages</t>
  </si>
  <si>
    <t>- Annual staff satisfaction survey</t>
  </si>
  <si>
    <t>- Flexible hours and methods of working</t>
  </si>
  <si>
    <t>- Training with pay via Finanskompetencepuljen (the total number of training days with pay for all Nykredit participants should not exceed 1,200)</t>
  </si>
  <si>
    <t>In selected locations</t>
  </si>
  <si>
    <t>- Fitness and exercise facilities</t>
  </si>
  <si>
    <t>- Healthy canteen scheme</t>
  </si>
  <si>
    <t>*All permanent staff, trainees, temps, students (working more than eight hours per week) and office assistants (working more than eight hours per week) are offered the benefits listed above. Only our permanent staff are offered flexible pay packages.</t>
  </si>
  <si>
    <t xml:space="preserve">Gender composition in management positions </t>
  </si>
  <si>
    <t>Gender composition among leaders in %</t>
  </si>
  <si>
    <t>2030 target</t>
  </si>
  <si>
    <t>Long-term target</t>
  </si>
  <si>
    <t>Share of female managers</t>
  </si>
  <si>
    <t>Top (H, I, J)</t>
  </si>
  <si>
    <t>Middle (F)</t>
  </si>
  <si>
    <t>First (D, E)</t>
  </si>
  <si>
    <t>Total female managers</t>
  </si>
  <si>
    <t>Female board representation</t>
  </si>
  <si>
    <t>Target 2025</t>
  </si>
  <si>
    <t>Incl. staff-elected</t>
  </si>
  <si>
    <t>Excl. staff-elected</t>
  </si>
  <si>
    <t>Nykredit Bank A/S</t>
  </si>
  <si>
    <t>Totalkredit A/S</t>
  </si>
  <si>
    <t>Nykredit Portefølje Administration A/S</t>
  </si>
  <si>
    <t>---</t>
  </si>
  <si>
    <t>Salary gap of Nykredit staff under collective agreement, 2022</t>
  </si>
  <si>
    <t>Job category</t>
  </si>
  <si>
    <t>IPE classification = position impact ranking*</t>
  </si>
  <si>
    <t>Salary gap</t>
  </si>
  <si>
    <t>In favour of (Women/Men)</t>
  </si>
  <si>
    <t>Examples of job titles</t>
  </si>
  <si>
    <t>First Vice President, Chief Adviser, Chief Account Manager, Chief Client Manager, Chief Private Banker, Chief Analyst, Chief Consultant, Chief Specialist, Chief Project Consultant, Head of Project, Chief Developer</t>
  </si>
  <si>
    <t>Function Manager, Private Banker, Senior Private Banker, Senior Adviser, Senior Cash Manager, Senior Risk Manager, Senior Analyst, Senior Consultant, Senior Specialist, Senior Project Consultant, Senior Developer, Senior Valuation Specialist</t>
  </si>
  <si>
    <t>W</t>
  </si>
  <si>
    <t>Team Manager, Account Manager, Client Manager, Business Adviser, Wealth Manager, Investment Adviser, Senior Assistant Private Banker, Senior Adviser, Senior Analyst, Senior Consultant, Senior Specialist, Senior Developer, Senior Project Manager, Senior Project Consultant, Senior Valuation Specialist, Executive Secretary, Chief Supporter</t>
  </si>
  <si>
    <t>Assistant Account Manager, Assistant Private Banker, Assistant Business Adviser, Assistant Corporate Account Manager, Adviser, Analyst, Consultant, Specialist, Developer, Valuation Specialist, Project Consultant, Senior Secretary, Senior Coordinator, Senior Supporter</t>
  </si>
  <si>
    <t>Account Manager, Specialist, Consultant, Supporter, Service Assistant, Coordinator</t>
  </si>
  <si>
    <t>*The determination includes staff under collective agreement, the so-called IPE class consisting of more than 10 representatives of each gender.  
Nykredit's position structure and pay level are determined based on the generally accepted International Position Evaluation (IPE) system, where factors such as
complexity, skills, influence and requirements for communication determine the relative weight of the job (the IPE class).
In our job categories B to J, three IPE classes are represented in each category, as are our titles.</t>
  </si>
  <si>
    <t xml:space="preserve">Employee gender pay ratio </t>
  </si>
  <si>
    <t>2020</t>
  </si>
  <si>
    <t>2021</t>
  </si>
  <si>
    <t>2022</t>
  </si>
  <si>
    <t>Gender pay ratio mean (average)</t>
  </si>
  <si>
    <t>Gender pay ratio median</t>
  </si>
  <si>
    <t xml:space="preserve">* A gender pay ration of 100% represents no gap. A gender pay ratio less than 100% imply a pay ratio which favors men, and thereby a gender pay ratio above 100% imply a pay ratio in favor of women. </t>
  </si>
  <si>
    <t xml:space="preserve">Initiatives to close gender pay gap </t>
  </si>
  <si>
    <t>New objectives for women in management</t>
  </si>
  <si>
    <r>
      <rPr>
        <sz val="9"/>
        <color rgb="FF07094A"/>
        <rFont val="Arial"/>
        <family val="2"/>
        <scheme val="minor"/>
      </rPr>
      <t xml:space="preserve">Target of 50% male and 50% female managers in the Group. See also information and targets in the chart “Gender composition in management positions”. </t>
    </r>
  </si>
  <si>
    <t xml:space="preserve">Equal parental leave
</t>
  </si>
  <si>
    <t xml:space="preserve">As the first employer in Denmark within our sector, Nykredit offered both mothers, fathers and co-parents the right to 26 weeks of paid maternity or paternity leave from 2022. </t>
  </si>
  <si>
    <t>Strengthen opportunities for female candidates for management positions</t>
  </si>
  <si>
    <t>The purpose is to strengthen skills development and career transition opportunities among potential and existing advisers and managers and to support the development of a stronger pipeline. Particularly, the personal and business banking segments provide huge potential for diversity and an uplift in the gender balance, including attracting more women candidates into management positions in the organisation, where skills and experience from the business banking segment are indeed key to filling the role.</t>
  </si>
  <si>
    <t>Salary Distribution Monitoring</t>
  </si>
  <si>
    <t>We monitor and keep statistics on the salary distribution by gender in the different business units, enabling management to support a positive development of equal pay</t>
  </si>
  <si>
    <t>Initiatives to increase workforce diversity</t>
  </si>
  <si>
    <t xml:space="preserve">Exit interviews with former female managers
</t>
  </si>
  <si>
    <t>The purpose is to learn how we can target our initiatives to ensure that Nykredit is and remains an attractive workplace for female managers.</t>
  </si>
  <si>
    <t>Nykredit Talk targeted at all Nykredit staff</t>
  </si>
  <si>
    <t xml:space="preserve">The purpose was to learn more about how we can eliminate biases and barriers that may ultimately keep otherwise talented people from applying for a job with Nykredit. </t>
  </si>
  <si>
    <t>Foreningen Lige Adgang (the Association Equal Access)</t>
  </si>
  <si>
    <t>The Association Equal Access is working to promote an inclusive labour market for everybody experiencing barriers in relation to gender, ethnicity, sexual orientation or background. Through the association, we will build knowledge within the organisation regarding, for example, how to onboard new colleagues who have a different work experience or background or who may need an extra hand in the onboarding process.</t>
  </si>
  <si>
    <t>Female Invest</t>
  </si>
  <si>
    <t xml:space="preserve">Female Invest’s objective is to eliminate economic inequality by making it more simple, easy and tangible for all to navigate in the world of finance. </t>
  </si>
  <si>
    <t>Women's Board Award</t>
  </si>
  <si>
    <t xml:space="preserve">The objective is to promote (gender) diversity on boards of directors. </t>
  </si>
  <si>
    <t>HEDY/ANGO</t>
  </si>
  <si>
    <t xml:space="preserve">Staff satisfaction survey on Diversity and Inclusion </t>
  </si>
  <si>
    <t>Staff overall satisfaction on Diversity and inclusion</t>
  </si>
  <si>
    <t>Assessment of affiliation to the workplace</t>
  </si>
  <si>
    <t>Assessment of equal opportunities despite sex, age, nationality, sexuality etc.</t>
  </si>
  <si>
    <t>Assessment of open-mindedness towards everyones ideas and opinions</t>
  </si>
  <si>
    <t>GRI Content Index</t>
  </si>
  <si>
    <t>This report has been prepared in accordence with GRI Standards: Core option.</t>
  </si>
  <si>
    <t>Annual Report = Nykredit Group Annual Report 2022</t>
  </si>
  <si>
    <t>Corporate Responsibility Report = Corporate Responsibility Report 2022, Nykredit Group</t>
  </si>
  <si>
    <t>Risk and Capital Management Report = Risk and Capital Management Report 2022</t>
  </si>
  <si>
    <t>Fact Book = Fact Book 2022, Nykredit Group</t>
  </si>
  <si>
    <t>Sustainability Fact Book = Sustainability Fact Book 2022</t>
  </si>
  <si>
    <t>CG Report = Corporate Governance Report 2022</t>
  </si>
  <si>
    <t>GRI 2: General Disclosures</t>
  </si>
  <si>
    <t>1. The organization and its reporting practices</t>
  </si>
  <si>
    <t>GRI Standard</t>
  </si>
  <si>
    <t>Reference/Report</t>
  </si>
  <si>
    <t>2-1a</t>
  </si>
  <si>
    <t>Organizational details</t>
  </si>
  <si>
    <t>Annual Report: Page 56</t>
  </si>
  <si>
    <t>2-1b</t>
  </si>
  <si>
    <t>Annual Report: Page 57</t>
  </si>
  <si>
    <t>2-1c</t>
  </si>
  <si>
    <t>2-1d</t>
  </si>
  <si>
    <t>Nykredits primary country of operation is Denmark.</t>
  </si>
  <si>
    <t>2-2a</t>
  </si>
  <si>
    <t>Entities included in the organization's sustainability reporting</t>
  </si>
  <si>
    <t>Corporate Responsibility Report: Page 86</t>
  </si>
  <si>
    <t>2-2b</t>
  </si>
  <si>
    <t>2-2c</t>
  </si>
  <si>
    <t>2-3a</t>
  </si>
  <si>
    <t>Reporting period, frequency and contact point</t>
  </si>
  <si>
    <t>2-3b</t>
  </si>
  <si>
    <t>Annual Report: Page 4</t>
  </si>
  <si>
    <t>2-3c</t>
  </si>
  <si>
    <t>8. February 2022</t>
  </si>
  <si>
    <t>2-3d</t>
  </si>
  <si>
    <t>Sustainability Fact Book, Tab: Introduction</t>
  </si>
  <si>
    <t>2-4a</t>
  </si>
  <si>
    <t>Restatements of information</t>
  </si>
  <si>
    <t>No information given in the previous report has been restated.</t>
  </si>
  <si>
    <t>2-5a</t>
  </si>
  <si>
    <t xml:space="preserve">External assurance </t>
  </si>
  <si>
    <t>Corporate Responsibility Report: Pages 86-89 + 15</t>
  </si>
  <si>
    <t>2-5b</t>
  </si>
  <si>
    <t>2. Activities and workers</t>
  </si>
  <si>
    <t>2-6a</t>
  </si>
  <si>
    <t>Activities, value chain and other business relationships</t>
  </si>
  <si>
    <t>See our Fact Book 2022 for information regarding our activities broken down by geographical location and sectors served.</t>
  </si>
  <si>
    <t>2-6b</t>
  </si>
  <si>
    <r>
      <rPr>
        <sz val="11"/>
        <rFont val="Arial"/>
        <family val="2"/>
      </rPr>
      <t xml:space="preserve">The supply chain of Nykredit is in line with the guidance of the Global Compact. Nykredit is a provider of financial services, and therefore, our staff represent the main element of our value proposition related to the organisation's activities. 
Our cleaning services, cantieens and outdoor facility maintainance are operated by external suppliers subject to our Code of Conduct, which can be found online at: https://www.nykredit.com/siteassets/samfundsansvar/filer/nykredit-code-of-conduct.pdf </t>
    </r>
    <r>
      <rPr>
        <sz val="11"/>
        <color rgb="FFFF0000"/>
        <rFont val="Arial"/>
        <family val="2"/>
      </rPr>
      <t xml:space="preserve">
</t>
    </r>
    <r>
      <rPr>
        <sz val="11"/>
        <rFont val="Arial"/>
        <family val="2"/>
      </rPr>
      <t>Corporate Responsibility Report: Page 57</t>
    </r>
  </si>
  <si>
    <t>2-6c</t>
  </si>
  <si>
    <t>2-6d</t>
  </si>
  <si>
    <t>2-7a</t>
  </si>
  <si>
    <t>Employees</t>
  </si>
  <si>
    <t>Sustainability Fact Book, Tab: Staff</t>
  </si>
  <si>
    <t>2-7b</t>
  </si>
  <si>
    <t>2-7c</t>
  </si>
  <si>
    <t>2-7d</t>
  </si>
  <si>
    <t>2-7e</t>
  </si>
  <si>
    <t>2-8a</t>
  </si>
  <si>
    <t>Workers who are not employees</t>
  </si>
  <si>
    <t>2-8b</t>
  </si>
  <si>
    <t>2-8c</t>
  </si>
  <si>
    <t>3. Governance</t>
  </si>
  <si>
    <t>2-9a</t>
  </si>
  <si>
    <t>Governance structure and composition</t>
  </si>
  <si>
    <r>
      <t>Annual Report: Pages 51-52
Corporate Responsibility Report: Page 15</t>
    </r>
    <r>
      <rPr>
        <sz val="11"/>
        <rFont val="Arial"/>
        <family val="2"/>
      </rPr>
      <t xml:space="preserve">
Sustainability Fact Book, Tab: Governance</t>
    </r>
  </si>
  <si>
    <t>2-9b</t>
  </si>
  <si>
    <t>Annual Report: Pages 51-52
Corporate Responsibility Report: Page 15
Sustainability Fact Book, Tab: Governance</t>
  </si>
  <si>
    <t>2-9c</t>
  </si>
  <si>
    <t>2-10a</t>
  </si>
  <si>
    <t>Nomination and selection of the highest governance body</t>
  </si>
  <si>
    <t>CG Report, Section 1.1.1.: Page 4
Annual Report: Page 52</t>
  </si>
  <si>
    <t>2-10b</t>
  </si>
  <si>
    <t>2-11a</t>
  </si>
  <si>
    <t>Chair of the highest governance body</t>
  </si>
  <si>
    <t>Annual Report: Page 176</t>
  </si>
  <si>
    <t>2-11b</t>
  </si>
  <si>
    <t>2-12a</t>
  </si>
  <si>
    <t>Role of the highest governance body in overseeing the management of impacts</t>
  </si>
  <si>
    <t>2-12b</t>
  </si>
  <si>
    <t>Risk and Capital Management Report: Page 9
Corporate Responsibility Report: Page 15</t>
  </si>
  <si>
    <t>2-12c</t>
  </si>
  <si>
    <t>Risk and Capital Management Report: Page 16; Corporate Responsibility Report: Page 15</t>
  </si>
  <si>
    <t>2-13a</t>
  </si>
  <si>
    <t>Delegation of responsibility for managing impacts</t>
  </si>
  <si>
    <t>Corporate Responsibility Report: Page 15</t>
  </si>
  <si>
    <t>2-13b</t>
  </si>
  <si>
    <t>2-14a</t>
  </si>
  <si>
    <t>Role of the highest governance body in sustainability reporting</t>
  </si>
  <si>
    <t>Corporate Responsibility Report: Page 15
Annual Report: Page 52</t>
  </si>
  <si>
    <t>2-14b</t>
  </si>
  <si>
    <t>2-15a</t>
  </si>
  <si>
    <t>Conflicts of interest</t>
  </si>
  <si>
    <t>CG Report, Section 3.2.1.: Pages 10-11
Annual Report: Page 52</t>
  </si>
  <si>
    <t>2-15b</t>
  </si>
  <si>
    <t>CG Report, Section 3.2.1.: Pages 9-10
Annual Report: Page 52</t>
  </si>
  <si>
    <t>2-16a</t>
  </si>
  <si>
    <t>Communication of critical concerns</t>
  </si>
  <si>
    <t>Crititical concerns can be communicated anonymously through our whistleblower scheme. Reportings will be screened by an external lawyer before being handed over to our head of Group Legal Affairs or to Internal Audit.
Corporate Responsibility Report: Page 63</t>
  </si>
  <si>
    <t>2-16b</t>
  </si>
  <si>
    <t>Sustainability Fact Book, Tab: Compliance</t>
  </si>
  <si>
    <t>2-17a</t>
  </si>
  <si>
    <t>Collective knowledge of the highest governance body</t>
  </si>
  <si>
    <t>2-18a</t>
  </si>
  <si>
    <t>Evaluation of the performance of the highest governance body</t>
  </si>
  <si>
    <t>Annual Report: Page 52
Corporate Responsibility Report: Page 15</t>
  </si>
  <si>
    <t>2-18b</t>
  </si>
  <si>
    <t>2-18c</t>
  </si>
  <si>
    <t>2-19a</t>
  </si>
  <si>
    <t>Remuneration policies</t>
  </si>
  <si>
    <t>Annual Report: Page 54+ 95
For further information, see our Remuneration Policy, which is available at nykredit.com</t>
  </si>
  <si>
    <t>2-19b</t>
  </si>
  <si>
    <t>Annual Report: Page 54 + 95
For further information, see our Remuneration Policy, which is available at nykredit.com</t>
  </si>
  <si>
    <t>2-20a</t>
  </si>
  <si>
    <t>Process to determine remuneration</t>
  </si>
  <si>
    <t>2-20b</t>
  </si>
  <si>
    <t>See our Remuneration Policy, which is available at nykredit.com</t>
  </si>
  <si>
    <t>2-21a</t>
  </si>
  <si>
    <t>Annual total compensation ratio</t>
  </si>
  <si>
    <t>Annual total compensation ratio: 23</t>
  </si>
  <si>
    <t>2-21b</t>
  </si>
  <si>
    <t>2-21c</t>
  </si>
  <si>
    <t>4. Strategy, policies and practices</t>
  </si>
  <si>
    <t>2-22a</t>
  </si>
  <si>
    <t>Statement on sustainable development strategy</t>
  </si>
  <si>
    <t>Corporate Responsibility Report: Pages 4-5</t>
  </si>
  <si>
    <t>2-23a</t>
  </si>
  <si>
    <t>Policy commitments</t>
  </si>
  <si>
    <t>Corporate Responsibility Report: Page 63 + https://www.nykredit.com/globalassets/nykredit.com/karriere/onboarding/politik-for-sund-virksomhedskultur.pdf</t>
  </si>
  <si>
    <t>2-23b</t>
  </si>
  <si>
    <t>Corporate Responsibility Report: Page 15-16</t>
  </si>
  <si>
    <t>2-23c</t>
  </si>
  <si>
    <t>To meet this responsibility, Nykredit has adopted a variety of policies on how we operate in respect of corporate social responsibility, investments, our staff, the climate and the environment. Policies published include: https://www.nykredit.com/en-gb/om-os/organisation/politikker/</t>
  </si>
  <si>
    <t>2-23d</t>
  </si>
  <si>
    <t>Corporate Responsibility Report: Page 15-16 + Link to policies: https://www.nykredit.com/en-gb/om-os/organisation/politikker/ + Sustainability Fact book, Tab: Policies and Commitments</t>
  </si>
  <si>
    <t>2-23e</t>
  </si>
  <si>
    <t>Corporate Responsibility Report: Pages 15-16 + Link to policies: https://www.nykredit.com/en-gb/om-os/organisation/politikker/</t>
  </si>
  <si>
    <t>2-23f</t>
  </si>
  <si>
    <t>Corporate Responsibility Report</t>
  </si>
  <si>
    <t>2-24a</t>
  </si>
  <si>
    <t>Embedding policy commitments</t>
  </si>
  <si>
    <t>2-25a</t>
  </si>
  <si>
    <t>Processes to remediate negative impacts</t>
  </si>
  <si>
    <t>Corporate Responsibility Report:Pages 13-14 + 83-85</t>
  </si>
  <si>
    <t>2-25b</t>
  </si>
  <si>
    <t>2-25c</t>
  </si>
  <si>
    <t>2-25d</t>
  </si>
  <si>
    <t>2-25e</t>
  </si>
  <si>
    <t>2-26a</t>
  </si>
  <si>
    <t>Mechanisms for seeking advice and raising concerns</t>
  </si>
  <si>
    <t>All relevant units and staff contribute to the design of Nykredit's Corporate Responsibility Policy, from which initiatives, products, procedures and policies are derived. Nykredit has adopted policies on whistleblowing, anti-corruption, nepotism etc. 
An overview of Nykredit's policies can be found at: https://www.nykredit.com/om-os/organisation/politikker/ or at Corporate Responsibility Report: Pages 60-63</t>
  </si>
  <si>
    <t>2-27a</t>
  </si>
  <si>
    <t>Compliance with laws and regulations</t>
  </si>
  <si>
    <t>No instances reported in 2022.</t>
  </si>
  <si>
    <t>2-27b</t>
  </si>
  <si>
    <t>2-27c</t>
  </si>
  <si>
    <t>2-27d</t>
  </si>
  <si>
    <t>2-28a</t>
  </si>
  <si>
    <t>Membership associations</t>
  </si>
  <si>
    <t>Ecolabelling Denmark's network for green procurement 
Finance Denmark 
National banks in Denmark 
Joint Council of Rural Areas 
Green Power Denmark 
United Nations Global Compact 
UNEP Finance Initiative 
European Covered Bond Council 
European Association of Cooperative Banks 
Eurofi                                                                                                                                                      
Concito 
Foreningen Lige Adgang (the Association Equal Access)</t>
  </si>
  <si>
    <t>5. Stakeholder engagement</t>
  </si>
  <si>
    <t>2-29a</t>
  </si>
  <si>
    <t>Approach to stakeholder engagement</t>
  </si>
  <si>
    <t>Corporate Responsibility Report: Pages 11-13 + 91
Nykredit's communications policy includes guidelines on Nykredit's conduct in relation to its stakeholders both within and outside the Group. Find our communications policy online at nykredit.com.</t>
  </si>
  <si>
    <t>2-30a</t>
  </si>
  <si>
    <t>Collective bargaining agreements</t>
  </si>
  <si>
    <t>2-30b</t>
  </si>
  <si>
    <t>GRI 3: Material Topics</t>
  </si>
  <si>
    <t>2. Dislosures on material topics</t>
  </si>
  <si>
    <t>3-1a</t>
  </si>
  <si>
    <t>Process to determine material topics</t>
  </si>
  <si>
    <t>Corporate Responsibility Report: Pages 13-14</t>
  </si>
  <si>
    <t>3-1b</t>
  </si>
  <si>
    <t>3-2a</t>
  </si>
  <si>
    <t>List of material topics</t>
  </si>
  <si>
    <t>3-2b</t>
  </si>
  <si>
    <t>3-3a</t>
  </si>
  <si>
    <t>Management of material topics</t>
  </si>
  <si>
    <t>Corporate Responsibility Report: Pages 12-77</t>
  </si>
  <si>
    <t>3-3b</t>
  </si>
  <si>
    <t>3-3c</t>
  </si>
  <si>
    <t>3-3d</t>
  </si>
  <si>
    <t>3-3e</t>
  </si>
  <si>
    <t>3-3f</t>
  </si>
  <si>
    <t>Corporate Responsibility Report: Pages 13 + 91</t>
  </si>
  <si>
    <t>ECONOMIC: 201-206</t>
  </si>
  <si>
    <t>ECONOMIC PERFORMANCE</t>
  </si>
  <si>
    <t>201-1</t>
  </si>
  <si>
    <t>Direct economic value generated and distributed</t>
  </si>
  <si>
    <t>Annual Report: Page 6</t>
  </si>
  <si>
    <t>201-2</t>
  </si>
  <si>
    <t>Financial implications and other risks and opportunities due to climate change</t>
  </si>
  <si>
    <t>Corporate Responsibility Report: Pages 12-14</t>
  </si>
  <si>
    <t>201-3</t>
  </si>
  <si>
    <t>Defined benefit plan obligations and other retirement plans</t>
  </si>
  <si>
    <t xml:space="preserve">See our collective agreement online at: https://www.finansforbundet.dk/da/Kredse/Nykreds/Overenskomst/Sider/default.aspx </t>
  </si>
  <si>
    <t>201-4</t>
  </si>
  <si>
    <t>Financial assistance received from government</t>
  </si>
  <si>
    <t>Nykredit has not received financial assistance from the government in 2022.</t>
  </si>
  <si>
    <t>MARKET PRESENCE</t>
  </si>
  <si>
    <t>202-1</t>
  </si>
  <si>
    <t xml:space="preserve">Ratios of standard entry level wage by gender compared to local minimum wage </t>
  </si>
  <si>
    <t>Standard entry level wages paid in Nykredit are significantly above the local minimum wages, and we do not differentiate between gender, etnicity or other. For information regarding generel wage levels by gender, see the Corporate Responsibility Report: Page 79
For further information, find our remuneration policy online at: https://www.nykredit.com/en-gb/om-os/organisation/politikker/</t>
  </si>
  <si>
    <t>202-2</t>
  </si>
  <si>
    <t>Proportion of senior management hired from the local community</t>
  </si>
  <si>
    <t>100%: Nykredit's most senior management (the four executive directors) are all Danish citizens and are all located at the Nykredit headquarters in Copenhagen.
For an overview of our senior management, see: https://www.nykredit.com/om-os/organisation/</t>
  </si>
  <si>
    <t>INDIRECT ECONOMIC IMPACTS</t>
  </si>
  <si>
    <t>203-1</t>
  </si>
  <si>
    <t>Infrastructure investments and services supported</t>
  </si>
  <si>
    <t xml:space="preserve">Nykredit has extensive engagement with the commercial sector in Denmark and facilitates both infrastructure and supply services. 
See the Corporate Responsibility Report, Pages 25-53 for further information regarding impact of our engagements. </t>
  </si>
  <si>
    <t>203-2</t>
  </si>
  <si>
    <t>Significant indirect economic impacts</t>
  </si>
  <si>
    <t xml:space="preserve">Sustainability Fact Book, Tab: Customer Protection 
See the Risk and Capital Management Report, Page 45 for information regarding our market policy in relation to risk associated with our loan portfolio. </t>
  </si>
  <si>
    <t>PROCUREMENT PRACTICES</t>
  </si>
  <si>
    <t>204-1</t>
  </si>
  <si>
    <t xml:space="preserve">Proportion of spending on local suppliers </t>
  </si>
  <si>
    <t>Information not available. Nykredit is looking into whether and how this can be reported in the future.</t>
  </si>
  <si>
    <t>ANTI-CORRUPTION</t>
  </si>
  <si>
    <t>205-1</t>
  </si>
  <si>
    <t>Operations assessed for risks related to corruption</t>
  </si>
  <si>
    <t>Corporate Responsibility Report: Pages 60-66</t>
  </si>
  <si>
    <t>205-2</t>
  </si>
  <si>
    <t>Communication and training about anti-corruption policies and procedures</t>
  </si>
  <si>
    <t>205-3</t>
  </si>
  <si>
    <t>Confirmed incidents of corruption and actions taken</t>
  </si>
  <si>
    <t>No incidents of corruption have been reported.</t>
  </si>
  <si>
    <t>ANTI-COMPETITIVE BEHAVIOR</t>
  </si>
  <si>
    <t>206-1</t>
  </si>
  <si>
    <t>Legal actions for anti-competitive behavior, anti-trust, and monopoly practices</t>
  </si>
  <si>
    <t>No violations or legal actions for anti-competitive behaviour, anti-trust and monopoly practices are to be reported for 2022.</t>
  </si>
  <si>
    <t>TAX</t>
  </si>
  <si>
    <t>207-1</t>
  </si>
  <si>
    <t>Approach to tax</t>
  </si>
  <si>
    <t xml:space="preserve">Nykredit's management of tax is available online at https://www.nykredit.com/globalassets/nykredit.com/pdf/20220210_ekstern-skattepolitik_uk.pdf </t>
  </si>
  <si>
    <t>207-2</t>
  </si>
  <si>
    <t>Tax governance, control, and risk management</t>
  </si>
  <si>
    <t>207-3</t>
  </si>
  <si>
    <t>Stakeholder engagement and management of concerns related to tax</t>
  </si>
  <si>
    <t>207-4</t>
  </si>
  <si>
    <t>Country-by-country reporting</t>
  </si>
  <si>
    <t xml:space="preserve">Annual Report: Page 6                                                                                                                          Sustainability Fact Book, Tab: Governance
For further information, find our management of tax online at: https://www.nykredit.com/globalassets/nykredit.com/pdf/20220210_ekstern-skattepolitik_uk.pdf </t>
  </si>
  <si>
    <t>ENVIROMENTAL: 301-308</t>
  </si>
  <si>
    <t>MATERIALS</t>
  </si>
  <si>
    <t>301-1</t>
  </si>
  <si>
    <t>Materials used by weight or volume</t>
  </si>
  <si>
    <t>Not applicable - Nykredit provides financial services as its main product.</t>
  </si>
  <si>
    <t>301-2</t>
  </si>
  <si>
    <t>Recycled input materials used</t>
  </si>
  <si>
    <t>301-3</t>
  </si>
  <si>
    <t>Reclaimed products and their packaging materials</t>
  </si>
  <si>
    <t>ENERGY</t>
  </si>
  <si>
    <t>302-1</t>
  </si>
  <si>
    <t>Energy consumption within the organization</t>
  </si>
  <si>
    <t>Sustainability Fact Book, Tab: Environmental Footprint</t>
  </si>
  <si>
    <t>302-2</t>
  </si>
  <si>
    <t>Energy consumption outside of the organization</t>
  </si>
  <si>
    <t>302-3</t>
  </si>
  <si>
    <t>Energy intensity</t>
  </si>
  <si>
    <t>302-4</t>
  </si>
  <si>
    <t>Reduction of energy consumption</t>
  </si>
  <si>
    <t>302-5</t>
  </si>
  <si>
    <t>Reductions in energy requirements of products and services</t>
  </si>
  <si>
    <t>WATER AND EFFLUENTS</t>
  </si>
  <si>
    <t>303-1</t>
  </si>
  <si>
    <t>Interactions with water as a shared ressource</t>
  </si>
  <si>
    <t>303-2</t>
  </si>
  <si>
    <t>Management of water discharge-related impacts</t>
  </si>
  <si>
    <t>Not applicable</t>
  </si>
  <si>
    <t>303-3</t>
  </si>
  <si>
    <t xml:space="preserve">Water sources significantly affected by withdrawal of water </t>
  </si>
  <si>
    <t>303-4</t>
  </si>
  <si>
    <t>Water discharge</t>
  </si>
  <si>
    <t>303-5</t>
  </si>
  <si>
    <t>EMISSIONS</t>
  </si>
  <si>
    <t>305-1</t>
  </si>
  <si>
    <t>Direct (Scope 1) GHG emissions</t>
  </si>
  <si>
    <r>
      <t>Sustainability Fact Book, Tab: CO</t>
    </r>
    <r>
      <rPr>
        <vertAlign val="subscript"/>
        <sz val="11"/>
        <rFont val="Arial"/>
        <family val="2"/>
      </rPr>
      <t>2</t>
    </r>
    <r>
      <rPr>
        <sz val="11"/>
        <rFont val="Arial"/>
        <family val="2"/>
      </rPr>
      <t>e Emissions</t>
    </r>
  </si>
  <si>
    <t>305-2</t>
  </si>
  <si>
    <t>Energy indirect (Scope 2) GHG emissions</t>
  </si>
  <si>
    <t>305-3</t>
  </si>
  <si>
    <t>Other indirect (Scope 3) GHG emissions</t>
  </si>
  <si>
    <t>305-4</t>
  </si>
  <si>
    <t>GHG emissions intensity</t>
  </si>
  <si>
    <t>305-5</t>
  </si>
  <si>
    <t>Reduction of GHG emissions</t>
  </si>
  <si>
    <r>
      <t>Sustainability Fact Book, Tab: CO</t>
    </r>
    <r>
      <rPr>
        <b/>
        <vertAlign val="subscript"/>
        <sz val="11"/>
        <rFont val="Arial"/>
        <family val="2"/>
      </rPr>
      <t>2</t>
    </r>
    <r>
      <rPr>
        <b/>
        <sz val="11"/>
        <rFont val="Arial"/>
        <family val="2"/>
      </rPr>
      <t>e</t>
    </r>
    <r>
      <rPr>
        <sz val="11"/>
        <rFont val="Arial"/>
        <family val="2"/>
      </rPr>
      <t xml:space="preserve"> Emissions</t>
    </r>
  </si>
  <si>
    <t>305-6</t>
  </si>
  <si>
    <t>Emissions of ozone-depleting substances (ODS)</t>
  </si>
  <si>
    <t>Not applicable.</t>
  </si>
  <si>
    <t>305-7</t>
  </si>
  <si>
    <t>Nitrogen oxides (NOX), sulfur oxides (SOX), and other significant air emissions</t>
  </si>
  <si>
    <t>WASTE</t>
  </si>
  <si>
    <t>306-1</t>
  </si>
  <si>
    <t>Waste generation and significant waste-related impacts</t>
  </si>
  <si>
    <t>Corporate Responsibility Report: Pages 55-58</t>
  </si>
  <si>
    <t>306-2</t>
  </si>
  <si>
    <t>Management of significant waste-related impacts</t>
  </si>
  <si>
    <t>306-3</t>
  </si>
  <si>
    <t>Waste generated</t>
  </si>
  <si>
    <t>306-4</t>
  </si>
  <si>
    <t>Waste diverted from disposal</t>
  </si>
  <si>
    <t>306-5</t>
  </si>
  <si>
    <t>Waste directed to disposal</t>
  </si>
  <si>
    <t>SUPPLIER ENVIRONMENTAL ASSESSMENT</t>
  </si>
  <si>
    <t>308-1</t>
  </si>
  <si>
    <t>New suppliers that were screened using environmental criteria</t>
  </si>
  <si>
    <t>Supplier Corporate Responsibility Report: Pages 55-59
Code of Conduct for suppliers and subsuppliers is available online at: https://www.nykredit.com/siteassets/samfundsansvar/filer/nykredit-code-of-conduct.pdf</t>
  </si>
  <si>
    <t>308-2</t>
  </si>
  <si>
    <t>Negative environmental impacts in the supply chain and actions taken</t>
  </si>
  <si>
    <t>No negative environmental impacts in the supply chain have been recorded for 2021.</t>
  </si>
  <si>
    <t>SOCIAL: 401-419</t>
  </si>
  <si>
    <t>EMPLOYMENT</t>
  </si>
  <si>
    <t>401-1</t>
  </si>
  <si>
    <t>New employee hires and employee turnover</t>
  </si>
  <si>
    <t>401-2</t>
  </si>
  <si>
    <t>Benefits provided to full-time employees that are not provided to temporary or part-time employees</t>
  </si>
  <si>
    <t>Nykredit's collective agreement can be found online at: https://www.finansforbundet.dk/media/nl2jcxn3/nykredit-koncernoverenskomst-17.pdf</t>
  </si>
  <si>
    <t>401-3</t>
  </si>
  <si>
    <t xml:space="preserve">Parental leave </t>
  </si>
  <si>
    <t>LABOR/MANAGEMENT RELATIONS</t>
  </si>
  <si>
    <t>402-1</t>
  </si>
  <si>
    <t xml:space="preserve">Minimum notice periods regarding operational changes </t>
  </si>
  <si>
    <t xml:space="preserve">Nykredit is subject to collective agreements with a minimum notice period of 3-6 months depending on seniority. Nykredit offers up to an additional 13 months' notice depending on seniority. However, according to collective agreements, the minimum notice period is down to one month if seniority is below five months. </t>
  </si>
  <si>
    <t>OCCUPATIONAL HEALTH AND SAFETY</t>
  </si>
  <si>
    <t>403-1</t>
  </si>
  <si>
    <t>Workers representation in formal joint management–worker health and safety committees</t>
  </si>
  <si>
    <t>403-2</t>
  </si>
  <si>
    <t>Types of injury and rates of injury, occupational diseases, lost days, and absenteeism, and number of work-related fatalities</t>
  </si>
  <si>
    <t>403-3</t>
  </si>
  <si>
    <t>Workers with high incidence or high risk of diseases related to their occupation</t>
  </si>
  <si>
    <t>403-4</t>
  </si>
  <si>
    <t>Health and safety topics covered in formal agreements with trade unions</t>
  </si>
  <si>
    <t>TRAINING AND EDUCATION</t>
  </si>
  <si>
    <t>404-1</t>
  </si>
  <si>
    <t>Average hours of training per year per employee</t>
  </si>
  <si>
    <t>Corporate Responsibility Report: Pages 73-76</t>
  </si>
  <si>
    <t>404-2</t>
  </si>
  <si>
    <t>Programs for upgrading employee skills and transition assistance programs</t>
  </si>
  <si>
    <t>Corporate Responsibility Report: Page 74-75
Sustainability Fact Book, Tab: Compliance, Staff</t>
  </si>
  <si>
    <t>404-3</t>
  </si>
  <si>
    <t>Percentage of employees receiving regular performance and career development reviews</t>
  </si>
  <si>
    <t>Sustainability Fact Book, Tab: Compliance, Staff</t>
  </si>
  <si>
    <t>DIVERSITY AND EQUAL OPPORTUNITY</t>
  </si>
  <si>
    <t>405-1</t>
  </si>
  <si>
    <t>Diversity of governance bodies and employees</t>
  </si>
  <si>
    <t>Composition of the Board of Directors is available online at https://www.nykredit.com/en-gb/om-os/organisation/bestyrelsen/
Sustainability Fact Book, Tab: Governance, Diversity and Inclusion</t>
  </si>
  <si>
    <t>405-2</t>
  </si>
  <si>
    <t>Ratio of basic salary and remuneration of women to men</t>
  </si>
  <si>
    <t>Corporate Responsibility Report: Page 79
Sustainability Fact Book, Tab: Diversity and Inclusion</t>
  </si>
  <si>
    <t>INCIDENTS OF DISCRIMMINATION AND CORRECTIVE ACTIONS TAKEN</t>
  </si>
  <si>
    <t>406-1</t>
  </si>
  <si>
    <t>Incidents of discrimination and corrective actions taken</t>
  </si>
  <si>
    <t>No incidents reported in 2022.</t>
  </si>
  <si>
    <t>FREEDOM OF ASSOCIATION AND COLLECTIVE BARGAINING</t>
  </si>
  <si>
    <t>407-1</t>
  </si>
  <si>
    <t>Operations and suppliers in which the right to freedom of association and collective bargaining may be at risk</t>
  </si>
  <si>
    <t>SUPPLIER SOCIAL ASSESSMENT</t>
  </si>
  <si>
    <t>414-1</t>
  </si>
  <si>
    <t>New suppliers that were screened using social criteria</t>
  </si>
  <si>
    <t>All of Nykredit's suppliers are subject to our Code of Conduct for suppliers and subsuppliers.
Corporate Responsibility Report: Pages 55-59
Code of Conduct for suppliers and subsuppliers is available online at: https://www.nykredit.com/siteassets/samfundsansvar/filer/nykredit-code-of-conduct.pdf</t>
  </si>
  <si>
    <t>414-2</t>
  </si>
  <si>
    <t>Negative social impacts in the supply chain and actions taken</t>
  </si>
  <si>
    <t>No negative social impacts in the supply chain have been recorded for 2022.</t>
  </si>
  <si>
    <t>MARKETING AND LABELING</t>
  </si>
  <si>
    <t>417-1</t>
  </si>
  <si>
    <t>Requirements for product and service information and labeling</t>
  </si>
  <si>
    <t>All of our investment products need to be labelled with information regarding risk.</t>
  </si>
  <si>
    <t>417-2</t>
  </si>
  <si>
    <t>Incidents of non-compliance concerning product and service information and labeling</t>
  </si>
  <si>
    <t xml:space="preserve">No incidents reported </t>
  </si>
  <si>
    <t>417-3</t>
  </si>
  <si>
    <t xml:space="preserve">Incidents of non-compliance concerning marketing communications </t>
  </si>
  <si>
    <t>CUSTOMER PRIVACY</t>
  </si>
  <si>
    <t>418-1</t>
  </si>
  <si>
    <t>Substantiated complaint concerning breaches of customer privacy and losses of customer data</t>
  </si>
  <si>
    <t>No ciritical concerns are to be reported for 2022.</t>
  </si>
  <si>
    <t>FINANCIAL SECTOR SPECIFIC SUPPLEMENTS (FSSS)</t>
  </si>
  <si>
    <t>G4-DMA (FS1)</t>
  </si>
  <si>
    <t>Policies with specific environmental and social components applied to business lines</t>
  </si>
  <si>
    <t>Corporate Responsibility Report: Pages 25-29</t>
  </si>
  <si>
    <t>G4-DMA (FS2)</t>
  </si>
  <si>
    <t>Procedures for assessing and screening environmental and social risks in business lines</t>
  </si>
  <si>
    <t>G4-DMA (FS3)</t>
  </si>
  <si>
    <t>Processes for monitoring clients’ implementation of and compliance with environmental and social requirements included in agreements or transactions</t>
  </si>
  <si>
    <t>Information not available.</t>
  </si>
  <si>
    <t>G4-DMA (FS4)</t>
  </si>
  <si>
    <t>Process(es) for improving staff competency to implement the environmental and social policies and procedures as applied to business lines</t>
  </si>
  <si>
    <t>FS6</t>
  </si>
  <si>
    <t>Percentage of the portfolio for business lines by specific region, size, and by sector</t>
  </si>
  <si>
    <r>
      <t>Sustainability Fact Book, Tab: CO</t>
    </r>
    <r>
      <rPr>
        <vertAlign val="subscript"/>
        <sz val="11"/>
        <rFont val="Arial"/>
        <family val="2"/>
        <scheme val="minor"/>
      </rPr>
      <t>2</t>
    </r>
    <r>
      <rPr>
        <sz val="11"/>
        <rFont val="Arial"/>
        <family val="2"/>
        <scheme val="minor"/>
      </rPr>
      <t>e Emissions</t>
    </r>
  </si>
  <si>
    <t>FS7</t>
  </si>
  <si>
    <t>Monetary value of products and services designed to deliver a specific social benefit for each business line broken down by purpose</t>
  </si>
  <si>
    <t xml:space="preserve">Information not available. We are currently not able to report the monetary value of products and services. See the Corporate Responsibility Report, Pages 20-23 for a description of initiatives designed to provide social benefits. </t>
  </si>
  <si>
    <t>FS8</t>
  </si>
  <si>
    <t>Monetary value of products and services designed to deliver a specific environmatal benefit for each business line broken down by purpose</t>
  </si>
  <si>
    <t>G4-DMA (FS9)</t>
  </si>
  <si>
    <t>Coverage and frequency of audits to assess implementation of environmental and social policies and risk assessment precedures</t>
  </si>
  <si>
    <t>FS10</t>
  </si>
  <si>
    <t>Percentage and number of companies held in the institutions's portfolio with which the reporting organization has interacted on environmental or social issues</t>
  </si>
  <si>
    <t>Corporate Responsibility Report: Pages 45-53</t>
  </si>
  <si>
    <t>FS11</t>
  </si>
  <si>
    <t>Percentage of assets subject to positive and negative environmental or social screening</t>
  </si>
  <si>
    <t>G4-DMA (FS12)</t>
  </si>
  <si>
    <t>Active ownership</t>
  </si>
  <si>
    <t>FS13</t>
  </si>
  <si>
    <t>Access points in low-populated or economically disadvantaged areas by type.</t>
  </si>
  <si>
    <t xml:space="preserve">Nykredit has 41 centers located across Denmark. While the distance varies between the cities and low-populated areas, most of Nykredit's services are avaible online, providing a digital access point for the whole country. </t>
  </si>
  <si>
    <t>FS14</t>
  </si>
  <si>
    <t>Initiatives to improve access to financial services for disadvantaged people</t>
  </si>
  <si>
    <t xml:space="preserve">Not applicable. </t>
  </si>
  <si>
    <t>Appendix: Principles for Responsible Banking - reporting and self-assesment</t>
  </si>
  <si>
    <t>Reporting and Self-Assessment Requirements</t>
  </si>
  <si>
    <t xml:space="preserve">High-level summary of bank’s response  </t>
  </si>
  <si>
    <t>Reference(s)/Links Link(s) to bank’s full response/ relevant information</t>
  </si>
  <si>
    <t>Principle 1: Alignment</t>
  </si>
  <si>
    <t>We will align our business strategy to be consistent with and contribute to individuals’ needs and society’s goals, as expresseed</t>
  </si>
  <si>
    <t xml:space="preserve"> in the Sustainable Development Goals, the Paris Climate Agreement and relevant national and regional frameworks.</t>
  </si>
  <si>
    <r>
      <t>Nykredit is a Danish financial business. Nykredit is predominantly owned by an association, Forenet Kredit, which represents our customers. The Group's activities lie within the areas of mortgage lending, banking, investment, insurance, leasing, estate agency business etc.
Nykredit mainly operates in Denmark. Nykredit is the largest lender in Denmark with a total market share of 34.6%, the largest lender to homeowners and one of the largest lenders to small and medium-sized businesses, the agricultural sector and the housing sector. We also have minor activities in Sweden, Germany, Spain and France. 
Our core business is mortgage lending and banking. Thanks to our alliance with Totalkredit's 44 Danish partner banks, the Group is Denmark's largest provider of mortgage loans with a 44.6% market share. The Totalkredit alliance allows banks, small and large, to offer their customers affordable and secure mortgage loans all across Denmark. We have a 7.1% market share in banking.
Lending to the retail segment accounts for around 80%</t>
    </r>
    <r>
      <rPr>
        <sz val="11"/>
        <color rgb="FFFF0000"/>
        <rFont val="Arial"/>
        <family val="2"/>
      </rPr>
      <t xml:space="preserve"> </t>
    </r>
    <r>
      <rPr>
        <sz val="11"/>
        <color rgb="FF002060"/>
        <rFont val="Arial"/>
        <family val="2"/>
      </rPr>
      <t xml:space="preserve">of the loan book, while the corporate segment accounts for 20%.
 </t>
    </r>
  </si>
  <si>
    <t>Nykredit's core values include a pledge to society to be active in all of Denmark and contribute to a greener Denmark.As set out in our Corporate Responsibility Policy, we are committed to pursuing a strategy and running a business that promote sustainable development in accordance with society's goals.
These fundamental commitments have been incorporated into the Group's strategy: One of the three strategic objectives is for us to be the customer-owned, responsible financial provider for people and businesses all over Denmark. Guided by this objective, we make ongoing adjustments of business strategies and business activities so as to ensure that they align with and contribute to meeting society's goals.
And as the largest lender and one of the largest investors in Denmark, we acknowledge our special responsibility and not least of our ability to make a difference. Nykredit's corporate responsibility strategy specifies areas where we can make the greatest difference to our stakeholders and to society. We take account of the UN Sustainable Development Goals and the Paris Climate Agreement as well as relevant regional and national political frameworks. 
Under the main theme of Development and growth throughout Denmark, we focus on our contribution to the economic development and stability in all regions of Denmark and in the rural regions in particular. We finance the development of more sustainable cities and local communities and are devoted to strengthening fair and equal access to the mortgage system for people and businesses all over Denmark. Under the main theme of A greener Denmark, we have particular focus on contributing to solving the climate challenges and creating a greener Denmark. The specific measures we launch should support political ambitions by making green choices easier and more attractive for our customers. Our Responsible business practices commitment forms the foundation of our corporate responsibility efforts and aims to ensure that our organisation is well placed in all areas to act responsibly and correctly, complying with not only the letter, but also the spirit of the law.
As the first Danish financial provider, we have set emissions targets for the real estate and owner-occupied dwellings backing our lending as part of the goal of delivering a net zero Nykredit by 2050.Also, as the first Danish systemically important financial institution (SIFI), we have joined the Science Based Targets initiative (SBTi), which provides methodologies for and validates corporate climate targets. We have also joined the Net Zero Banking Alliance (NZBA), and we have previously set climate targets for our investment portfolio and joined the Net Zero Banking Initiative (NZAM).
In 2022, we promoted particularly a wider understanding of diversity by integrating specific training elements into the Group's development and talent programmes. This year, as the first financial provider in Denmark, Nykredit also offered mothers, fathers and co-parents the right to 26 weeks’ paid maternity leave. We have most recently set new targets for the share of women at all management levels, aimed at ensuring that every other management position in Nykredit is held by a woman over time. These examples are important steps towards creating an inclusive workplace with equal opportunities for all. Looking ahead, we will keep taking steps to reinforce our strong and positive culture through specific initiatives and actions.</t>
  </si>
  <si>
    <t xml:space="preserve">See "Nykredit's corporate responsibility" on page 12-14 of the Corporate Responsibility Report 2022 </t>
  </si>
  <si>
    <t>Principle 2: Impact and Target Setting</t>
  </si>
  <si>
    <t xml:space="preserve">We will continuously increase our positive impacts while reducing the negative impacts on, and managing the risks to, people and environment resulting from our activities, products and services. To this end, we will set and publish targets where we can have the most significant impacts. </t>
  </si>
  <si>
    <r>
      <t>2.1</t>
    </r>
    <r>
      <rPr>
        <sz val="11"/>
        <color rgb="FF002060"/>
        <rFont val="Arial"/>
        <family val="2"/>
      </rPr>
      <t xml:space="preserve">       Impact Analysis:
Show that your bank has identified the areas in which it has its most significant (potential) positive and negative impact through an impact analysis that fulfills the following elements:
a) Scope: The bank’s core business areas, products/services across the main geographies that the bank operates in have been as described under 1.1. have been considered in the scope of the analysis.
b) Scale of Exposure: In identifying its areas of most significant impact the bank has considered where its core business/its major activities lie in terms of industries, technologies and geographies.
c) Context &amp; Relevance:  Your bank has taken into account the most relevant challenges and priorities related to sustainable development in the countries/regions in which it operates.
d) Scale and intensity/salience of impact: In identifying its areas of most significant impact, the bank has considered the scale and intensity/salience of the (potential) social, economic and environmental impacts resulting from the bank’s activities and provision of products and services. 
(your bank should have engaged with relevant stakeholders to help inform your analysis under elements c) and d))
Show that building on this analysis, the bank has
• Identified and disclosed its areas of most significant (potential) positive and negative impact
• Identified strategic business opportunities in relation to the increase of positive impacts / reduction of negative impacts</t>
    </r>
  </si>
  <si>
    <t xml:space="preserve">See "Development and growth throughout Denmark" on page 20-24 of the Corporate Responsibility Report 2022
See "A greener Denmark" on page 25-30 of the Corporate Responsibility Report 2022
 See "Nykredit Group’s Climate Targets".
See "A greener Denmark" on page 25-30 of the Corporate Responsibility Report 2022
See "A greener Denmark" on page 25-30 of the Corporate Responsibility Report 2021
</t>
  </si>
  <si>
    <r>
      <t xml:space="preserve">
2.2.</t>
    </r>
    <r>
      <rPr>
        <sz val="11"/>
        <color rgb="FF07094A"/>
        <rFont val="Arial"/>
        <family val="2"/>
      </rPr>
      <t xml:space="preserve">     Target Setting 
Show that the bank has set and published a minimum of two Specific, Measurable (can be qualitative or quantitative), Achievable, Relevant and Time-bound (SMART) targets, which address at least two of the identified “areas of most significant impact”, resulting from the bank’s activities and provision of products and services.  
Show that these targets are linked to and drive alignment with and greater contribution to appropriate Sustainable Development Goals, the goals of the Paris Agreement, and other relevant international, national or regional frameworks. The bank should have identified a baseline (assessed against a particular year) and have set targets against this baseline.
Show that the bank has analysed and acknowledged significant (potential) negative impacts of the set targets on other dimensions of the SDG/climate change/society’s goals and that it has set out relevant actions to mitigate those as far as feasible to maximize the net positive impact of the set targets.  </t>
    </r>
  </si>
  <si>
    <t xml:space="preserve">For a number of years, Nykredit has had specific targets for reduction of carbon emissions from our own operations. In 2020 we exceeded our ambitious target of a 65% reduction, reducing our carbon footprint by 84% since 2012. We are now pursuing a new target of a 5% annual reduction in carbon emissions per FTE. Unfortunately, however, we did not succeed in further reducing emissions in 2022, as the 2021 level was extremely low in our buildings because of the coronavirus pandemic.
For several years Nykredit's ambition has been for our investments to be aligned with the transition required to meet the objective of the Paris Climate Agreement.
In 2021 Nykredit joined the Net Zero Asset Managers Initiative and are now committed to making the Group's investment portfolio climate neutral by 2050. Later in the year, Nykredit announced new ambitious climate targets for the investment portfolio:
- Climate-neutrality by 2050
- 60% reduction in emission intensity by 2030
- All funds must document their progress towards attaining the 1.5°C climate target by 2030
But ambitious targets do not fulfil themselves. That is why we are taking various measures to ensure the long-term decarbonation of Nykredit's investments: 
- Active ownership of fossil fuel companies and high-emission companies
- More green investments
- Climate-related benchmarks 
- Exclusion of companies without a reliable, Paris-aligned transition plan 
The targets and measures set a specific course for Nykredit's ambition and efforts of offering Danes investment solutions that support their increasing demand for green investments. </t>
  </si>
  <si>
    <t xml:space="preserve">See "Sustainable investments" on page 46-54 of the Corporate Responsibility Report 2022 </t>
  </si>
  <si>
    <r>
      <t xml:space="preserve">2.3. </t>
    </r>
    <r>
      <rPr>
        <sz val="11"/>
        <color rgb="FF07094A"/>
        <rFont val="Arial"/>
        <family val="2"/>
      </rPr>
      <t xml:space="preserve">Plans for Target Implementation and Monitoring
Show that your bank has defined actions and milestones to meet the set targets.
Show that your bank has put in place the means to measure and monitor progress against the set targets. Definitions of key performance indicators, any changes in these definitions, and any rebasing of baselines should be transparent. </t>
    </r>
    <r>
      <rPr>
        <b/>
        <sz val="11"/>
        <color rgb="FF07094A"/>
        <rFont val="Arial"/>
        <family val="2"/>
      </rPr>
      <t xml:space="preserve">
 </t>
    </r>
  </si>
  <si>
    <t xml:space="preserve">The way to reaching these targets is through focused green investments, incorporation of climate considerations in all investment decisions, active stewardship, improved mapping of climate risks and not least reporting to our clients. Also, we are following up on climate gas emissions from the companies in which we have an ownership interest, or which have issued bonds that we invest in. Specifically, this includes: 
Active stewardship to promote the green transition
Our approach to sustainability feeds directly into our active stewardship programme. Nykredit seeks to support our investee companies in their transition towards a net zero emission economy. We engage with companies responsible for a significant share of total emissions from our portfolios to ensure that they set targets in alignment with the targets of the Paris Climate Agreement and IEA's scenario for meeting them. Our engagement involves dialogue with our investee companies on a day-to-day basis and through the global investor initiative Climate Action 100+.
Sustainability assessments part of investment process
Every time Nykredit assesses a potential investment, we apply sustainability assessments to understand the risks and opportunities related to climate, environmental, social and governance issues (ESG). Companies that do not duly address ESG issues are often a poorer investment. The most important output from a sustainability analysis is an indication of whether a company is developing in a more sustainable direction.
Nykredit invests to meet the UN Sustainable Development Goals 
We regularly analyse the positive and negative impacts on the SDGs of our investee companies. It is important to us to be transparent and reliable – also when it comes to describing significant challenges. Being transparent makes it easier to find the right solutions. 
Sustainability training and advisory
Nykredit wants to be Denmark’s responsible wealth manager. For this reason, we are trying to raise awareness about dilemmas, risks and opportunities within selected ESG-related topics through 
Research articles (Issue Briefs) published digitally and through social media. They also come as abbreviated versions denoted Investor Insights (in Danish only). Issue Briefs are moreover used to strengthen our knowledge base, as a supplement to the ESG skills our colleagues acquire through training. 
In 2022, we published three research articles on the energy crisis, COP27 as well as the impact of climate targets on investors and how to integrate biodiversity in wealth management. A series of monthly research articles has been scheduled in 2023.
In June 2022, we launched sustainability training for all Nykredit advisers. The training programme comprises both self-study and webinars and is mandatory for customer advisers.   
We determine our carbon emissions
Nykredit discloses the total climate footprint of our investments on behalf of our customers and of our own holdings. The determination is prepared in compliance with Finance Denmark's recommendations and is, among other things, based on data from the Carbon Disclosure Project, own data reported by bond issuers and data provided by our data provider MSCI.
Nykredit has also defined a series of strategic KPIs for our efforts in the area of responsible investment, which are to ensure a reduction of carbon emissions from investments in our portfolio and an increase in the number of customers investing sustainably.
The KPIs are included in the Corporate Responsibility Report 2022.
 </t>
  </si>
  <si>
    <t xml:space="preserve">See "Sustainable investments" on page 46 of the Corporate Responsibility Report 2022 </t>
  </si>
  <si>
    <r>
      <t xml:space="preserve">2.4. </t>
    </r>
    <r>
      <rPr>
        <sz val="11"/>
        <color rgb="FF07094A"/>
        <rFont val="Arial"/>
        <family val="2"/>
      </rPr>
      <t xml:space="preserve">Progress on Implementing Targets
For each target separately: 
Show that your bank has implemented the actions it had previously defined to meet the set target.
Or explain why actions could not be implemented / needed to be changed and how your bank is adapting its plan to meet its set target.  
Report on your bank’s progress over the last 12 months (up to 18 months in your first reporting after becoming a signatory) towards achieving each of the set targets and the impact your progress resulted in. (where feasible and appropriate, banks should include quantitative disclosures) </t>
    </r>
  </si>
  <si>
    <t xml:space="preserve">Nykredit announced new ambitious climate targets in autumn 2022. 
We are working on meeting the targets and will follow up once we can make a status on our progress towards achieving the targets.
 </t>
  </si>
  <si>
    <t xml:space="preserve"> 
See "A greener Denmark" on page 25-30 of the Corporate Responsibility Report 2022  and  "Nykredit Group’s Climate Targets".</t>
  </si>
  <si>
    <t>Principle 3: Clients and customers</t>
  </si>
  <si>
    <t xml:space="preserve">We will work responsibly with our clients and our customers to encourage sustainable practices and enable economic activities that create shared prosperity for current and future generations. </t>
  </si>
  <si>
    <r>
      <t xml:space="preserve">3.1. </t>
    </r>
    <r>
      <rPr>
        <sz val="11"/>
        <color rgb="FF07094A"/>
        <rFont val="Arial"/>
        <family val="2"/>
      </rPr>
      <t xml:space="preserve">Provide an overview of the policies and practices your bank has in place and/or is planning to put in place to promote responsible relationships with its customers. This should include high-level information on any programmes and actions implemented (and/or planned), their scale and, where possible, the results thereof.  </t>
    </r>
  </si>
  <si>
    <t xml:space="preserve">It is fundamental to Nykredit that our advice, products and services are responsible, both in a societal context and relative to the financial position of the individual customer. This requires an organisation that is well prepared in all areas to act responsibly and correctly, complying with not only the letter, but also the spirit of the law. To this end, we need to have a corporate culture where we can openly discuss and act on the business dilemmas that may arise, even when acting within existing rules and regulations, to ensure that we, as a business, can explain and justify our conduct.
In 2022, Nykredit introduced four behavioural skills to serve as benchmarks for the behaviour we want to be known for. These are the skills that set us apart and give us our unique profile. We call it Nykredit behaviour. Responsibility is one of these four behavioural skills that will be the main focus of Nykredit’s continuous performance conversations. To Nykredit, responsibility implies that we must be able to explain and justify our choices and actions, both at the business strategic level and in our day-to-day work performance. This further implies that managers must ensure that their teams understand the specific meaning of Nykredit behaviour and provide feedback and discuss behaviour as part of the continuous performance conversations.
Also, Nykredit's Corporate Culture Policy and Code of Conduct have been designed to ensure that all Nykredit staff have an up-to-date and clear framework within which to act responsibly in their day-to-day work.
 </t>
  </si>
  <si>
    <t xml:space="preserve">See "Responsible business conduct" on page 61-66 of the Corporate Responsibility Report 2022 </t>
  </si>
  <si>
    <r>
      <t xml:space="preserve">3.2. </t>
    </r>
    <r>
      <rPr>
        <sz val="11"/>
        <color rgb="FF07094A"/>
        <rFont val="Arial"/>
        <family val="2"/>
      </rPr>
      <t>Describe how your bank has worked with and/or is planning to work with its clients and customers to encourage sustainable practices and enable sustainable economic activities. This should include information on actions planned/implemented, products and services developed, and, where possible, the impacts achieved.</t>
    </r>
  </si>
  <si>
    <t xml:space="preserve">For a number of years, Nykredit has been supporting our customers’ and society’s green transition. The key driver of our strategy is to assist our customers in achieving truly sustainable change. In recent years, we have launched a long line of products, tools and other initiatives aimed to support our customers' green efforts, and we are keenly integrating sustainability in our credit procedures, risk management etc. 
An overview of the products is available in the Corporate Responsibility Report, page 30.
In the coming years, more initiatives will be added, and the green transition will increasingly be incorporated as a parameter in all parts of our business. With the overall impact of these actions, we aim to ensure that Nykredit plays its part in attaining not only our own but society’s ambitious goals. This is why we are developing our approach in close tandem with our customers, business and industry organisations, NGOs, authorities and other stakeholders. We enter into partnerships when this supports the green transition. Nykredit's actions may be divided into four categories:
- Value propositions. Loans for and investment in assets that contribute to the green transition and green benefits that incentivise customers to make green choices.
- Dialogue and active ownership. Proactive dialogue with customers about their green transition plans and need for financing. Active ownership of investee companies.
- Requirements and product terms. Policies, prices and product terms that reflect Nykredit’s ambitions and climate-related risks.
- Partnerships. With business and industry organisations, NGOs, authorities and other stakeholders.
We expect all business customers, new and existing, to promote more sustainable practices for the purpose of future-proofing their business models. Nykredit will also be making balanced and insisting demands and these requirements will be incorporated into future prices and terms and be differentiated in proportion to the sector and size of a business. Balancing expectations is therefore key to building meaningful customer relationships that are based on trust and transparency. This does not mean that we end a business customer relationship because the customer’s current position is unresolved or vulnerable. However, we reserve the right to turn down new business customers if their current position, action plans or efforts are too weak, just as we reserve the right to not expand our relationship with business customers who seem unwilling to implement appropriate changes.
Also, in 2022, we launched basic sustainability training for all our colleagues. The training is aimed at giving all Nykredit colleagues a shared language and understanding of sustainability as well as a common basic knowledge, but we will also offer training within selected fields such as agriculture and investment to further strengthen our advisory competencies.
In 2022 we have continued to integrate ESG risks as a natural part of the credit analysis of all business customers. The analysis determines the risk of losing competitiveness as a consequence of the green transition. The ambition is to create insights for our customers and to increase their chances of acting on red flags or new business opportunities.
 </t>
  </si>
  <si>
    <t xml:space="preserve">See "A greener Denmark" on page 25-30 of the Corporate Responsibility Report 2022 </t>
  </si>
  <si>
    <t>Principle 4: Stakeholders</t>
  </si>
  <si>
    <t>We will proactively and responsibly consult, engage and partner with relevant stakeholders to achieve society’s goals.</t>
  </si>
  <si>
    <r>
      <t xml:space="preserve">4.1. </t>
    </r>
    <r>
      <rPr>
        <sz val="11"/>
        <color rgb="FF07094A"/>
        <rFont val="Arial"/>
        <family val="2"/>
      </rPr>
      <t>Describe which stakeholders (or groups/types of stakeholders) your bank has consulted, engaged, collaborated or partnered with for the purpose of implementing these Principles and improving your bank’s impacts. This should include a high-level overview of how your bank has identified relevant stakeholders and what issues were addressed/results achieved.</t>
    </r>
  </si>
  <si>
    <t xml:space="preserve">Nykredit is one of Denmark's largest lenders. And that position comes with obligations. As a significant player in society we are also in ongoing dialogue with relevant stakeholders, including business and trade organisations, public authorities and politicians, on issues such as climate and sustainability, rural districts, lending to specific sections of the population or diversity and inclusion. 
Nykredit launched more green initiatives and products in 2022, and therefore, dialogue with our stakeholders has, for a significant part, primarily revolved around the green transition and the climate. In that connection, Nykredit has met with leading green organisations, trade organisations and relevant authorities. As part of our dialogue, we have discussed and presented our customer-faced green initiatives and ideas for future sustainability initiatives. The meetings were first and foremost in the nature of dialogue meetings and therefore also focused on obtaining input from stakeholders regarding Nykredit's sustainability efforts going forward. 
As the first financial business in Denmark, Nykredit partnered up with Rambøll, a consultancy company, in 2022 to provide joint solutions to the Danish real estate sector. Initially, the solution will target our large real estate customers, who will be offered advice on climate and energy optimisation of their properties from Rambøll and financing solutions tailored to the transition process from Nykredit. We also offer our customers help with documentation and sustainability reporting.
Nykredit joined Foreningen Lige Adgang (the Association Equal Access) in 2022, a Danish association working to promote an inclusive labour market for everybody experiencing barriers in relation to gender, ethnicity, sexual orientation or background. Through our membership, we will build knowledge and skills within the organisation regarding, for example, how to onboard new colleagues who have a different work experience or background or who may need an extra hand in the onboarding process – but who otherwise have the right qualifications for the job. In our view, this collaboration serves to promote a positive trend from a societal perspective, while making good sense from a business perspective.
In addition to this, we entered into a three-year partnership with Nordic Female Founders in April 2022 with the shared objective of creating more (gender) diversity in the business market and breaking down any controlling and restricting barriers between banks and entrepreneurs on growth journeys. With this partnership, we aim to enter into a dialogue with entrepreneurs and actively contribute to creating increased alignment between entrepreneurs’ aspirations and financial funding and credit requirements.
 </t>
  </si>
  <si>
    <t>Principle 5: Governance and culture</t>
  </si>
  <si>
    <t>We will implement our commitment to these Principles through effective governance and a culture of responsible banking</t>
  </si>
  <si>
    <r>
      <t xml:space="preserve">5.1. </t>
    </r>
    <r>
      <rPr>
        <sz val="11"/>
        <color rgb="FF07094A"/>
        <rFont val="Arial"/>
        <family val="2"/>
      </rPr>
      <t xml:space="preserve">Describe the relevant governance structures, policies and procedures your bank has in place/is planning to put in place to manage significant positive and negative (potential) impacts and support effective implementation of the Principles.  </t>
    </r>
  </si>
  <si>
    <t xml:space="preserve">Nykredit's commitment to corporate responsibility and implementation of these principles is vested in the Group's governance structure.
The Board of Directors sets the Group's strategic direction and approves the Corporate Responsibility Policy, which defines the scope of our work. The Policy applies to the entire Group and is subject to annual updates.
The Group Executive Board makes up our Corporate Responsibility Committee. The Corporate Responsibility Committee defines our strategy for corporate responsibility and prioritised initiatives that form the basis of specific initiatives, business procedures, products and processes. In addition, the Corporate Responsibility Committee has overall responsibility for implementation of the Principles for Responsible Banking and our annual reporting. The Corporate Responsibility Committee receives at least two annual reports on the progress of Nykredit's corporate responsibility strategy and the implementation of the principles.
Responsibility for specific initiatives and sustainability-related risks, opportunities and positive and negative impacts is vested in Nykredit's policies, structures and business areas. An overview of the governance structure and responsibility in the individual parts is included in the Corporate Responsibility Report.
Risk management 
Sustainability risks are increasingly being integrated into Nykredit’s risk management so as to get a clear picture of the sensitivity of the loan portfolio to climate risks or risks deriving from other sustainability factors. Credit assessments of business customers include assessment of physical and transition risk relating to climate change as well as other ESG factors where relevant to the individual customer. Risks relating to climate change are integrated into the work undertaken in connection with the traditional risk types, and risk management therefore adheres to principles and working procedures already established. 
In 2022 our staff were trained to handle this task in the best possible way, and we have a focus on ongoing upskilling. Further, Nykredit worked to map its exposures in various stress scenarios of weather events and/or rising water levels. These efforts will continue on a larger scale in 2023, with a greater focus on the consequences for Nykredit’s customers of changed regulatory requirements and consumption patterns. 
Our sustainability data basis has strengthened considerably, and we have launched a series of initiatives to obtain the data necessary for our sustainability efforts. These initiatives concern regulatory requirements, including new Pillar III requirements for external reporting of relevant key figures, but also the needs and requirements of the business in relation to customers.  </t>
  </si>
  <si>
    <t xml:space="preserve">See "Governance and risk management" on page 15 of the Corporate Responsibility Report 2022
Read more on our Risk and Capital Management Report.
</t>
  </si>
  <si>
    <r>
      <t xml:space="preserve">5.2. </t>
    </r>
    <r>
      <rPr>
        <sz val="11"/>
        <color rgb="FF07094A"/>
        <rFont val="Arial"/>
        <family val="2"/>
      </rPr>
      <t xml:space="preserve">Describe the initiatives and measures your bank has implemented or is planning to implement to foster a culture of responsible banking among its employees. This should include a high-level overview of capacity building, inclusion in remuneration structures and performance management and leadership communication, amongst others.  </t>
    </r>
    <r>
      <rPr>
        <b/>
        <sz val="11"/>
        <color rgb="FF07094A"/>
        <rFont val="Arial"/>
        <family val="2"/>
      </rPr>
      <t xml:space="preserve"> </t>
    </r>
  </si>
  <si>
    <t xml:space="preserve">The Group’s conduct risk is a fixed part of our established risk management practices. Risk meetings are held regularly with the managers of the individual business units, at which conduct risks are identified, discussed and managed, for instance by a change of practices or conduct. Conduct risks are treated in line with other non-financial risks and have since Q4/2022 been handled in a new risk management system, Which will contribute to increasing the awareness and general overview in the respective units.
In 2022, 106 conduct risks were identified in the Nykredit Group. These risks were identified by reviewing behaviours and business practices. Issues raised by customers or in the media can also serve as a catalyst for us to examine our behaviours and practices in a given area.
Also, Nykredit's Corporate Culture Policy has been designed to ensure that all Nykredit staff have an up-to-date and clear framework within which to act responsibly in their day-to-day work.
The policy was thoroughly revised in 2022 to the effect that it is now more directly linked to our colleagues’ day-to-day work. It now builds on two principles and Nykredit’s four behavioural skills, which set the direction for the kind of company we want to be in our capacity of financial mutual. As previously described, these four behavioural skills serve as benchmarks for the behaviour we want to permeate our daily work in everything we do, no matter your position at Nykredit. The policy is supplemented with other policies and guidelines, all serving to clearly define responsible conduct, including Nykredit’s Code of Conduct. </t>
  </si>
  <si>
    <t xml:space="preserve">See "Responsible business conduct" on page 60-64 of the Corporate Responsibility Report 2022 </t>
  </si>
  <si>
    <r>
      <t xml:space="preserve">5.3. </t>
    </r>
    <r>
      <rPr>
        <sz val="11"/>
        <color rgb="FF07094A"/>
        <rFont val="Arial"/>
        <family val="2"/>
      </rPr>
      <t xml:space="preserve">Governance Structure for Implementation of the Principles
Show that your bank has a governance structure in place for the implementation of the PRB, including: 
a) target-setting and actions to achieve targets set 
b) remedial action in the event of targets or milestones not being achieved or unexpected negative impacts being detected. </t>
    </r>
  </si>
  <si>
    <t xml:space="preserve">The Board of Directors sets the strategic direction of Nykredit’s business and approves the Corporate Responsibility Policy, which defines the scope of our work. The Policy applies to the entire Group and is subject to annual updates. 
The Group Executive Board makes up our Corporate Responsibility Committee. The Group Executive Board defines our strategy for corporate responsibility and the prioritised initiatives that form the basis of our specific measures, business procedures, products and processes. Also, the Group Executive Board is responsible for the overall implementation of the UN Principles for Responsible Banking and Nykredit’s annual reporting. Business areas and staff functions make up our first line of defence The local managements of the individual business units etc are responsible for identifying, assessing and manage the risks arising in connection with the performance of their work. In addition, they implement policies and business procedures and prepare the annual Corporate Responsibility Report, just as they and have an obligation to report to the Group Executive Board and the committees to which the Group Executive Board has delegated responsibilities.  
In 2022, Nykredit’s sustainability efforts were brought together under one Sustainability Programme to ensure consistent direction, prioritisation and coordination of, in particular, the Group's green sustainability initiatives and their execution across the organisation. Key business divisions and staff functions are represented in the Programme and its steering committee, and relevant business divisions and staff functions supply resources for the Programme. </t>
  </si>
  <si>
    <t xml:space="preserve">See "Governance and risk management" on page 15 of the Corporate Responsibility Report 2022
</t>
  </si>
  <si>
    <t>Principle 6: Transparency &amp; Accountability</t>
  </si>
  <si>
    <t xml:space="preserve">We will periodically review our individual and collective implementation of these Principles and be transparent about and accountable </t>
  </si>
  <si>
    <t>for our positive and negative impacts and our contribution to society’s goals.</t>
  </si>
  <si>
    <t xml:space="preserve">
6.1. Progress on Implementing the Principles for Responsible Banking 
Show that your bank has progressed on implementing the six Principles over the last 12 months (up to 18 months in your first reporting after becoming a signatory) in addition to the setting and implementation of targets in minimum two areas (see 2.1-2.4).  
Show that your bank has considered existing and emerging international/regional good practices relevant for the implementation of the six Principles for Responsible Banking. Based on this, it has defined priorities and ambitions to align with good practice.
Show that your bank has implemented/is working on implementing changes in existing practices to reflect and be in line with existing and emerging international/regional good practices and has made progress on its implementation of these Principles</t>
  </si>
  <si>
    <t xml:space="preserve">In our corporate responsibility strategy, we have identified significant areas in which we have an impact on society and a possibility of making a positive difference.
Since 2020 we have expanded our knowledge of our impacts through lending and investments, particularly in the climate area, and we disclose the results of these analyses in our Corporate Responsibility Report and elsewhere. This year we determined the carbon footprint of our aggregate lending and investment portfolios in a beta version for the third time.
The determination of the carbon footprint is in alignment with Finance Denmark's standards, which have been prepared on the basis of international good practices.
This year we will report our progress in implementing the Principles for Responsible Banking for the third time.
We are periodically reporting and publishing more and broader data in alignment with regulation, international standards, GRI and our endorsement of the Global Compact, PRB and PRI.  </t>
  </si>
  <si>
    <t xml:space="preserve">See "Nykredit's corporate responsibility" on page 12-14 and "A greener Denmark" on page 25-30 of the Corporate Responsibility Report 2022 </t>
  </si>
  <si>
    <r>
      <t>Annex: Definitions</t>
    </r>
    <r>
      <rPr>
        <b/>
        <sz val="11"/>
        <color rgb="FF07094A"/>
        <rFont val="Arial"/>
        <family val="2"/>
      </rPr>
      <t xml:space="preserve">
a.</t>
    </r>
    <r>
      <rPr>
        <sz val="11"/>
        <color rgb="FF07094A"/>
        <rFont val="Arial"/>
        <family val="2"/>
      </rPr>
      <t xml:space="preserve"> Impact: An impact is commonly understood as being a change in outcome for a stakeholder. In the context of these Principles this means (aligned with GRI definition) the effect a bank has on people/the society, the economy and the environment and with that on sustainable development. Impacts may be positive or negative, direct or indirect, actual or potential, intended or unintended, short-term or long-term.</t>
    </r>
    <r>
      <rPr>
        <b/>
        <sz val="11"/>
        <color rgb="FF07094A"/>
        <rFont val="Arial"/>
        <family val="2"/>
      </rPr>
      <t xml:space="preserve">
b.</t>
    </r>
    <r>
      <rPr>
        <sz val="11"/>
        <color rgb="FF07094A"/>
        <rFont val="Arial"/>
        <family val="2"/>
      </rPr>
      <t xml:space="preserve"> Significant Impact:  Impact that in terms of scale and/or intensity/salience results in a particularly strong/relevant change in outcome for a stakeholder. In the context of these Principles, the concept of significant impact is used to ensure banks focus where their actions/business (can) matter most for people, economy and environment and to provide a reasonable and practical threshold for what issues need to be considered/included, similar to the concept of “materiality”. </t>
    </r>
  </si>
  <si>
    <t xml:space="preserve">See "Nykredit – a lender to people and businesses all over Denmark" on page 7-9 of the Corporate Responsibility Report 2022 </t>
  </si>
  <si>
    <t xml:space="preserve">*From 2022 and forward the calculation is based on bond debt outstanding at fair value after impairment charges. Before 2022 the calculation was based on bond debt outstanding. </t>
  </si>
  <si>
    <t>Net Zero Asset Managers initiative</t>
  </si>
  <si>
    <t>Member since 2021</t>
  </si>
  <si>
    <t>Net Zero Banking Association</t>
  </si>
  <si>
    <t xml:space="preserve">Member since 2022 </t>
  </si>
  <si>
    <t>Science Based Targets initiative</t>
  </si>
  <si>
    <t>Committed since 2022</t>
  </si>
  <si>
    <r>
      <t xml:space="preserve">1.2 </t>
    </r>
    <r>
      <rPr>
        <sz val="11"/>
        <color rgb="FF002060"/>
        <rFont val="Arial"/>
        <family val="2"/>
      </rPr>
      <t xml:space="preserve">Describe how your bank has aligned and/or is planning to align its strategy to be consistent with and contribute to society's goals, as expressed in the Sustainable Development Goals (SDGs), the Paris Climate Agreement, and relevant national and regional frameworks. </t>
    </r>
  </si>
  <si>
    <r>
      <rPr>
        <b/>
        <sz val="11"/>
        <color rgb="FF002060"/>
        <rFont val="Arial"/>
        <family val="2"/>
      </rPr>
      <t>1.1  </t>
    </r>
    <r>
      <rPr>
        <sz val="11"/>
        <color rgb="FF002060"/>
        <rFont val="Arial"/>
        <family val="2"/>
      </rPr>
      <t xml:space="preserve">    Describe (high-level) your bank's business model, including the main customer segments served, types of products and services provided, the main sectors and types of activities, and where relevant the technologies financed across the main geographies in which your bank has operations or provides products and services. </t>
    </r>
  </si>
  <si>
    <t xml:space="preserve">Based on analysis of our business focusing on societal challenges, Nykredit has identified key areas in which we have the most significant impact on society. 
Being Denmark's largest lender and mortgage provider, one of our most significant impact areas continues to be how we strengthen access to affordable, secure financing – particularly for housing – to all regions in Denmark. This is the starting point of our Development and growth throughout Denmark initiative, which has played a central role during the covid-19 crisis for Nykredit, which is important to the development in the rural districts, and which will play a key role in the period of high economic uncertainty following the war in Ukraine, high inflation etc. 
The climate challenge is another key area where we have a profound impact in the form of the carbon footprint of activities we finance and invest in, and where we stand a considerable chance of making a positive difference together with our customers. The initiatives listed under the heading of A greener Denmark address the areas of our business with the largest climate footprint. 
In 2021 and 2022 we defined and published specific climate targets that set the course for our green transition efforts. The targets include the significant areas of the Group’s operations in the short, medium and long term. The methodologies used to set the targets were published in the Nykredit Group’s Climate Targets.
Accounting for less than 1% of our total carbon footprint, emissions from Nykredit’s own operations are limited. The rest, more than 99%, derives from lending and investment activities. For 10 years now, we have been committed to reducing emissions from our own operations. And we will hold on to that commitment. However, data clearly show that we can take the greatest leap forward if we team up with our customers. We not only believe that this will help promote the transition necessary towards a low-emission society; we also fundamentally believe that it is good for Nykredit as a financial business. Strong focus on the green transition increases customer satisfaction and contributes to driving business growth. 
Nykredit has committed to achieving net zero greenhouse gas emissions from our lending, investments and own operations by 2050 at the latest, and the emissions reduction should as a minimum be put on a path that aligns with the targets of the Paris Climate Agreement – also known as Paris alignment.
Nykredit’s commitment has been formalised by joining three acknowledged, global initiatives:
- The Science Based Targets initiative (SBTi) – covers the entire Nykredit Group
- The Net Zero Banking Alliance (NZBA) – covers the loan portfolio
- The Net Zero Asset Managers initiative (NZAM) – covers the investment portfolio
By joining the above, we not only formalise our target of net zero emissions by 2050; we also demonstrate our readiness to set targets that build on recognised standards and methodologies. Our investment portfolio targets published last year align with NZAM. Our new emissions targets set for Owner-Occupied Dwellings, Real Estate and Nykredit's operations align with the methodologies of NZBA and SBTi. The process of validation by SBTi of Nykredit's targets is expected to start in 2023.
Nykredit has defined one common framework that includes all of the Group's external climate targets and links them to the overall ambition of reaching net zero emissions by 2050. At this point, the framework contains: 
- Four emissions targets and two supporting targets for the loan portfolio.
- One emissions target and one supporting target for the investment portfolio (published in 2021) 
- One emissions target and two supporting targets for own operations. 
The overall framework including targets is outlined on page 26 of the Corporate Responsibility Report:
Against this backdrop, we have maintained the five strategic prioritised initiatives that address the areas of our business with the largest climate footprint: 
- Greener owner-occupied dwellings 
- Greener real estate
- Greener agriculture
- Greener businesses
- Sustainable investments
We have, within all five initiatives, identified business opportunities and launched a number of products that support sustainable development. In the coming year, we expect to continue and widen the scope and depth of analyses of our impact through lending and investments, while at the same time expanding the scope of the impacts we analyse.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</si>
</sst>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_-;\-* #,##0.00\ _k_r_._-;_-* &quot;-&quot;??\ _k_r_._-;_-@_-"/>
    <numFmt numFmtId="165" formatCode="_ * #,##0.00_ ;_ * \-#,##0.00_ ;_ * &quot;-&quot;??_ ;_ @_ "/>
    <numFmt numFmtId="166" formatCode="_-* #,##0\ _k_r_._-;\-* #,##0\ _k_r_._-;_-* &quot;-&quot;??\ _k_r_._-;_-@_-"/>
    <numFmt numFmtId="167" formatCode="_ * #,##0.0_ ;_ * \-#,##0.0_ ;_ * &quot;-&quot;??_ ;_ @_ "/>
    <numFmt numFmtId="168" formatCode="_ * #,##0_ ;_ * \-#,##0_ ;_ * &quot;-&quot;??_ ;_ @_ "/>
    <numFmt numFmtId="169" formatCode="0.0%"/>
    <numFmt numFmtId="170" formatCode="#,##0.0"/>
    <numFmt numFmtId="171" formatCode="0.0"/>
  </numFmts>
  <fonts count="145" x14ac:knownFonts="1">
    <font>
      <sz val="11"/>
      <color theme="1"/>
      <name val="Arial"/>
      <family val="2"/>
      <scheme val="minor"/>
    </font>
    <font>
      <sz val="11"/>
      <color theme="1"/>
      <name val="Arial"/>
      <family val="2"/>
      <scheme val="minor"/>
    </font>
    <font>
      <sz val="11"/>
      <color theme="1"/>
      <name val="Arial Black"/>
      <family val="2"/>
      <scheme val="major"/>
    </font>
    <font>
      <sz val="18"/>
      <color theme="0"/>
      <name val="Arial Black"/>
      <family val="2"/>
      <scheme val="major"/>
    </font>
    <font>
      <sz val="9"/>
      <color rgb="FF07094A"/>
      <name val="Arial"/>
      <family val="2"/>
    </font>
    <font>
      <b/>
      <sz val="9"/>
      <color rgb="FF07094A"/>
      <name val="Arial"/>
      <family val="2"/>
    </font>
    <font>
      <b/>
      <sz val="11"/>
      <color theme="1"/>
      <name val="Arial"/>
      <family val="2"/>
      <scheme val="minor"/>
    </font>
    <font>
      <sz val="9"/>
      <color rgb="FF07094A"/>
      <name val="Arial"/>
      <family val="2"/>
      <scheme val="minor"/>
    </font>
    <font>
      <b/>
      <sz val="9"/>
      <color rgb="FF07094A"/>
      <name val="Arial"/>
      <family val="2"/>
      <scheme val="minor"/>
    </font>
    <font>
      <b/>
      <sz val="11"/>
      <color theme="1"/>
      <name val="Arial Black"/>
      <family val="2"/>
      <scheme val="major"/>
    </font>
    <font>
      <b/>
      <sz val="10"/>
      <color theme="1"/>
      <name val="Arial"/>
      <family val="2"/>
      <scheme val="minor"/>
    </font>
    <font>
      <sz val="10"/>
      <color theme="1"/>
      <name val="Arial"/>
      <family val="2"/>
      <scheme val="minor"/>
    </font>
    <font>
      <sz val="8"/>
      <color theme="1"/>
      <name val="Arial"/>
      <family val="2"/>
      <scheme val="minor"/>
    </font>
    <font>
      <sz val="9"/>
      <color theme="1"/>
      <name val="Arial"/>
      <family val="2"/>
      <scheme val="minor"/>
    </font>
    <font>
      <b/>
      <sz val="10"/>
      <color rgb="FF07094A"/>
      <name val="Arial"/>
      <family val="2"/>
      <scheme val="minor"/>
    </font>
    <font>
      <u/>
      <sz val="11"/>
      <color theme="10"/>
      <name val="Arial"/>
      <family val="2"/>
      <scheme val="minor"/>
    </font>
    <font>
      <sz val="8"/>
      <color rgb="FF07094A"/>
      <name val="Arial"/>
      <family val="2"/>
      <scheme val="minor"/>
    </font>
    <font>
      <u/>
      <sz val="9"/>
      <color theme="1"/>
      <name val="Arial"/>
      <family val="2"/>
      <scheme val="minor"/>
    </font>
    <font>
      <sz val="11"/>
      <color theme="2"/>
      <name val="Arial"/>
      <family val="2"/>
      <scheme val="minor"/>
    </font>
    <font>
      <sz val="11"/>
      <color rgb="FFFF0000"/>
      <name val="Arial"/>
      <family val="2"/>
      <scheme val="minor"/>
    </font>
    <font>
      <sz val="9"/>
      <color rgb="FFFF0000"/>
      <name val="Arial"/>
      <family val="2"/>
      <scheme val="minor"/>
    </font>
    <font>
      <b/>
      <sz val="9"/>
      <color theme="1"/>
      <name val="Arial"/>
      <family val="2"/>
      <scheme val="minor"/>
    </font>
    <font>
      <sz val="11"/>
      <color rgb="FF07094A"/>
      <name val="Arial Black"/>
      <family val="2"/>
      <scheme val="major"/>
    </font>
    <font>
      <sz val="14"/>
      <color theme="1"/>
      <name val="Arial Black"/>
      <family val="2"/>
      <scheme val="major"/>
    </font>
    <font>
      <i/>
      <sz val="9"/>
      <color rgb="FF07094A"/>
      <name val="Arial"/>
      <family val="2"/>
      <scheme val="minor"/>
    </font>
    <font>
      <i/>
      <sz val="11"/>
      <color theme="1"/>
      <name val="Arial"/>
      <family val="2"/>
      <scheme val="minor"/>
    </font>
    <font>
      <sz val="9"/>
      <color theme="1"/>
      <name val="Arial Black"/>
      <family val="2"/>
      <scheme val="major"/>
    </font>
    <font>
      <b/>
      <sz val="11"/>
      <color theme="0"/>
      <name val="Arial"/>
      <family val="2"/>
      <scheme val="minor"/>
    </font>
    <font>
      <sz val="11"/>
      <color theme="1"/>
      <name val="Arial"/>
      <family val="2"/>
    </font>
    <font>
      <sz val="11"/>
      <color theme="1"/>
      <name val="Verdana"/>
      <family val="2"/>
    </font>
    <font>
      <sz val="18"/>
      <color rgb="FF07094A"/>
      <name val="Arial Black"/>
      <family val="2"/>
    </font>
    <font>
      <sz val="14"/>
      <color rgb="FF07094A"/>
      <name val="Arial Black"/>
      <family val="2"/>
    </font>
    <font>
      <sz val="11"/>
      <color rgb="FF07094A"/>
      <name val="Arial"/>
      <family val="2"/>
    </font>
    <font>
      <sz val="11"/>
      <color rgb="FFFFFFFF"/>
      <name val="Arial"/>
      <family val="2"/>
    </font>
    <font>
      <b/>
      <sz val="11"/>
      <color theme="0"/>
      <name val="Arial"/>
      <family val="2"/>
    </font>
    <font>
      <b/>
      <sz val="11"/>
      <color rgb="FF07094A"/>
      <name val="Arial"/>
      <family val="2"/>
    </font>
    <font>
      <sz val="11"/>
      <color rgb="FFFF0000"/>
      <name val="Arial"/>
      <family val="2"/>
    </font>
    <font>
      <sz val="11"/>
      <color theme="0"/>
      <name val="Arial"/>
      <family val="2"/>
    </font>
    <font>
      <b/>
      <sz val="11"/>
      <color rgb="FFFFFFFF"/>
      <name val="Arial Black"/>
      <family val="2"/>
      <scheme val="major"/>
    </font>
    <font>
      <b/>
      <sz val="11"/>
      <color theme="0"/>
      <name val="Arial Black"/>
      <family val="2"/>
      <scheme val="major"/>
    </font>
    <font>
      <u/>
      <sz val="11"/>
      <color theme="1"/>
      <name val="Arial"/>
      <family val="2"/>
      <scheme val="minor"/>
    </font>
    <font>
      <sz val="9"/>
      <color rgb="FF000000"/>
      <name val="Arial"/>
      <family val="2"/>
    </font>
    <font>
      <sz val="10"/>
      <color rgb="FFFF0000"/>
      <name val="Arial"/>
      <family val="2"/>
    </font>
    <font>
      <u/>
      <sz val="9"/>
      <color theme="10"/>
      <name val="Arial"/>
      <family val="2"/>
      <scheme val="minor"/>
    </font>
    <font>
      <sz val="11"/>
      <color theme="2"/>
      <name val="Arial Black"/>
      <family val="2"/>
      <scheme val="major"/>
    </font>
    <font>
      <b/>
      <sz val="11"/>
      <color theme="2"/>
      <name val="Arial Black"/>
      <family val="2"/>
      <scheme val="major"/>
    </font>
    <font>
      <sz val="8"/>
      <color rgb="FFFF0000"/>
      <name val="Arial"/>
      <family val="2"/>
      <scheme val="minor"/>
    </font>
    <font>
      <b/>
      <sz val="9"/>
      <color rgb="FFFF0000"/>
      <name val="Arial"/>
      <family val="2"/>
      <scheme val="minor"/>
    </font>
    <font>
      <sz val="9"/>
      <color rgb="FF000000"/>
      <name val="Arial"/>
      <family val="2"/>
      <scheme val="minor"/>
    </font>
    <font>
      <sz val="16"/>
      <color rgb="FF07094A"/>
      <name val="Arial Black"/>
      <family val="2"/>
    </font>
    <font>
      <sz val="9"/>
      <name val="Arial"/>
      <family val="2"/>
    </font>
    <font>
      <sz val="8"/>
      <color rgb="FF07094A"/>
      <name val="Arial"/>
      <family val="2"/>
    </font>
    <font>
      <sz val="11"/>
      <color rgb="FF07094A"/>
      <name val="Arial Black"/>
      <family val="2"/>
    </font>
    <font>
      <b/>
      <sz val="9"/>
      <color rgb="FF002060"/>
      <name val="Arial"/>
      <family val="2"/>
    </font>
    <font>
      <sz val="12"/>
      <color rgb="FF07094A"/>
      <name val="Arial Black"/>
      <family val="2"/>
    </font>
    <font>
      <b/>
      <sz val="10"/>
      <color rgb="FF07094A"/>
      <name val="Arial"/>
      <family val="2"/>
    </font>
    <font>
      <sz val="9"/>
      <color rgb="FFFB264E"/>
      <name val="Arial"/>
      <family val="2"/>
    </font>
    <font>
      <sz val="9"/>
      <color rgb="FFFF0000"/>
      <name val="Arial"/>
      <family val="2"/>
    </font>
    <font>
      <b/>
      <sz val="11"/>
      <color rgb="FFFF0000"/>
      <name val="Arial Black"/>
      <family val="2"/>
    </font>
    <font>
      <sz val="11"/>
      <color rgb="FFFB264E"/>
      <name val="Arial Black"/>
      <family val="2"/>
    </font>
    <font>
      <b/>
      <sz val="9"/>
      <color theme="0"/>
      <name val="Arial"/>
      <family val="2"/>
      <scheme val="minor"/>
    </font>
    <font>
      <sz val="11"/>
      <color theme="0"/>
      <name val="Arial"/>
      <family val="2"/>
      <scheme val="minor"/>
    </font>
    <font>
      <sz val="18"/>
      <color rgb="FFFFFFFF"/>
      <name val="Arial Black"/>
      <family val="2"/>
    </font>
    <font>
      <u/>
      <sz val="11"/>
      <color rgb="FF000000"/>
      <name val="Arial"/>
      <family val="2"/>
      <scheme val="minor"/>
    </font>
    <font>
      <b/>
      <sz val="9"/>
      <name val="Arial"/>
      <family val="2"/>
      <scheme val="minor"/>
    </font>
    <font>
      <u/>
      <sz val="11"/>
      <name val="Arial"/>
      <family val="2"/>
      <scheme val="minor"/>
    </font>
    <font>
      <sz val="9"/>
      <color theme="2"/>
      <name val="Arial"/>
      <family val="2"/>
    </font>
    <font>
      <sz val="11"/>
      <color theme="2"/>
      <name val="Arial"/>
      <family val="2"/>
    </font>
    <font>
      <sz val="9"/>
      <name val="Arial"/>
      <family val="2"/>
      <scheme val="minor"/>
    </font>
    <font>
      <sz val="9"/>
      <color rgb="FF002060"/>
      <name val="Arial"/>
      <family val="2"/>
      <scheme val="minor"/>
    </font>
    <font>
      <b/>
      <sz val="9"/>
      <color rgb="FF002060"/>
      <name val="Arial"/>
      <family val="2"/>
      <scheme val="minor"/>
    </font>
    <font>
      <sz val="9"/>
      <color theme="1"/>
      <name val="Calibri"/>
      <family val="2"/>
    </font>
    <font>
      <sz val="9"/>
      <color rgb="FF002060"/>
      <name val="Arial"/>
      <family val="2"/>
    </font>
    <font>
      <b/>
      <sz val="9"/>
      <color rgb="FF000000"/>
      <name val="Arial"/>
      <family val="2"/>
    </font>
    <font>
      <b/>
      <sz val="9"/>
      <color rgb="FF000000"/>
      <name val="Arial"/>
      <family val="2"/>
      <scheme val="minor"/>
    </font>
    <font>
      <vertAlign val="superscript"/>
      <sz val="8"/>
      <color rgb="FF07094A"/>
      <name val="Arial"/>
      <family val="2"/>
    </font>
    <font>
      <sz val="8"/>
      <color rgb="FFFF0000"/>
      <name val="Arial"/>
      <family val="2"/>
    </font>
    <font>
      <u/>
      <vertAlign val="subscript"/>
      <sz val="11"/>
      <color theme="1"/>
      <name val="Arial"/>
      <family val="2"/>
      <scheme val="minor"/>
    </font>
    <font>
      <vertAlign val="subscript"/>
      <sz val="9"/>
      <color theme="1"/>
      <name val="Arial"/>
      <family val="2"/>
      <scheme val="minor"/>
    </font>
    <font>
      <b/>
      <vertAlign val="subscript"/>
      <sz val="9"/>
      <color rgb="FF07094A"/>
      <name val="Arial"/>
      <family val="2"/>
    </font>
    <font>
      <vertAlign val="subscript"/>
      <sz val="9"/>
      <color rgb="FF07094A"/>
      <name val="Arial"/>
      <family val="2"/>
    </font>
    <font>
      <b/>
      <vertAlign val="subscript"/>
      <sz val="10"/>
      <color rgb="FF07094A"/>
      <name val="Arial"/>
      <family val="2"/>
    </font>
    <font>
      <vertAlign val="subscript"/>
      <sz val="18"/>
      <color theme="0"/>
      <name val="Arial Black"/>
      <family val="2"/>
      <scheme val="major"/>
    </font>
    <font>
      <b/>
      <vertAlign val="subscript"/>
      <sz val="9"/>
      <color rgb="FF002060"/>
      <name val="Arial"/>
      <family val="2"/>
    </font>
    <font>
      <vertAlign val="subscript"/>
      <sz val="9"/>
      <color rgb="FF07094A"/>
      <name val="Arial"/>
      <family val="2"/>
      <scheme val="minor"/>
    </font>
    <font>
      <vertAlign val="superscript"/>
      <sz val="9"/>
      <color rgb="FF07094A"/>
      <name val="Arial"/>
      <family val="2"/>
      <scheme val="minor"/>
    </font>
    <font>
      <sz val="11"/>
      <name val="Arial"/>
      <family val="2"/>
      <scheme val="minor"/>
    </font>
    <font>
      <i/>
      <sz val="9"/>
      <color rgb="FF07094A"/>
      <name val="Arial"/>
      <family val="2"/>
    </font>
    <font>
      <sz val="18"/>
      <color theme="0"/>
      <name val="Arial"/>
      <family val="2"/>
    </font>
    <font>
      <sz val="18"/>
      <color rgb="FF00B050"/>
      <name val="Arial"/>
      <family val="2"/>
    </font>
    <font>
      <sz val="18"/>
      <color theme="0"/>
      <name val="Arial Black"/>
      <family val="2"/>
    </font>
    <font>
      <b/>
      <sz val="12"/>
      <color theme="4"/>
      <name val="Arial"/>
      <family val="2"/>
      <scheme val="minor"/>
    </font>
    <font>
      <b/>
      <sz val="11"/>
      <color theme="1"/>
      <name val="Arial"/>
      <family val="2"/>
    </font>
    <font>
      <sz val="11"/>
      <color rgb="FF002060"/>
      <name val="Arial"/>
      <family val="2"/>
      <scheme val="minor"/>
    </font>
    <font>
      <sz val="11"/>
      <color theme="7"/>
      <name val="Arial"/>
      <family val="2"/>
      <scheme val="minor"/>
    </font>
    <font>
      <sz val="9"/>
      <color theme="7"/>
      <name val="Arial"/>
      <family val="2"/>
      <scheme val="minor"/>
    </font>
    <font>
      <b/>
      <sz val="11"/>
      <color rgb="FFFF0000"/>
      <name val="Arial"/>
      <family val="2"/>
      <scheme val="minor"/>
    </font>
    <font>
      <b/>
      <sz val="10"/>
      <color rgb="FFFF0000"/>
      <name val="Arial"/>
      <family val="2"/>
      <scheme val="minor"/>
    </font>
    <font>
      <b/>
      <sz val="11"/>
      <color rgb="FF002060"/>
      <name val="Arial"/>
      <family val="2"/>
      <scheme val="minor"/>
    </font>
    <font>
      <u/>
      <sz val="11"/>
      <color theme="7"/>
      <name val="Arial"/>
      <family val="2"/>
      <scheme val="minor"/>
    </font>
    <font>
      <sz val="9"/>
      <color theme="2"/>
      <name val="Arial"/>
      <family val="2"/>
      <scheme val="minor"/>
    </font>
    <font>
      <sz val="10"/>
      <color rgb="FFFF0000"/>
      <name val="Arial"/>
      <family val="2"/>
      <scheme val="minor"/>
    </font>
    <font>
      <sz val="9"/>
      <color theme="7"/>
      <name val="Arial"/>
      <family val="2"/>
    </font>
    <font>
      <b/>
      <sz val="11"/>
      <color rgb="FFFF0000"/>
      <name val="Arial"/>
      <family val="2"/>
    </font>
    <font>
      <sz val="9"/>
      <color rgb="FFFF0000"/>
      <name val="Calibri"/>
      <family val="2"/>
    </font>
    <font>
      <b/>
      <sz val="12"/>
      <color rgb="FF07094A"/>
      <name val="Arial"/>
      <family val="2"/>
      <scheme val="minor"/>
    </font>
    <font>
      <b/>
      <sz val="11"/>
      <color theme="1"/>
      <name val="Arial Black"/>
      <family val="2"/>
    </font>
    <font>
      <sz val="11"/>
      <color rgb="FF00B050"/>
      <name val="Arial Black"/>
      <family val="2"/>
    </font>
    <font>
      <sz val="11"/>
      <color rgb="FF00B050"/>
      <name val="Arial Black"/>
      <family val="2"/>
      <scheme val="major"/>
    </font>
    <font>
      <sz val="9"/>
      <color rgb="FF00B050"/>
      <name val="Arial"/>
      <family val="2"/>
      <scheme val="minor"/>
    </font>
    <font>
      <b/>
      <sz val="11"/>
      <color rgb="FF00B050"/>
      <name val="Arial Black"/>
      <family val="2"/>
      <scheme val="major"/>
    </font>
    <font>
      <b/>
      <sz val="11"/>
      <color rgb="FF00B050"/>
      <name val="Arial Black"/>
      <family val="2"/>
    </font>
    <font>
      <sz val="11"/>
      <name val="Arial"/>
      <family val="2"/>
    </font>
    <font>
      <sz val="8"/>
      <color rgb="FF002060"/>
      <name val="Arial"/>
      <family val="2"/>
      <scheme val="minor"/>
    </font>
    <font>
      <vertAlign val="subscript"/>
      <sz val="11"/>
      <name val="Arial"/>
      <family val="2"/>
      <scheme val="minor"/>
    </font>
    <font>
      <vertAlign val="subscript"/>
      <sz val="8"/>
      <name val="Arial"/>
      <family val="2"/>
    </font>
    <font>
      <sz val="8"/>
      <name val="Arial"/>
      <family val="2"/>
    </font>
    <font>
      <vertAlign val="subscript"/>
      <sz val="9"/>
      <color rgb="FF000000"/>
      <name val="Arial"/>
      <family val="2"/>
      <scheme val="minor"/>
    </font>
    <font>
      <sz val="8"/>
      <color rgb="FF000000"/>
      <name val="Arial"/>
      <family val="2"/>
      <scheme val="minor"/>
    </font>
    <font>
      <sz val="8"/>
      <color rgb="FF000000"/>
      <name val="Arial"/>
      <family val="2"/>
    </font>
    <font>
      <vertAlign val="subscript"/>
      <sz val="8"/>
      <color rgb="FF000000"/>
      <name val="Arial"/>
      <family val="2"/>
    </font>
    <font>
      <vertAlign val="subscript"/>
      <sz val="9"/>
      <color rgb="FF000000"/>
      <name val="Arial"/>
      <family val="2"/>
    </font>
    <font>
      <b/>
      <sz val="14"/>
      <color rgb="FFFF0000"/>
      <name val="Arial"/>
      <family val="2"/>
      <scheme val="minor"/>
    </font>
    <font>
      <sz val="11"/>
      <color rgb="FF92D050"/>
      <name val="Arial"/>
      <family val="2"/>
    </font>
    <font>
      <sz val="11"/>
      <color rgb="FF00B050"/>
      <name val="Arial"/>
      <family val="2"/>
      <scheme val="minor"/>
    </font>
    <font>
      <sz val="11"/>
      <color rgb="FF000000"/>
      <name val="Arial"/>
      <family val="2"/>
      <scheme val="minor"/>
    </font>
    <font>
      <sz val="8"/>
      <color rgb="FF002060"/>
      <name val="Arial"/>
      <family val="2"/>
    </font>
    <font>
      <vertAlign val="subscript"/>
      <sz val="11"/>
      <color theme="1"/>
      <name val="Arial Black"/>
      <family val="2"/>
      <scheme val="major"/>
    </font>
    <font>
      <b/>
      <vertAlign val="subscript"/>
      <sz val="9"/>
      <color rgb="FF07094A"/>
      <name val="Arial"/>
      <family val="2"/>
      <scheme val="minor"/>
    </font>
    <font>
      <b/>
      <sz val="11"/>
      <color rgb="FF07094A"/>
      <name val="Arial"/>
      <family val="2"/>
      <scheme val="minor"/>
    </font>
    <font>
      <vertAlign val="subscript"/>
      <sz val="11"/>
      <name val="Arial"/>
      <family val="2"/>
    </font>
    <font>
      <b/>
      <vertAlign val="subscript"/>
      <sz val="11"/>
      <name val="Arial"/>
      <family val="2"/>
    </font>
    <font>
      <b/>
      <sz val="11"/>
      <name val="Arial"/>
      <family val="2"/>
    </font>
    <font>
      <b/>
      <sz val="9"/>
      <color theme="1"/>
      <name val="Arial"/>
      <family val="2"/>
    </font>
    <font>
      <sz val="9"/>
      <color theme="1"/>
      <name val="Arial"/>
      <family val="2"/>
    </font>
    <font>
      <b/>
      <vertAlign val="subscript"/>
      <sz val="9"/>
      <color theme="1"/>
      <name val="Arial"/>
      <family val="2"/>
    </font>
    <font>
      <vertAlign val="subscript"/>
      <sz val="9"/>
      <color theme="1"/>
      <name val="Arial"/>
      <family val="2"/>
    </font>
    <font>
      <sz val="11"/>
      <color rgb="FF002060"/>
      <name val="Arial"/>
      <family val="2"/>
    </font>
    <font>
      <b/>
      <sz val="11"/>
      <color rgb="FF002060"/>
      <name val="Arial"/>
      <family val="2"/>
    </font>
    <font>
      <vertAlign val="subscript"/>
      <sz val="9"/>
      <color rgb="FF002060"/>
      <name val="Arial"/>
      <family val="2"/>
      <scheme val="minor"/>
    </font>
    <font>
      <sz val="9"/>
      <color theme="4"/>
      <name val="Arial"/>
      <family val="2"/>
      <scheme val="minor"/>
    </font>
    <font>
      <u/>
      <sz val="9"/>
      <color rgb="FF002060"/>
      <name val="Arial"/>
      <family val="2"/>
      <scheme val="minor"/>
    </font>
    <font>
      <i/>
      <sz val="9"/>
      <color theme="1"/>
      <name val="Arial"/>
      <family val="2"/>
      <scheme val="minor"/>
    </font>
    <font>
      <b/>
      <sz val="11"/>
      <color rgb="FF07094A"/>
      <name val="Arial Black"/>
    </font>
    <font>
      <b/>
      <sz val="11"/>
      <color theme="7"/>
      <name val="Arial"/>
      <family val="2"/>
      <scheme val="minor"/>
    </font>
  </fonts>
  <fills count="24">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rgb="FFCCC3B9"/>
        <bgColor indexed="64"/>
      </patternFill>
    </fill>
    <fill>
      <patternFill patternType="solid">
        <fgColor rgb="FF00B050"/>
        <bgColor indexed="64"/>
      </patternFill>
    </fill>
    <fill>
      <patternFill patternType="solid">
        <fgColor theme="0" tint="-0.499984740745262"/>
        <bgColor indexed="64"/>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rgb="FF08094A"/>
        <bgColor indexed="64"/>
      </patternFill>
    </fill>
    <fill>
      <patternFill patternType="solid">
        <fgColor rgb="FF875BA3"/>
        <bgColor indexed="64"/>
      </patternFill>
    </fill>
    <fill>
      <patternFill patternType="solid">
        <fgColor rgb="FF49BCA3"/>
        <bgColor indexed="64"/>
      </patternFill>
    </fill>
    <fill>
      <patternFill patternType="solid">
        <fgColor rgb="FFFEAD63"/>
        <bgColor indexed="64"/>
      </patternFill>
    </fill>
    <fill>
      <patternFill patternType="solid">
        <fgColor theme="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FF"/>
        <bgColor rgb="FF000000"/>
      </patternFill>
    </fill>
    <fill>
      <patternFill patternType="solid">
        <fgColor rgb="FFCCC3B9"/>
        <bgColor rgb="FF000000"/>
      </patternFill>
    </fill>
    <fill>
      <patternFill patternType="solid">
        <fgColor rgb="FFD9D9D9"/>
        <bgColor indexed="64"/>
      </patternFill>
    </fill>
    <fill>
      <patternFill patternType="solid">
        <fgColor theme="5" tint="0.79998168889431442"/>
        <bgColor indexed="64"/>
      </patternFill>
    </fill>
    <fill>
      <patternFill patternType="solid">
        <fgColor rgb="FF00B050"/>
        <bgColor rgb="FF000000"/>
      </patternFill>
    </fill>
    <fill>
      <patternFill patternType="solid">
        <fgColor theme="0"/>
        <bgColor rgb="FF000000"/>
      </patternFill>
    </fill>
    <fill>
      <patternFill patternType="solid">
        <fgColor rgb="FFE9E8E7"/>
        <bgColor rgb="FF000000"/>
      </patternFill>
    </fill>
  </fills>
  <borders count="45">
    <border>
      <left/>
      <right/>
      <top/>
      <bottom/>
      <diagonal/>
    </border>
    <border>
      <left/>
      <right/>
      <top/>
      <bottom style="medium">
        <color rgb="FF07094A"/>
      </bottom>
      <diagonal/>
    </border>
    <border>
      <left/>
      <right/>
      <top/>
      <bottom style="medium">
        <color indexed="64"/>
      </bottom>
      <diagonal/>
    </border>
    <border>
      <left/>
      <right/>
      <top style="medium">
        <color rgb="FF07094A"/>
      </top>
      <bottom/>
      <diagonal/>
    </border>
    <border>
      <left/>
      <right/>
      <top/>
      <bottom style="thin">
        <color indexed="64"/>
      </bottom>
      <diagonal/>
    </border>
    <border>
      <left/>
      <right/>
      <top style="medium">
        <color indexed="64"/>
      </top>
      <bottom/>
      <diagonal/>
    </border>
    <border>
      <left style="thin">
        <color rgb="FF00B050"/>
      </left>
      <right style="thin">
        <color rgb="FF00B050"/>
      </right>
      <top style="thin">
        <color rgb="FF00B050"/>
      </top>
      <bottom/>
      <diagonal/>
    </border>
    <border>
      <left style="thin">
        <color theme="5"/>
      </left>
      <right style="thin">
        <color theme="5"/>
      </right>
      <top style="thin">
        <color theme="5"/>
      </top>
      <bottom/>
      <diagonal/>
    </border>
    <border>
      <left style="thin">
        <color theme="2"/>
      </left>
      <right style="thin">
        <color theme="2"/>
      </right>
      <top style="thin">
        <color theme="2"/>
      </top>
      <bottom/>
      <diagonal/>
    </border>
    <border>
      <left/>
      <right/>
      <top/>
      <bottom style="thin">
        <color rgb="FF00B050"/>
      </bottom>
      <diagonal/>
    </border>
    <border>
      <left/>
      <right/>
      <top/>
      <bottom style="thin">
        <color theme="0" tint="-0.499984740745262"/>
      </bottom>
      <diagonal/>
    </border>
    <border>
      <left/>
      <right/>
      <top style="medium">
        <color indexed="64"/>
      </top>
      <bottom style="thin">
        <color theme="1"/>
      </bottom>
      <diagonal/>
    </border>
    <border>
      <left/>
      <right/>
      <top style="thin">
        <color theme="1"/>
      </top>
      <bottom style="thin">
        <color theme="1"/>
      </bottom>
      <diagonal/>
    </border>
    <border>
      <left/>
      <right/>
      <top style="thin">
        <color theme="2"/>
      </top>
      <bottom style="thin">
        <color theme="1"/>
      </bottom>
      <diagonal/>
    </border>
    <border>
      <left/>
      <right/>
      <top style="thin">
        <color indexed="64"/>
      </top>
      <bottom/>
      <diagonal/>
    </border>
    <border>
      <left/>
      <right/>
      <top/>
      <bottom style="medium">
        <color rgb="FF000000"/>
      </bottom>
      <diagonal/>
    </border>
    <border>
      <left/>
      <right/>
      <top/>
      <bottom style="thin">
        <color rgb="FF000000"/>
      </bottom>
      <diagonal/>
    </border>
    <border>
      <left/>
      <right/>
      <top style="thin">
        <color rgb="FF07094A"/>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style="thin">
        <color indexed="64"/>
      </right>
      <top/>
      <bottom/>
      <diagonal/>
    </border>
    <border>
      <left/>
      <right/>
      <top style="medium">
        <color rgb="FF07094A"/>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rgb="FF000000"/>
      </right>
      <top style="thin">
        <color indexed="64"/>
      </top>
      <bottom style="thin">
        <color rgb="FF000000"/>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0" fontId="29" fillId="0" borderId="0"/>
    <xf numFmtId="0" fontId="15" fillId="0" borderId="0" applyNumberFormat="0" applyFill="0" applyBorder="0" applyAlignment="0" applyProtection="0"/>
    <xf numFmtId="0" fontId="15" fillId="0" borderId="0" applyNumberFormat="0" applyFill="0" applyBorder="0" applyAlignment="0" applyProtection="0"/>
  </cellStyleXfs>
  <cellXfs count="992">
    <xf numFmtId="0" fontId="0" fillId="0" borderId="0" xfId="0"/>
    <xf numFmtId="0" fontId="2" fillId="0" borderId="0" xfId="0" applyFont="1"/>
    <xf numFmtId="0" fontId="2" fillId="2" borderId="0" xfId="0" applyFont="1" applyFill="1"/>
    <xf numFmtId="0" fontId="3" fillId="2" borderId="0" xfId="0" applyFont="1" applyFill="1" applyAlignment="1">
      <alignment vertical="center"/>
    </xf>
    <xf numFmtId="0" fontId="0" fillId="2" borderId="0" xfId="0" applyFill="1"/>
    <xf numFmtId="0" fontId="4" fillId="3" borderId="0" xfId="0" applyFont="1" applyFill="1" applyAlignment="1">
      <alignment horizontal="left" vertical="center"/>
    </xf>
    <xf numFmtId="0" fontId="5" fillId="3" borderId="1" xfId="0" applyFont="1" applyFill="1" applyBorder="1" applyAlignment="1">
      <alignment horizontal="left" vertical="center"/>
    </xf>
    <xf numFmtId="166" fontId="4" fillId="3" borderId="0" xfId="1" quotePrefix="1" applyNumberFormat="1" applyFont="1" applyFill="1" applyBorder="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8" fillId="3" borderId="0" xfId="0" applyFont="1" applyFill="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168" fontId="7" fillId="3" borderId="0" xfId="1" applyNumberFormat="1" applyFont="1" applyFill="1" applyBorder="1" applyAlignment="1">
      <alignment horizontal="center" vertical="center"/>
    </xf>
    <xf numFmtId="0" fontId="5" fillId="3" borderId="1" xfId="0" applyFont="1" applyFill="1" applyBorder="1" applyAlignment="1">
      <alignment horizontal="right" vertical="center"/>
    </xf>
    <xf numFmtId="166" fontId="4" fillId="3" borderId="0" xfId="1" quotePrefix="1" applyNumberFormat="1" applyFont="1" applyFill="1" applyBorder="1" applyAlignment="1">
      <alignment horizontal="right" vertical="center"/>
    </xf>
    <xf numFmtId="9" fontId="4" fillId="3" borderId="0" xfId="2" quotePrefix="1" applyFont="1" applyFill="1" applyBorder="1" applyAlignment="1">
      <alignment horizontal="right" vertical="center"/>
    </xf>
    <xf numFmtId="9" fontId="7" fillId="4" borderId="0" xfId="2" applyFont="1" applyFill="1" applyBorder="1" applyAlignment="1">
      <alignment horizontal="right" vertical="center"/>
    </xf>
    <xf numFmtId="0" fontId="6" fillId="3" borderId="0" xfId="0" applyFont="1" applyFill="1" applyAlignment="1">
      <alignment vertical="center" wrapText="1"/>
    </xf>
    <xf numFmtId="0" fontId="8" fillId="3" borderId="0" xfId="0" applyFont="1" applyFill="1" applyAlignment="1">
      <alignment horizontal="center" vertical="center" wrapText="1"/>
    </xf>
    <xf numFmtId="0" fontId="7" fillId="3" borderId="0" xfId="0" quotePrefix="1" applyFont="1" applyFill="1" applyAlignment="1">
      <alignment horizontal="left" vertical="center"/>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7" fillId="4" borderId="0" xfId="0" quotePrefix="1" applyFont="1" applyFill="1" applyAlignment="1">
      <alignment horizontal="left" vertical="center"/>
    </xf>
    <xf numFmtId="0" fontId="3" fillId="5" borderId="0" xfId="0" applyFont="1" applyFill="1" applyAlignment="1">
      <alignment vertical="center"/>
    </xf>
    <xf numFmtId="0" fontId="2" fillId="5" borderId="0" xfId="0" applyFont="1" applyFill="1"/>
    <xf numFmtId="0" fontId="0" fillId="5" borderId="0" xfId="0" applyFill="1"/>
    <xf numFmtId="9" fontId="7" fillId="3" borderId="0" xfId="2" quotePrefix="1" applyFont="1" applyFill="1" applyBorder="1" applyAlignment="1">
      <alignment horizontal="center" vertical="center"/>
    </xf>
    <xf numFmtId="9" fontId="7" fillId="4" borderId="0" xfId="2" quotePrefix="1" applyFont="1" applyFill="1" applyBorder="1" applyAlignment="1">
      <alignment horizontal="center" vertical="center"/>
    </xf>
    <xf numFmtId="0" fontId="0" fillId="3" borderId="0" xfId="0" applyFill="1" applyAlignment="1">
      <alignment vertical="center" wrapText="1"/>
    </xf>
    <xf numFmtId="167" fontId="7" fillId="3" borderId="0" xfId="1" applyNumberFormat="1" applyFont="1" applyFill="1" applyBorder="1" applyAlignment="1">
      <alignment horizontal="right"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4" borderId="0" xfId="0" applyFont="1" applyFill="1" applyAlignment="1">
      <alignment horizontal="left" vertical="center" wrapText="1"/>
    </xf>
    <xf numFmtId="0" fontId="8" fillId="3" borderId="1" xfId="0" applyFont="1" applyFill="1" applyBorder="1" applyAlignment="1">
      <alignment horizontal="right" vertical="center" wrapText="1"/>
    </xf>
    <xf numFmtId="9" fontId="7" fillId="4" borderId="0" xfId="2" applyFont="1" applyFill="1" applyBorder="1" applyAlignment="1">
      <alignment horizontal="right" vertical="center" wrapText="1"/>
    </xf>
    <xf numFmtId="168" fontId="7" fillId="3" borderId="0" xfId="1" applyNumberFormat="1" applyFont="1" applyFill="1" applyBorder="1" applyAlignment="1">
      <alignment horizontal="right" vertical="center"/>
    </xf>
    <xf numFmtId="9" fontId="7" fillId="3" borderId="0" xfId="2" quotePrefix="1" applyFont="1" applyFill="1" applyBorder="1" applyAlignment="1">
      <alignment horizontal="right" vertical="center"/>
    </xf>
    <xf numFmtId="168" fontId="7" fillId="4" borderId="0" xfId="1" applyNumberFormat="1" applyFont="1" applyFill="1" applyBorder="1" applyAlignment="1">
      <alignment horizontal="right" vertical="center"/>
    </xf>
    <xf numFmtId="9" fontId="7" fillId="4" borderId="0" xfId="2" quotePrefix="1" applyFont="1" applyFill="1" applyBorder="1" applyAlignment="1">
      <alignment horizontal="right" vertical="center"/>
    </xf>
    <xf numFmtId="0" fontId="9" fillId="0" borderId="0" xfId="0" applyFont="1" applyAlignment="1">
      <alignment vertical="center"/>
    </xf>
    <xf numFmtId="1" fontId="7" fillId="3" borderId="0" xfId="0" applyNumberFormat="1" applyFont="1" applyFill="1" applyAlignment="1">
      <alignment horizontal="center" vertical="center"/>
    </xf>
    <xf numFmtId="1" fontId="7" fillId="3" borderId="0" xfId="0" quotePrefix="1" applyNumberFormat="1" applyFont="1" applyFill="1" applyAlignment="1">
      <alignment horizontal="center" vertical="center"/>
    </xf>
    <xf numFmtId="168" fontId="7" fillId="4" borderId="0" xfId="1" quotePrefix="1" applyNumberFormat="1" applyFont="1" applyFill="1" applyBorder="1" applyAlignment="1">
      <alignment horizontal="right" vertical="center"/>
    </xf>
    <xf numFmtId="1" fontId="7" fillId="4" borderId="0" xfId="0" applyNumberFormat="1" applyFont="1" applyFill="1" applyAlignment="1">
      <alignment horizontal="right" vertical="center"/>
    </xf>
    <xf numFmtId="0" fontId="10" fillId="0" borderId="0" xfId="0" applyFont="1"/>
    <xf numFmtId="0" fontId="8" fillId="3" borderId="1" xfId="0" applyFont="1" applyFill="1" applyBorder="1" applyAlignment="1">
      <alignment horizontal="left" vertical="center"/>
    </xf>
    <xf numFmtId="0" fontId="8" fillId="4" borderId="0" xfId="0" applyFont="1" applyFill="1" applyAlignment="1">
      <alignment horizontal="left" vertical="center" wrapText="1"/>
    </xf>
    <xf numFmtId="0" fontId="12" fillId="0" borderId="0" xfId="0" applyFont="1"/>
    <xf numFmtId="0" fontId="3" fillId="6" borderId="0" xfId="0" applyFont="1" applyFill="1" applyAlignment="1">
      <alignment vertical="center"/>
    </xf>
    <xf numFmtId="0" fontId="2" fillId="6" borderId="0" xfId="0" applyFont="1" applyFill="1"/>
    <xf numFmtId="0" fontId="0" fillId="6" borderId="0" xfId="0" applyFill="1"/>
    <xf numFmtId="0" fontId="3" fillId="7" borderId="0" xfId="0" applyFont="1" applyFill="1" applyAlignment="1">
      <alignment vertical="center"/>
    </xf>
    <xf numFmtId="0" fontId="2" fillId="7" borderId="0" xfId="0" applyFont="1" applyFill="1"/>
    <xf numFmtId="0" fontId="0" fillId="7" borderId="0" xfId="0" applyFill="1"/>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0" fillId="0" borderId="0" xfId="0" quotePrefix="1" applyAlignment="1">
      <alignment vertical="center" wrapText="1"/>
    </xf>
    <xf numFmtId="169" fontId="0" fillId="0" borderId="0" xfId="2" applyNumberFormat="1" applyFont="1" applyFill="1" applyBorder="1" applyAlignment="1">
      <alignment horizontal="center" vertical="center" wrapText="1"/>
    </xf>
    <xf numFmtId="0" fontId="11" fillId="3" borderId="0" xfId="0" applyFont="1" applyFill="1" applyAlignment="1">
      <alignment horizontal="center" vertical="center"/>
    </xf>
    <xf numFmtId="0" fontId="0" fillId="3" borderId="0" xfId="0" applyFill="1" applyAlignment="1">
      <alignment horizontal="center" vertical="center" wrapText="1"/>
    </xf>
    <xf numFmtId="0" fontId="7" fillId="3" borderId="0" xfId="0" quotePrefix="1" applyFont="1" applyFill="1" applyAlignment="1">
      <alignment horizontal="left" vertical="center" wrapText="1"/>
    </xf>
    <xf numFmtId="0" fontId="7" fillId="4" borderId="0" xfId="0" quotePrefix="1" applyFont="1" applyFill="1" applyAlignment="1">
      <alignment horizontal="left" vertical="center" wrapText="1"/>
    </xf>
    <xf numFmtId="0" fontId="7" fillId="4" borderId="0" xfId="0" applyFont="1" applyFill="1" applyAlignment="1">
      <alignment horizontal="center" vertical="center" wrapText="1"/>
    </xf>
    <xf numFmtId="9" fontId="7" fillId="3" borderId="0" xfId="0" applyNumberFormat="1" applyFont="1" applyFill="1" applyAlignment="1">
      <alignment horizontal="center" vertical="center" wrapText="1"/>
    </xf>
    <xf numFmtId="9" fontId="7" fillId="4" borderId="0" xfId="0" applyNumberFormat="1" applyFont="1" applyFill="1" applyAlignment="1">
      <alignment horizontal="center" vertical="center" wrapText="1"/>
    </xf>
    <xf numFmtId="0" fontId="7" fillId="3" borderId="1" xfId="0" applyFont="1" applyFill="1" applyBorder="1" applyAlignment="1">
      <alignment horizontal="left" vertical="center" wrapText="1"/>
    </xf>
    <xf numFmtId="0" fontId="7" fillId="4" borderId="0" xfId="1" applyNumberFormat="1" applyFont="1" applyFill="1" applyBorder="1" applyAlignment="1">
      <alignment horizontal="left" vertical="center"/>
    </xf>
    <xf numFmtId="0" fontId="7" fillId="0" borderId="0" xfId="1" applyNumberFormat="1" applyFont="1" applyFill="1" applyBorder="1" applyAlignment="1">
      <alignment horizontal="left" vertical="center"/>
    </xf>
    <xf numFmtId="2" fontId="7" fillId="4" borderId="0" xfId="1" applyNumberFormat="1"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14" fillId="0" borderId="1" xfId="0" applyFont="1" applyBorder="1" applyAlignment="1">
      <alignment horizontal="left" vertical="center" wrapText="1"/>
    </xf>
    <xf numFmtId="0" fontId="7" fillId="0" borderId="0" xfId="0" quotePrefix="1" applyFont="1" applyAlignment="1">
      <alignment horizontal="left" vertical="center"/>
    </xf>
    <xf numFmtId="0" fontId="13" fillId="0" borderId="0" xfId="0" applyFont="1"/>
    <xf numFmtId="0" fontId="13" fillId="4" borderId="0" xfId="4" applyFont="1" applyFill="1" applyBorder="1" applyAlignment="1">
      <alignment horizontal="left" vertical="center"/>
    </xf>
    <xf numFmtId="0" fontId="13" fillId="3" borderId="0" xfId="4" applyFont="1" applyFill="1" applyBorder="1" applyAlignment="1">
      <alignment horizontal="left" vertical="center" wrapText="1"/>
    </xf>
    <xf numFmtId="1" fontId="7" fillId="0" borderId="0" xfId="0" applyNumberFormat="1" applyFont="1" applyAlignment="1">
      <alignment horizontal="center" vertical="center"/>
    </xf>
    <xf numFmtId="169" fontId="7" fillId="0" borderId="0" xfId="2" quotePrefix="1" applyNumberFormat="1"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3" borderId="0" xfId="0" applyFill="1" applyAlignment="1">
      <alignment horizontal="center" vertical="center"/>
    </xf>
    <xf numFmtId="0" fontId="13" fillId="0" borderId="0" xfId="4" applyFont="1" applyFill="1" applyBorder="1" applyAlignment="1">
      <alignment horizontal="left" vertical="center"/>
    </xf>
    <xf numFmtId="2" fontId="7" fillId="0" borderId="0" xfId="1" applyNumberFormat="1" applyFont="1" applyFill="1" applyBorder="1" applyAlignment="1">
      <alignment horizontal="left" vertical="center" wrapText="1"/>
    </xf>
    <xf numFmtId="0" fontId="13" fillId="0" borderId="0" xfId="4" applyFont="1" applyFill="1" applyBorder="1" applyAlignment="1">
      <alignment horizontal="left" vertical="center" wrapText="1"/>
    </xf>
    <xf numFmtId="0" fontId="0" fillId="0" borderId="2" xfId="0" applyBorder="1"/>
    <xf numFmtId="0" fontId="16" fillId="0" borderId="0" xfId="0" applyFont="1"/>
    <xf numFmtId="0" fontId="7" fillId="0" borderId="0" xfId="0" applyFont="1"/>
    <xf numFmtId="0" fontId="18" fillId="0" borderId="0" xfId="0" applyFont="1"/>
    <xf numFmtId="0" fontId="13" fillId="3" borderId="0" xfId="0" applyFont="1" applyFill="1" applyAlignment="1">
      <alignment horizontal="center" vertical="center"/>
    </xf>
    <xf numFmtId="169" fontId="7" fillId="3" borderId="0" xfId="2" applyNumberFormat="1" applyFont="1" applyFill="1" applyBorder="1" applyAlignment="1">
      <alignment horizontal="center" vertical="center"/>
    </xf>
    <xf numFmtId="0" fontId="7" fillId="0" borderId="0" xfId="0" applyFont="1" applyAlignment="1">
      <alignment horizontal="left" vertical="center" wrapText="1"/>
    </xf>
    <xf numFmtId="0" fontId="19" fillId="0" borderId="0" xfId="0" applyFont="1"/>
    <xf numFmtId="0" fontId="17" fillId="0" borderId="0" xfId="4" quotePrefix="1" applyFont="1" applyFill="1" applyBorder="1" applyAlignment="1">
      <alignment horizontal="left" vertical="center"/>
    </xf>
    <xf numFmtId="0" fontId="13" fillId="0" borderId="0" xfId="0" applyFont="1" applyAlignment="1">
      <alignment horizontal="center"/>
    </xf>
    <xf numFmtId="0" fontId="8" fillId="3" borderId="1" xfId="0" applyFont="1" applyFill="1" applyBorder="1" applyAlignment="1">
      <alignment horizontal="center" wrapText="1"/>
    </xf>
    <xf numFmtId="0" fontId="7" fillId="0" borderId="0" xfId="0" applyFont="1" applyAlignment="1">
      <alignment vertical="center"/>
    </xf>
    <xf numFmtId="0" fontId="0" fillId="0" borderId="0" xfId="0" applyAlignment="1">
      <alignment vertical="top"/>
    </xf>
    <xf numFmtId="9" fontId="7" fillId="0" borderId="0" xfId="0" applyNumberFormat="1" applyFont="1" applyAlignment="1">
      <alignment horizontal="center" vertical="center" wrapText="1"/>
    </xf>
    <xf numFmtId="49" fontId="7" fillId="4" borderId="0" xfId="0" applyNumberFormat="1" applyFont="1" applyFill="1" applyAlignment="1">
      <alignment horizontal="center" vertical="center" wrapText="1"/>
    </xf>
    <xf numFmtId="0" fontId="21" fillId="0" borderId="0" xfId="0" applyFont="1"/>
    <xf numFmtId="0" fontId="7" fillId="4" borderId="0" xfId="0" quotePrefix="1" applyFont="1" applyFill="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0" fillId="0" borderId="0" xfId="0" applyAlignment="1">
      <alignment horizontal="center"/>
    </xf>
    <xf numFmtId="9" fontId="7" fillId="0" borderId="0" xfId="2" quotePrefix="1" applyFont="1" applyFill="1" applyBorder="1" applyAlignment="1">
      <alignment horizontal="center" vertical="center"/>
    </xf>
    <xf numFmtId="0" fontId="8" fillId="3" borderId="0" xfId="0" applyFont="1" applyFill="1" applyAlignment="1">
      <alignment horizontal="center" vertical="center"/>
    </xf>
    <xf numFmtId="0" fontId="8" fillId="3" borderId="1" xfId="0" applyFont="1" applyFill="1" applyBorder="1" applyAlignment="1">
      <alignment horizontal="left"/>
    </xf>
    <xf numFmtId="0" fontId="22" fillId="3" borderId="0" xfId="0" applyFont="1" applyFill="1" applyAlignment="1">
      <alignment horizontal="left"/>
    </xf>
    <xf numFmtId="0" fontId="22" fillId="3" borderId="0" xfId="0" quotePrefix="1" applyFont="1" applyFill="1" applyAlignment="1">
      <alignment horizontal="left"/>
    </xf>
    <xf numFmtId="9" fontId="7" fillId="0" borderId="0" xfId="2" quotePrefix="1" applyFont="1" applyFill="1" applyBorder="1" applyAlignment="1">
      <alignment horizontal="right" vertical="center"/>
    </xf>
    <xf numFmtId="9" fontId="7" fillId="0" borderId="0" xfId="2" applyFont="1" applyFill="1" applyBorder="1" applyAlignment="1">
      <alignment horizontal="right" vertical="center"/>
    </xf>
    <xf numFmtId="0" fontId="10" fillId="0" borderId="0" xfId="0" applyFont="1" applyAlignment="1">
      <alignment vertical="center"/>
    </xf>
    <xf numFmtId="0" fontId="6" fillId="0" borderId="0" xfId="0" applyFont="1"/>
    <xf numFmtId="0" fontId="7" fillId="3" borderId="4" xfId="0" quotePrefix="1" applyFont="1" applyFill="1" applyBorder="1" applyAlignment="1">
      <alignment horizontal="left" vertical="center"/>
    </xf>
    <xf numFmtId="0" fontId="0" fillId="0" borderId="0" xfId="0" applyAlignment="1">
      <alignment vertical="center"/>
    </xf>
    <xf numFmtId="0" fontId="13" fillId="0" borderId="0" xfId="0" applyFont="1" applyAlignment="1">
      <alignment horizontal="right"/>
    </xf>
    <xf numFmtId="0" fontId="0" fillId="0" borderId="0" xfId="0" applyAlignment="1">
      <alignment horizontal="right"/>
    </xf>
    <xf numFmtId="168" fontId="7" fillId="8" borderId="0" xfId="1" applyNumberFormat="1" applyFont="1" applyFill="1" applyBorder="1" applyAlignment="1">
      <alignment horizontal="right" vertical="center"/>
    </xf>
    <xf numFmtId="0" fontId="0" fillId="8" borderId="0" xfId="0" applyFill="1"/>
    <xf numFmtId="0" fontId="7" fillId="3" borderId="0" xfId="0" quotePrefix="1" applyFont="1" applyFill="1" applyAlignment="1">
      <alignment vertical="center"/>
    </xf>
    <xf numFmtId="0" fontId="7" fillId="0" borderId="4" xfId="0" quotePrefix="1" applyFont="1" applyBorder="1" applyAlignment="1">
      <alignment horizontal="left" vertical="center"/>
    </xf>
    <xf numFmtId="0" fontId="5" fillId="3" borderId="1" xfId="0" applyFont="1" applyFill="1" applyBorder="1" applyAlignment="1">
      <alignment vertical="center"/>
    </xf>
    <xf numFmtId="0" fontId="24" fillId="4" borderId="0" xfId="0" applyFont="1" applyFill="1" applyAlignment="1">
      <alignment horizontal="left" vertical="center"/>
    </xf>
    <xf numFmtId="0" fontId="25" fillId="0" borderId="0" xfId="0" applyFont="1"/>
    <xf numFmtId="0" fontId="13" fillId="4" borderId="0" xfId="0" quotePrefix="1" applyFont="1" applyFill="1" applyAlignment="1">
      <alignment horizontal="left" vertical="center"/>
    </xf>
    <xf numFmtId="0" fontId="13" fillId="0" borderId="0" xfId="0" quotePrefix="1" applyFont="1" applyAlignment="1">
      <alignment horizontal="left" vertical="center"/>
    </xf>
    <xf numFmtId="0" fontId="12" fillId="0" borderId="0" xfId="0" applyFont="1" applyAlignment="1">
      <alignment horizontal="left" vertical="top" wrapText="1"/>
    </xf>
    <xf numFmtId="0" fontId="6" fillId="0" borderId="0" xfId="0" applyFont="1" applyAlignment="1">
      <alignment vertical="center" wrapText="1"/>
    </xf>
    <xf numFmtId="0" fontId="12" fillId="0" borderId="0" xfId="0" applyFont="1" applyAlignment="1">
      <alignment vertical="center" wrapText="1"/>
    </xf>
    <xf numFmtId="0" fontId="7" fillId="3" borderId="0" xfId="0" applyFont="1" applyFill="1" applyAlignment="1">
      <alignment horizontal="left" vertical="top"/>
    </xf>
    <xf numFmtId="3" fontId="7" fillId="4" borderId="0" xfId="0" applyNumberFormat="1" applyFont="1" applyFill="1" applyAlignment="1">
      <alignment horizontal="center" vertical="center"/>
    </xf>
    <xf numFmtId="3" fontId="7" fillId="4" borderId="0" xfId="2" quotePrefix="1" applyNumberFormat="1" applyFont="1" applyFill="1" applyBorder="1" applyAlignment="1">
      <alignment horizontal="center" vertical="center"/>
    </xf>
    <xf numFmtId="3" fontId="7" fillId="3" borderId="0" xfId="2" quotePrefix="1" applyNumberFormat="1" applyFont="1" applyFill="1" applyBorder="1" applyAlignment="1">
      <alignment horizontal="center" vertical="center"/>
    </xf>
    <xf numFmtId="3" fontId="8" fillId="4" borderId="0" xfId="0" applyNumberFormat="1" applyFont="1" applyFill="1" applyAlignment="1">
      <alignment horizontal="center" vertical="center"/>
    </xf>
    <xf numFmtId="3" fontId="7" fillId="3" borderId="0" xfId="1" applyNumberFormat="1" applyFont="1" applyFill="1" applyBorder="1" applyAlignment="1">
      <alignment horizontal="center" vertical="center"/>
    </xf>
    <xf numFmtId="3" fontId="7" fillId="3" borderId="0" xfId="1" quotePrefix="1" applyNumberFormat="1" applyFont="1" applyFill="1" applyBorder="1" applyAlignment="1">
      <alignment horizontal="center" vertical="center"/>
    </xf>
    <xf numFmtId="3" fontId="7" fillId="4" borderId="0" xfId="0" quotePrefix="1" applyNumberFormat="1" applyFont="1" applyFill="1" applyAlignment="1">
      <alignment horizontal="center" vertical="center"/>
    </xf>
    <xf numFmtId="3" fontId="7" fillId="3" borderId="0" xfId="0" quotePrefix="1" applyNumberFormat="1" applyFont="1" applyFill="1" applyAlignment="1">
      <alignment horizontal="center" vertical="center"/>
    </xf>
    <xf numFmtId="3" fontId="8" fillId="3" borderId="0" xfId="2" quotePrefix="1" applyNumberFormat="1" applyFont="1" applyFill="1" applyBorder="1" applyAlignment="1">
      <alignment horizontal="center" vertical="center"/>
    </xf>
    <xf numFmtId="3" fontId="8" fillId="4" borderId="0" xfId="0" quotePrefix="1" applyNumberFormat="1" applyFont="1" applyFill="1" applyAlignment="1">
      <alignment horizontal="center" vertical="center"/>
    </xf>
    <xf numFmtId="9" fontId="7" fillId="4" borderId="0" xfId="2" applyFont="1" applyFill="1" applyBorder="1" applyAlignment="1">
      <alignment horizontal="center" vertical="center"/>
    </xf>
    <xf numFmtId="9" fontId="8" fillId="4" borderId="0" xfId="2" quotePrefix="1" applyFont="1" applyFill="1" applyBorder="1" applyAlignment="1">
      <alignment horizontal="center" vertical="center"/>
    </xf>
    <xf numFmtId="0" fontId="8" fillId="8" borderId="0" xfId="2" quotePrefix="1" applyNumberFormat="1" applyFont="1" applyFill="1" applyBorder="1" applyAlignment="1">
      <alignment horizontal="center" vertical="center"/>
    </xf>
    <xf numFmtId="0" fontId="21" fillId="0" borderId="0" xfId="0" quotePrefix="1" applyFont="1" applyAlignment="1">
      <alignment horizontal="left" vertical="center"/>
    </xf>
    <xf numFmtId="170" fontId="7" fillId="3" borderId="0" xfId="2" quotePrefix="1" applyNumberFormat="1" applyFont="1" applyFill="1" applyBorder="1" applyAlignment="1">
      <alignment horizontal="center" vertical="center"/>
    </xf>
    <xf numFmtId="170" fontId="7" fillId="4" borderId="0" xfId="2" quotePrefix="1" applyNumberFormat="1" applyFont="1" applyFill="1" applyBorder="1" applyAlignment="1">
      <alignment horizontal="center" vertical="center"/>
    </xf>
    <xf numFmtId="170" fontId="7" fillId="3" borderId="0" xfId="0" quotePrefix="1" applyNumberFormat="1" applyFont="1" applyFill="1" applyAlignment="1">
      <alignment horizontal="center" vertical="center"/>
    </xf>
    <xf numFmtId="170" fontId="8" fillId="4" borderId="0" xfId="2" quotePrefix="1" applyNumberFormat="1" applyFont="1" applyFill="1" applyBorder="1" applyAlignment="1">
      <alignment horizontal="center" vertical="center"/>
    </xf>
    <xf numFmtId="170" fontId="8" fillId="3" borderId="0" xfId="2" quotePrefix="1" applyNumberFormat="1" applyFont="1" applyFill="1" applyBorder="1" applyAlignment="1">
      <alignment horizontal="center" vertical="center"/>
    </xf>
    <xf numFmtId="4" fontId="7" fillId="4" borderId="0" xfId="2" quotePrefix="1" applyNumberFormat="1" applyFont="1" applyFill="1" applyBorder="1" applyAlignment="1">
      <alignment horizontal="center" vertical="center"/>
    </xf>
    <xf numFmtId="4" fontId="7" fillId="3" borderId="0" xfId="2" quotePrefix="1" applyNumberFormat="1" applyFont="1" applyFill="1" applyBorder="1" applyAlignment="1">
      <alignment horizontal="center" vertical="center"/>
    </xf>
    <xf numFmtId="3" fontId="13" fillId="3" borderId="0" xfId="1" quotePrefix="1" applyNumberFormat="1" applyFont="1" applyFill="1" applyBorder="1" applyAlignment="1">
      <alignment horizontal="center" vertical="center"/>
    </xf>
    <xf numFmtId="0" fontId="21" fillId="3" borderId="1" xfId="0" applyFont="1" applyFill="1" applyBorder="1" applyAlignment="1">
      <alignment horizontal="center" wrapText="1"/>
    </xf>
    <xf numFmtId="0" fontId="26" fillId="7" borderId="0" xfId="0" applyFont="1" applyFill="1"/>
    <xf numFmtId="0" fontId="20" fillId="0" borderId="0" xfId="0" applyFont="1" applyAlignment="1">
      <alignment vertical="top"/>
    </xf>
    <xf numFmtId="0" fontId="13" fillId="0" borderId="0" xfId="0" applyFont="1" applyAlignment="1">
      <alignment vertical="top"/>
    </xf>
    <xf numFmtId="1" fontId="7" fillId="4" borderId="0" xfId="0" applyNumberFormat="1" applyFont="1" applyFill="1" applyAlignment="1">
      <alignment horizontal="center" vertical="center" wrapText="1"/>
    </xf>
    <xf numFmtId="0" fontId="13" fillId="3" borderId="0" xfId="0" quotePrefix="1" applyFont="1" applyFill="1" applyAlignment="1">
      <alignment horizontal="left" vertical="center"/>
    </xf>
    <xf numFmtId="0" fontId="2" fillId="3" borderId="0" xfId="0" quotePrefix="1" applyFont="1" applyFill="1" applyAlignment="1">
      <alignment horizontal="left"/>
    </xf>
    <xf numFmtId="0" fontId="21" fillId="3" borderId="1" xfId="0" applyFont="1" applyFill="1" applyBorder="1" applyAlignment="1">
      <alignment horizontal="left"/>
    </xf>
    <xf numFmtId="0" fontId="2" fillId="3" borderId="0" xfId="0" quotePrefix="1" applyFont="1" applyFill="1" applyAlignment="1">
      <alignment horizontal="left" vertical="center"/>
    </xf>
    <xf numFmtId="0" fontId="21" fillId="4" borderId="0" xfId="0" applyFont="1" applyFill="1" applyAlignment="1">
      <alignment horizontal="left" vertical="center"/>
    </xf>
    <xf numFmtId="0" fontId="13" fillId="3" borderId="0" xfId="0" quotePrefix="1" applyFont="1" applyFill="1" applyAlignment="1">
      <alignment vertical="center"/>
    </xf>
    <xf numFmtId="9" fontId="13" fillId="4" borderId="0" xfId="4" applyNumberFormat="1" applyFont="1" applyFill="1" applyBorder="1" applyAlignment="1">
      <alignment horizontal="left" vertical="center" wrapText="1"/>
    </xf>
    <xf numFmtId="9" fontId="13" fillId="0" borderId="0" xfId="4" applyNumberFormat="1" applyFont="1" applyFill="1" applyBorder="1" applyAlignment="1">
      <alignment horizontal="left" vertical="center" wrapText="1"/>
    </xf>
    <xf numFmtId="9" fontId="0" fillId="0" borderId="0" xfId="2" applyFont="1" applyAlignment="1">
      <alignment vertical="center"/>
    </xf>
    <xf numFmtId="0" fontId="23" fillId="0" borderId="2" xfId="0" applyFont="1" applyBorder="1"/>
    <xf numFmtId="0" fontId="27" fillId="5" borderId="6" xfId="0" applyFont="1" applyFill="1" applyBorder="1" applyAlignment="1">
      <alignment vertical="center"/>
    </xf>
    <xf numFmtId="0" fontId="27" fillId="9" borderId="7" xfId="0" applyFont="1" applyFill="1" applyBorder="1" applyAlignment="1">
      <alignment vertical="center"/>
    </xf>
    <xf numFmtId="0" fontId="27" fillId="7" borderId="8" xfId="0" applyFont="1" applyFill="1" applyBorder="1" applyAlignment="1">
      <alignment vertical="center"/>
    </xf>
    <xf numFmtId="0" fontId="12" fillId="0" borderId="0" xfId="4" applyFont="1"/>
    <xf numFmtId="0" fontId="13" fillId="0" borderId="0" xfId="0" applyFont="1" applyAlignment="1">
      <alignment horizontal="left" vertical="center"/>
    </xf>
    <xf numFmtId="169" fontId="7" fillId="4" borderId="0" xfId="2" quotePrefix="1" applyNumberFormat="1" applyFont="1" applyFill="1" applyBorder="1" applyAlignment="1">
      <alignment horizontal="right" vertical="center"/>
    </xf>
    <xf numFmtId="168" fontId="7" fillId="3" borderId="0" xfId="1" quotePrefix="1" applyNumberFormat="1" applyFont="1" applyFill="1" applyBorder="1" applyAlignment="1">
      <alignment horizontal="right"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top"/>
    </xf>
    <xf numFmtId="0" fontId="32" fillId="0" borderId="0" xfId="3" applyFont="1" applyAlignment="1">
      <alignment vertical="top" wrapText="1"/>
    </xf>
    <xf numFmtId="0" fontId="33" fillId="10" borderId="0" xfId="3" applyFont="1" applyFill="1" applyAlignment="1">
      <alignment vertical="top" wrapText="1"/>
    </xf>
    <xf numFmtId="0" fontId="33" fillId="10" borderId="0" xfId="3" applyFont="1" applyFill="1" applyAlignment="1">
      <alignment vertical="top"/>
    </xf>
    <xf numFmtId="0" fontId="34" fillId="6" borderId="0" xfId="3" applyFont="1" applyFill="1" applyAlignment="1">
      <alignment vertical="top"/>
    </xf>
    <xf numFmtId="0" fontId="34" fillId="6" borderId="0" xfId="3" applyFont="1" applyFill="1" applyAlignment="1">
      <alignment vertical="top" wrapText="1"/>
    </xf>
    <xf numFmtId="0" fontId="35" fillId="0" borderId="4" xfId="3" applyFont="1" applyBorder="1" applyAlignment="1">
      <alignment vertical="top"/>
    </xf>
    <xf numFmtId="0" fontId="35" fillId="0" borderId="4" xfId="3" applyFont="1" applyBorder="1" applyAlignment="1">
      <alignment vertical="top" wrapText="1"/>
    </xf>
    <xf numFmtId="0" fontId="32" fillId="0" borderId="0" xfId="3" applyFont="1" applyAlignment="1">
      <alignment horizontal="left" vertical="top"/>
    </xf>
    <xf numFmtId="0" fontId="32" fillId="0" borderId="0" xfId="3" applyFont="1" applyAlignment="1">
      <alignment horizontal="left" vertical="top" wrapText="1"/>
    </xf>
    <xf numFmtId="0" fontId="28" fillId="0" borderId="0" xfId="3" applyFont="1" applyAlignment="1">
      <alignment vertical="top" wrapText="1"/>
    </xf>
    <xf numFmtId="0" fontId="34" fillId="11" borderId="0" xfId="3" applyFont="1" applyFill="1" applyAlignment="1">
      <alignment vertical="top"/>
    </xf>
    <xf numFmtId="0" fontId="34" fillId="11" borderId="0" xfId="3" applyFont="1" applyFill="1" applyAlignment="1">
      <alignment vertical="top" wrapText="1"/>
    </xf>
    <xf numFmtId="0" fontId="32" fillId="8" borderId="0" xfId="3" applyFont="1" applyFill="1" applyAlignment="1">
      <alignment vertical="top"/>
    </xf>
    <xf numFmtId="0" fontId="37" fillId="12" borderId="0" xfId="3" applyFont="1" applyFill="1" applyAlignment="1">
      <alignment vertical="top" wrapText="1"/>
    </xf>
    <xf numFmtId="0" fontId="37" fillId="12" borderId="0" xfId="3" applyFont="1" applyFill="1" applyAlignment="1">
      <alignment vertical="top"/>
    </xf>
    <xf numFmtId="0" fontId="32" fillId="13" borderId="0" xfId="3" applyFont="1" applyFill="1" applyAlignment="1">
      <alignment vertical="top" wrapText="1"/>
    </xf>
    <xf numFmtId="0" fontId="32" fillId="13" borderId="0" xfId="3" applyFont="1" applyFill="1" applyAlignment="1">
      <alignment vertical="top"/>
    </xf>
    <xf numFmtId="0" fontId="34" fillId="7" borderId="0" xfId="3" applyFont="1" applyFill="1" applyAlignment="1">
      <alignment vertical="top"/>
    </xf>
    <xf numFmtId="0" fontId="34" fillId="7" borderId="0" xfId="3" applyFont="1" applyFill="1" applyAlignment="1">
      <alignment vertical="top" wrapText="1"/>
    </xf>
    <xf numFmtId="0" fontId="34" fillId="14" borderId="0" xfId="3" applyFont="1" applyFill="1" applyAlignment="1">
      <alignment vertical="top"/>
    </xf>
    <xf numFmtId="0" fontId="34" fillId="14" borderId="0" xfId="3" applyFont="1" applyFill="1" applyAlignment="1">
      <alignment vertical="top" wrapText="1"/>
    </xf>
    <xf numFmtId="0" fontId="32" fillId="4" borderId="0" xfId="3" applyFont="1" applyFill="1" applyAlignment="1">
      <alignment horizontal="left" vertical="top"/>
    </xf>
    <xf numFmtId="0" fontId="32" fillId="4" borderId="0" xfId="3" applyFont="1" applyFill="1" applyAlignment="1">
      <alignment horizontal="left" vertical="top" wrapText="1"/>
    </xf>
    <xf numFmtId="0" fontId="32" fillId="4" borderId="0" xfId="3" applyFont="1" applyFill="1" applyAlignment="1">
      <alignment vertical="top"/>
    </xf>
    <xf numFmtId="0" fontId="32" fillId="4" borderId="0" xfId="3" applyFont="1" applyFill="1" applyAlignment="1">
      <alignment vertical="top" wrapText="1"/>
    </xf>
    <xf numFmtId="0" fontId="38" fillId="10" borderId="0" xfId="3" applyFont="1" applyFill="1" applyAlignment="1">
      <alignment vertical="top"/>
    </xf>
    <xf numFmtId="0" fontId="32" fillId="0" borderId="0" xfId="3" applyFont="1" applyAlignment="1">
      <alignment vertical="center"/>
    </xf>
    <xf numFmtId="0" fontId="32" fillId="4" borderId="0" xfId="3" applyFont="1" applyFill="1" applyAlignment="1">
      <alignment vertical="center"/>
    </xf>
    <xf numFmtId="0" fontId="39" fillId="11" borderId="0" xfId="3" applyFont="1" applyFill="1" applyAlignment="1">
      <alignment vertical="top"/>
    </xf>
    <xf numFmtId="0" fontId="39" fillId="12" borderId="0" xfId="3" applyFont="1" applyFill="1" applyAlignment="1">
      <alignment vertical="top"/>
    </xf>
    <xf numFmtId="0" fontId="39" fillId="13" borderId="0" xfId="3" applyFont="1" applyFill="1" applyAlignment="1">
      <alignment vertical="top"/>
    </xf>
    <xf numFmtId="0" fontId="39" fillId="7" borderId="0" xfId="3" applyFont="1" applyFill="1" applyAlignment="1">
      <alignment vertical="top"/>
    </xf>
    <xf numFmtId="0" fontId="39" fillId="14" borderId="0" xfId="3" applyFont="1" applyFill="1" applyAlignment="1">
      <alignment vertical="top"/>
    </xf>
    <xf numFmtId="168" fontId="0" fillId="0" borderId="0" xfId="0" applyNumberFormat="1"/>
    <xf numFmtId="0" fontId="0" fillId="0" borderId="11" xfId="0" applyBorder="1"/>
    <xf numFmtId="0" fontId="40" fillId="0" borderId="12" xfId="4" applyFont="1" applyBorder="1" applyAlignment="1">
      <alignment vertical="center"/>
    </xf>
    <xf numFmtId="0" fontId="40" fillId="0" borderId="0" xfId="4" applyFont="1" applyBorder="1" applyAlignment="1">
      <alignment vertical="center"/>
    </xf>
    <xf numFmtId="0" fontId="40" fillId="0" borderId="10" xfId="4" applyFont="1" applyBorder="1" applyAlignment="1">
      <alignment vertical="center"/>
    </xf>
    <xf numFmtId="0" fontId="1" fillId="0" borderId="13" xfId="0" applyFont="1" applyBorder="1" applyAlignment="1">
      <alignment vertical="center"/>
    </xf>
    <xf numFmtId="0" fontId="7" fillId="4" borderId="0" xfId="0" applyFont="1" applyFill="1" applyAlignment="1">
      <alignment vertical="center"/>
    </xf>
    <xf numFmtId="10" fontId="7" fillId="4" borderId="0" xfId="0" applyNumberFormat="1" applyFont="1" applyFill="1" applyAlignment="1">
      <alignment horizontal="left" vertical="center" wrapText="1"/>
    </xf>
    <xf numFmtId="0" fontId="16" fillId="3" borderId="0" xfId="0" applyFont="1" applyFill="1" applyAlignment="1">
      <alignment horizontal="left" vertical="center" wrapText="1"/>
    </xf>
    <xf numFmtId="49" fontId="7" fillId="4" borderId="0" xfId="0" quotePrefix="1" applyNumberFormat="1" applyFont="1" applyFill="1" applyAlignment="1">
      <alignment horizontal="left" vertical="center" wrapText="1"/>
    </xf>
    <xf numFmtId="0" fontId="21" fillId="3" borderId="0" xfId="0" applyFont="1" applyFill="1" applyAlignment="1">
      <alignment horizontal="left" vertical="center"/>
    </xf>
    <xf numFmtId="49" fontId="7" fillId="4" borderId="0" xfId="0" applyNumberFormat="1" applyFont="1" applyFill="1" applyAlignment="1">
      <alignment horizontal="left" vertical="center" wrapText="1"/>
    </xf>
    <xf numFmtId="0" fontId="13" fillId="0" borderId="0" xfId="1" applyNumberFormat="1" applyFont="1" applyFill="1" applyBorder="1" applyAlignment="1">
      <alignment horizontal="left" vertical="center"/>
    </xf>
    <xf numFmtId="0" fontId="42" fillId="0" borderId="0" xfId="0" applyFont="1"/>
    <xf numFmtId="0" fontId="15" fillId="0" borderId="0" xfId="4"/>
    <xf numFmtId="0" fontId="43" fillId="0" borderId="0" xfId="4" applyFont="1"/>
    <xf numFmtId="0" fontId="44" fillId="0" borderId="0" xfId="0" applyFont="1"/>
    <xf numFmtId="0" fontId="45" fillId="0" borderId="0" xfId="0" applyFont="1"/>
    <xf numFmtId="0" fontId="12" fillId="0" borderId="0" xfId="0" applyFont="1" applyAlignment="1">
      <alignment horizontal="left" vertical="center" wrapText="1"/>
    </xf>
    <xf numFmtId="0" fontId="8" fillId="3" borderId="0" xfId="0" quotePrefix="1" applyFont="1" applyFill="1" applyAlignment="1">
      <alignment horizontal="left" vertical="center" wrapText="1"/>
    </xf>
    <xf numFmtId="0" fontId="8" fillId="3" borderId="0" xfId="0" quotePrefix="1" applyFont="1" applyFill="1" applyAlignment="1">
      <alignment horizontal="left" vertical="center"/>
    </xf>
    <xf numFmtId="0" fontId="10" fillId="0" borderId="0" xfId="0" applyFont="1" applyAlignment="1">
      <alignment horizontal="left" vertical="center" wrapText="1"/>
    </xf>
    <xf numFmtId="3" fontId="48" fillId="4" borderId="0" xfId="2" quotePrefix="1" applyNumberFormat="1" applyFont="1" applyFill="1" applyBorder="1" applyAlignment="1">
      <alignment horizontal="center" vertical="center"/>
    </xf>
    <xf numFmtId="3" fontId="8" fillId="3" borderId="0" xfId="1" quotePrefix="1" applyNumberFormat="1" applyFont="1" applyFill="1" applyBorder="1" applyAlignment="1">
      <alignment horizontal="center" vertical="center"/>
    </xf>
    <xf numFmtId="3" fontId="8" fillId="3" borderId="0" xfId="0" quotePrefix="1" applyNumberFormat="1" applyFont="1" applyFill="1" applyAlignment="1">
      <alignment horizontal="center" vertical="center"/>
    </xf>
    <xf numFmtId="0" fontId="20" fillId="0" borderId="0" xfId="0" applyFont="1" applyAlignment="1">
      <alignment horizontal="left" vertical="top" wrapText="1"/>
    </xf>
    <xf numFmtId="49" fontId="8" fillId="4" borderId="0" xfId="0" applyNumberFormat="1" applyFont="1" applyFill="1" applyAlignment="1">
      <alignment horizontal="left" vertical="center" wrapText="1"/>
    </xf>
    <xf numFmtId="0" fontId="36" fillId="0" borderId="0" xfId="3" applyFont="1" applyAlignment="1">
      <alignment vertical="top"/>
    </xf>
    <xf numFmtId="0" fontId="36" fillId="0" borderId="0" xfId="3" applyFont="1" applyAlignment="1">
      <alignment vertical="top" wrapText="1"/>
    </xf>
    <xf numFmtId="0" fontId="36" fillId="4" borderId="0" xfId="3" applyFont="1" applyFill="1" applyAlignment="1">
      <alignment vertical="top" wrapText="1"/>
    </xf>
    <xf numFmtId="0" fontId="36" fillId="8" borderId="0" xfId="3" applyFont="1" applyFill="1" applyAlignment="1">
      <alignment vertical="top" wrapText="1"/>
    </xf>
    <xf numFmtId="0" fontId="13" fillId="3" borderId="0" xfId="0" applyFont="1" applyFill="1"/>
    <xf numFmtId="0" fontId="0" fillId="3" borderId="0" xfId="0" applyFill="1"/>
    <xf numFmtId="0" fontId="2" fillId="15" borderId="0" xfId="0" applyFont="1" applyFill="1"/>
    <xf numFmtId="0" fontId="0" fillId="15" borderId="0" xfId="0" applyFill="1"/>
    <xf numFmtId="0" fontId="13" fillId="0" borderId="0" xfId="0" applyFont="1" applyAlignment="1">
      <alignment horizontal="center" vertical="center"/>
    </xf>
    <xf numFmtId="9" fontId="48" fillId="0" borderId="0" xfId="2" applyFont="1" applyFill="1" applyBorder="1" applyAlignment="1">
      <alignment horizontal="center" vertical="center"/>
    </xf>
    <xf numFmtId="0" fontId="48" fillId="0" borderId="0" xfId="0" quotePrefix="1" applyFont="1" applyAlignment="1">
      <alignment horizontal="left" vertical="center"/>
    </xf>
    <xf numFmtId="0" fontId="32" fillId="0" borderId="0" xfId="3" quotePrefix="1" applyFont="1" applyAlignment="1">
      <alignment vertical="top"/>
    </xf>
    <xf numFmtId="0" fontId="32" fillId="4" borderId="0" xfId="3" quotePrefix="1" applyFont="1" applyFill="1" applyAlignment="1">
      <alignment vertical="top"/>
    </xf>
    <xf numFmtId="49" fontId="13" fillId="0" borderId="0" xfId="0" applyNumberFormat="1" applyFont="1" applyAlignment="1">
      <alignment horizontal="left" vertical="center"/>
    </xf>
    <xf numFmtId="49" fontId="0" fillId="0" borderId="0" xfId="0" applyNumberFormat="1" applyAlignment="1">
      <alignment vertical="center"/>
    </xf>
    <xf numFmtId="49" fontId="13" fillId="0" borderId="0" xfId="0" applyNumberFormat="1" applyFont="1" applyAlignment="1">
      <alignment horizontal="center" vertical="center"/>
    </xf>
    <xf numFmtId="0" fontId="27" fillId="16" borderId="7" xfId="0" applyFont="1" applyFill="1" applyBorder="1" applyAlignment="1">
      <alignment vertical="center"/>
    </xf>
    <xf numFmtId="1" fontId="7" fillId="3" borderId="0" xfId="2" applyNumberFormat="1" applyFont="1" applyFill="1" applyBorder="1" applyAlignment="1">
      <alignment horizontal="center" vertical="center"/>
    </xf>
    <xf numFmtId="0" fontId="32" fillId="0" borderId="0" xfId="0" applyFont="1"/>
    <xf numFmtId="0" fontId="49" fillId="17" borderId="0" xfId="0" applyFont="1" applyFill="1"/>
    <xf numFmtId="0" fontId="50" fillId="0" borderId="0" xfId="0" applyFont="1" applyAlignment="1">
      <alignment wrapText="1"/>
    </xf>
    <xf numFmtId="0" fontId="5" fillId="17" borderId="1" xfId="0" applyFont="1" applyFill="1" applyBorder="1"/>
    <xf numFmtId="0" fontId="5" fillId="17" borderId="0" xfId="0" applyFont="1" applyFill="1"/>
    <xf numFmtId="0" fontId="32" fillId="17" borderId="0" xfId="0" applyFont="1" applyFill="1"/>
    <xf numFmtId="0" fontId="5" fillId="18" borderId="0" xfId="0" applyFont="1" applyFill="1"/>
    <xf numFmtId="0" fontId="4" fillId="17" borderId="0" xfId="0" applyFont="1" applyFill="1"/>
    <xf numFmtId="0" fontId="4" fillId="18" borderId="0" xfId="0" applyFont="1" applyFill="1"/>
    <xf numFmtId="0" fontId="51" fillId="0" borderId="0" xfId="0" applyFont="1" applyAlignment="1">
      <alignment wrapText="1"/>
    </xf>
    <xf numFmtId="0" fontId="31" fillId="17" borderId="0" xfId="0" applyFont="1" applyFill="1"/>
    <xf numFmtId="0" fontId="4" fillId="17" borderId="0" xfId="0" quotePrefix="1" applyFont="1" applyFill="1"/>
    <xf numFmtId="0" fontId="4" fillId="17" borderId="0" xfId="0" applyFont="1" applyFill="1" applyAlignment="1">
      <alignment wrapText="1"/>
    </xf>
    <xf numFmtId="0" fontId="4" fillId="18" borderId="4" xfId="0" applyFont="1" applyFill="1" applyBorder="1"/>
    <xf numFmtId="0" fontId="4" fillId="18" borderId="4" xfId="0" quotePrefix="1" applyFont="1" applyFill="1" applyBorder="1"/>
    <xf numFmtId="0" fontId="5" fillId="17" borderId="0" xfId="0" applyFont="1" applyFill="1" applyAlignment="1">
      <alignment wrapText="1"/>
    </xf>
    <xf numFmtId="0" fontId="52" fillId="17" borderId="0" xfId="0" applyFont="1" applyFill="1"/>
    <xf numFmtId="0" fontId="52" fillId="0" borderId="0" xfId="0" applyFont="1"/>
    <xf numFmtId="0" fontId="53" fillId="17" borderId="0" xfId="0" applyFont="1" applyFill="1"/>
    <xf numFmtId="0" fontId="54" fillId="17" borderId="0" xfId="0" applyFont="1" applyFill="1"/>
    <xf numFmtId="0" fontId="4" fillId="17" borderId="15" xfId="0" applyFont="1" applyFill="1" applyBorder="1"/>
    <xf numFmtId="0" fontId="4" fillId="0" borderId="0" xfId="0" applyFont="1"/>
    <xf numFmtId="0" fontId="55" fillId="0" borderId="0" xfId="0" applyFont="1"/>
    <xf numFmtId="0" fontId="5" fillId="17" borderId="1" xfId="0" applyFont="1" applyFill="1" applyBorder="1" applyAlignment="1">
      <alignment wrapText="1"/>
    </xf>
    <xf numFmtId="0" fontId="4" fillId="0" borderId="5" xfId="0" applyFont="1" applyBorder="1" applyAlignment="1">
      <alignment wrapText="1"/>
    </xf>
    <xf numFmtId="0" fontId="36" fillId="0" borderId="0" xfId="0" applyFont="1"/>
    <xf numFmtId="0" fontId="4" fillId="17" borderId="17" xfId="0" applyFont="1" applyFill="1" applyBorder="1"/>
    <xf numFmtId="0" fontId="50" fillId="0" borderId="0" xfId="0" applyFont="1" applyAlignment="1">
      <alignment wrapText="1" readingOrder="1"/>
    </xf>
    <xf numFmtId="0" fontId="56" fillId="17" borderId="0" xfId="0" applyFont="1" applyFill="1"/>
    <xf numFmtId="0" fontId="57" fillId="0" borderId="0" xfId="0" applyFont="1"/>
    <xf numFmtId="0" fontId="5" fillId="17" borderId="1" xfId="0" applyFont="1" applyFill="1" applyBorder="1" applyAlignment="1">
      <alignment horizontal="center"/>
    </xf>
    <xf numFmtId="0" fontId="5" fillId="18" borderId="0" xfId="0" applyFont="1" applyFill="1" applyAlignment="1">
      <alignment horizontal="center"/>
    </xf>
    <xf numFmtId="0" fontId="4" fillId="17" borderId="0" xfId="0" applyFont="1" applyFill="1" applyAlignment="1">
      <alignment horizontal="center"/>
    </xf>
    <xf numFmtId="0" fontId="4" fillId="17" borderId="0" xfId="0" applyFont="1" applyFill="1" applyAlignment="1">
      <alignment horizontal="center" wrapText="1"/>
    </xf>
    <xf numFmtId="0" fontId="4" fillId="18" borderId="4" xfId="0" applyFont="1" applyFill="1" applyBorder="1" applyAlignment="1">
      <alignment horizontal="center"/>
    </xf>
    <xf numFmtId="0" fontId="5" fillId="17" borderId="0" xfId="0" applyFont="1" applyFill="1" applyAlignment="1">
      <alignment horizontal="center" wrapText="1"/>
    </xf>
    <xf numFmtId="0" fontId="4" fillId="17" borderId="0" xfId="0" applyFont="1" applyFill="1" applyAlignment="1">
      <alignment horizontal="center" vertical="center" wrapText="1"/>
    </xf>
    <xf numFmtId="0" fontId="4" fillId="0" borderId="0" xfId="0" applyFont="1" applyAlignment="1">
      <alignment horizontal="center" vertical="center" wrapText="1"/>
    </xf>
    <xf numFmtId="0" fontId="58" fillId="0" borderId="0" xfId="0" applyFont="1"/>
    <xf numFmtId="0" fontId="59" fillId="0" borderId="0" xfId="0" applyFont="1"/>
    <xf numFmtId="0" fontId="61" fillId="8" borderId="0" xfId="0" applyFont="1" applyFill="1"/>
    <xf numFmtId="0" fontId="60" fillId="8" borderId="0" xfId="0" applyFont="1" applyFill="1" applyAlignment="1">
      <alignment horizontal="center" vertical="center" wrapText="1"/>
    </xf>
    <xf numFmtId="9" fontId="7" fillId="3" borderId="0" xfId="0" quotePrefix="1" applyNumberFormat="1" applyFont="1" applyFill="1" applyAlignment="1">
      <alignment horizontal="center" vertical="center"/>
    </xf>
    <xf numFmtId="0" fontId="4" fillId="18" borderId="0" xfId="0" applyFont="1" applyFill="1" applyAlignment="1">
      <alignment horizontal="center" vertical="center" wrapText="1"/>
    </xf>
    <xf numFmtId="169" fontId="4" fillId="18" borderId="0" xfId="0" applyNumberFormat="1" applyFont="1" applyFill="1" applyAlignment="1">
      <alignment horizontal="center" vertical="center"/>
    </xf>
    <xf numFmtId="0" fontId="4" fillId="17" borderId="0" xfId="0" applyFont="1" applyFill="1" applyAlignment="1">
      <alignment horizontal="center" vertical="center"/>
    </xf>
    <xf numFmtId="0" fontId="4" fillId="18" borderId="0" xfId="0" applyFont="1" applyFill="1" applyAlignment="1">
      <alignment horizontal="center" vertical="center"/>
    </xf>
    <xf numFmtId="9" fontId="4" fillId="17" borderId="0" xfId="0" applyNumberFormat="1" applyFont="1" applyFill="1" applyAlignment="1">
      <alignment horizontal="center" vertical="center" wrapText="1"/>
    </xf>
    <xf numFmtId="9" fontId="4" fillId="18" borderId="0" xfId="0" applyNumberFormat="1" applyFont="1" applyFill="1" applyAlignment="1">
      <alignment horizontal="center" vertical="center" wrapText="1"/>
    </xf>
    <xf numFmtId="169" fontId="4" fillId="17" borderId="0" xfId="0" applyNumberFormat="1" applyFont="1" applyFill="1" applyAlignment="1">
      <alignment horizontal="center" vertical="center"/>
    </xf>
    <xf numFmtId="0" fontId="62" fillId="21" borderId="0" xfId="0" applyFont="1" applyFill="1"/>
    <xf numFmtId="0" fontId="63" fillId="0" borderId="9" xfId="4" applyFont="1" applyBorder="1" applyAlignment="1">
      <alignment vertical="center"/>
    </xf>
    <xf numFmtId="0" fontId="64" fillId="8" borderId="0" xfId="0" applyFont="1" applyFill="1" applyAlignment="1">
      <alignment horizontal="center" vertical="center" wrapText="1"/>
    </xf>
    <xf numFmtId="0" fontId="5" fillId="0" borderId="15" xfId="0" applyFont="1" applyBorder="1"/>
    <xf numFmtId="0" fontId="67" fillId="0" borderId="0" xfId="0" applyFont="1" applyAlignment="1">
      <alignment wrapText="1"/>
    </xf>
    <xf numFmtId="0" fontId="66" fillId="17" borderId="0" xfId="0" applyFont="1" applyFill="1"/>
    <xf numFmtId="0" fontId="50" fillId="0" borderId="16" xfId="0" applyFont="1" applyBorder="1" applyAlignment="1">
      <alignment wrapText="1" readingOrder="1"/>
    </xf>
    <xf numFmtId="0" fontId="13" fillId="8" borderId="0" xfId="0" applyFont="1" applyFill="1" applyAlignment="1">
      <alignment vertical="center"/>
    </xf>
    <xf numFmtId="0" fontId="70" fillId="3" borderId="1" xfId="0" applyFont="1" applyFill="1" applyBorder="1" applyAlignment="1">
      <alignment horizontal="left" vertical="center" wrapText="1"/>
    </xf>
    <xf numFmtId="0" fontId="69" fillId="3" borderId="0" xfId="0" applyFont="1" applyFill="1" applyAlignment="1">
      <alignment horizontal="left" vertical="center" wrapText="1"/>
    </xf>
    <xf numFmtId="0" fontId="69" fillId="4" borderId="0" xfId="0" applyFont="1" applyFill="1" applyAlignment="1">
      <alignment horizontal="left" vertical="center" wrapText="1"/>
    </xf>
    <xf numFmtId="0" fontId="69" fillId="0" borderId="1" xfId="0" applyFont="1" applyBorder="1" applyAlignment="1">
      <alignment horizontal="left" vertical="center" wrapText="1"/>
    </xf>
    <xf numFmtId="0" fontId="69" fillId="0" borderId="0" xfId="0" quotePrefix="1" applyFont="1" applyAlignment="1">
      <alignment horizontal="left" vertical="center"/>
    </xf>
    <xf numFmtId="9" fontId="0" fillId="0" borderId="0" xfId="0" applyNumberFormat="1"/>
    <xf numFmtId="0" fontId="41" fillId="17" borderId="0" xfId="0" applyFont="1" applyFill="1" applyAlignment="1">
      <alignment horizontal="center" vertical="center" wrapText="1"/>
    </xf>
    <xf numFmtId="0" fontId="8" fillId="3" borderId="2" xfId="0" applyFont="1" applyFill="1" applyBorder="1" applyAlignment="1">
      <alignment horizontal="left" vertical="center" wrapText="1"/>
    </xf>
    <xf numFmtId="0" fontId="8" fillId="17"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1" fillId="3" borderId="0" xfId="0" applyFont="1" applyFill="1" applyAlignment="1">
      <alignment horizontal="left" vertical="center"/>
    </xf>
    <xf numFmtId="0" fontId="13" fillId="0" borderId="0" xfId="0" applyFont="1" applyAlignment="1">
      <alignment horizontal="right" vertical="center"/>
    </xf>
    <xf numFmtId="0" fontId="74" fillId="4" borderId="0" xfId="2" quotePrefix="1" applyNumberFormat="1" applyFont="1" applyFill="1" applyBorder="1" applyAlignment="1">
      <alignment horizontal="center" vertical="center"/>
    </xf>
    <xf numFmtId="9" fontId="48" fillId="4" borderId="0" xfId="2" quotePrefix="1" applyFont="1" applyFill="1" applyBorder="1" applyAlignment="1">
      <alignment horizontal="center" vertical="center"/>
    </xf>
    <xf numFmtId="9" fontId="74" fillId="4" borderId="0" xfId="2" quotePrefix="1" applyFont="1" applyFill="1" applyBorder="1" applyAlignment="1">
      <alignment horizontal="center" vertical="center"/>
    </xf>
    <xf numFmtId="1" fontId="74" fillId="4" borderId="0" xfId="2" quotePrefix="1" applyNumberFormat="1" applyFont="1" applyFill="1" applyBorder="1" applyAlignment="1">
      <alignment horizontal="center" vertical="center"/>
    </xf>
    <xf numFmtId="3" fontId="48" fillId="3" borderId="0" xfId="2" quotePrefix="1" applyNumberFormat="1" applyFont="1" applyFill="1" applyBorder="1" applyAlignment="1">
      <alignment horizontal="center" vertical="center"/>
    </xf>
    <xf numFmtId="4" fontId="8" fillId="4" borderId="0" xfId="2" quotePrefix="1" applyNumberFormat="1" applyFont="1" applyFill="1" applyBorder="1" applyAlignment="1">
      <alignment horizontal="center" vertical="center"/>
    </xf>
    <xf numFmtId="9" fontId="8" fillId="3" borderId="0" xfId="2" quotePrefix="1" applyFont="1" applyFill="1" applyBorder="1" applyAlignment="1">
      <alignment horizontal="center" vertical="center"/>
    </xf>
    <xf numFmtId="1" fontId="74" fillId="4" borderId="0" xfId="0" applyNumberFormat="1" applyFont="1" applyFill="1" applyAlignment="1">
      <alignment horizontal="center" vertical="center"/>
    </xf>
    <xf numFmtId="1" fontId="74" fillId="3" borderId="0" xfId="1" quotePrefix="1" applyNumberFormat="1" applyFont="1" applyFill="1" applyBorder="1" applyAlignment="1">
      <alignment horizontal="center" vertical="center"/>
    </xf>
    <xf numFmtId="1" fontId="74" fillId="4" borderId="0" xfId="0" quotePrefix="1" applyNumberFormat="1" applyFont="1" applyFill="1" applyAlignment="1">
      <alignment horizontal="center" vertical="center"/>
    </xf>
    <xf numFmtId="1" fontId="74" fillId="3" borderId="0" xfId="0" quotePrefix="1" applyNumberFormat="1" applyFont="1" applyFill="1" applyAlignment="1">
      <alignment horizontal="center" vertical="center"/>
    </xf>
    <xf numFmtId="1" fontId="74" fillId="3" borderId="0" xfId="2" quotePrefix="1" applyNumberFormat="1" applyFont="1" applyFill="1" applyBorder="1" applyAlignment="1">
      <alignment horizontal="center" vertical="center"/>
    </xf>
    <xf numFmtId="0" fontId="4" fillId="18" borderId="0" xfId="0" applyFont="1" applyFill="1" applyAlignment="1">
      <alignment wrapText="1"/>
    </xf>
    <xf numFmtId="0" fontId="4" fillId="3" borderId="0" xfId="0" applyFont="1" applyFill="1" applyAlignment="1">
      <alignment horizontal="right" vertical="center"/>
    </xf>
    <xf numFmtId="0" fontId="72" fillId="0" borderId="0" xfId="0" applyFont="1" applyAlignment="1">
      <alignment horizontal="center" vertical="center" wrapText="1"/>
    </xf>
    <xf numFmtId="0" fontId="72" fillId="17" borderId="0" xfId="0" applyFont="1" applyFill="1" applyAlignment="1">
      <alignment horizontal="center" vertical="center" wrapText="1"/>
    </xf>
    <xf numFmtId="0" fontId="14" fillId="3" borderId="1" xfId="0" applyFont="1" applyFill="1" applyBorder="1" applyAlignment="1">
      <alignment horizontal="left" vertical="center" wrapText="1"/>
    </xf>
    <xf numFmtId="0" fontId="51" fillId="17" borderId="0" xfId="0" applyFont="1" applyFill="1" applyAlignment="1">
      <alignment wrapText="1"/>
    </xf>
    <xf numFmtId="0" fontId="50" fillId="0" borderId="0" xfId="0" applyFont="1"/>
    <xf numFmtId="0" fontId="5" fillId="17" borderId="1" xfId="0" applyFont="1" applyFill="1" applyBorder="1" applyAlignment="1">
      <alignment horizontal="center" wrapText="1"/>
    </xf>
    <xf numFmtId="0" fontId="4" fillId="3" borderId="4" xfId="0" applyFont="1" applyFill="1" applyBorder="1"/>
    <xf numFmtId="3" fontId="4" fillId="17" borderId="0" xfId="0" applyNumberFormat="1" applyFont="1" applyFill="1" applyAlignment="1">
      <alignment horizontal="center" wrapText="1"/>
    </xf>
    <xf numFmtId="0" fontId="4" fillId="18" borderId="0" xfId="0" applyFont="1" applyFill="1" applyAlignment="1">
      <alignment horizontal="center" wrapText="1"/>
    </xf>
    <xf numFmtId="3" fontId="4" fillId="18" borderId="0" xfId="0" applyNumberFormat="1" applyFont="1" applyFill="1" applyAlignment="1">
      <alignment horizontal="center" wrapText="1"/>
    </xf>
    <xf numFmtId="3" fontId="4" fillId="17" borderId="0" xfId="0" applyNumberFormat="1" applyFont="1" applyFill="1"/>
    <xf numFmtId="3" fontId="4" fillId="17" borderId="0" xfId="0" applyNumberFormat="1" applyFont="1" applyFill="1" applyAlignment="1">
      <alignment horizontal="right"/>
    </xf>
    <xf numFmtId="0" fontId="87" fillId="18" borderId="0" xfId="0" applyFont="1" applyFill="1" applyAlignment="1">
      <alignment horizontal="right"/>
    </xf>
    <xf numFmtId="0" fontId="32" fillId="0" borderId="0" xfId="0" applyFont="1" applyAlignment="1">
      <alignment vertical="center"/>
    </xf>
    <xf numFmtId="0" fontId="52" fillId="0" borderId="0" xfId="0" applyFont="1" applyAlignment="1">
      <alignment vertical="center"/>
    </xf>
    <xf numFmtId="3" fontId="73" fillId="18" borderId="0" xfId="0" applyNumberFormat="1" applyFont="1" applyFill="1" applyAlignment="1">
      <alignment horizontal="center"/>
    </xf>
    <xf numFmtId="3" fontId="4" fillId="17" borderId="0" xfId="0" applyNumberFormat="1" applyFont="1" applyFill="1" applyAlignment="1">
      <alignment horizontal="center"/>
    </xf>
    <xf numFmtId="3" fontId="41" fillId="17" borderId="0" xfId="0" applyNumberFormat="1" applyFont="1" applyFill="1" applyAlignment="1">
      <alignment horizontal="center"/>
    </xf>
    <xf numFmtId="3" fontId="4" fillId="18" borderId="0" xfId="0" applyNumberFormat="1" applyFont="1" applyFill="1" applyAlignment="1">
      <alignment horizontal="center"/>
    </xf>
    <xf numFmtId="3" fontId="5" fillId="18" borderId="0" xfId="0" applyNumberFormat="1" applyFont="1" applyFill="1" applyAlignment="1">
      <alignment horizontal="center" wrapText="1"/>
    </xf>
    <xf numFmtId="3" fontId="5" fillId="18" borderId="0" xfId="0" applyNumberFormat="1" applyFont="1" applyFill="1" applyAlignment="1">
      <alignment horizontal="center"/>
    </xf>
    <xf numFmtId="3" fontId="4" fillId="18" borderId="4" xfId="0" applyNumberFormat="1" applyFont="1" applyFill="1" applyBorder="1" applyAlignment="1">
      <alignment horizontal="center" wrapText="1"/>
    </xf>
    <xf numFmtId="3" fontId="4" fillId="18" borderId="4" xfId="0" applyNumberFormat="1" applyFont="1" applyFill="1" applyBorder="1" applyAlignment="1">
      <alignment horizontal="center"/>
    </xf>
    <xf numFmtId="3" fontId="41" fillId="18" borderId="4" xfId="0" applyNumberFormat="1" applyFont="1" applyFill="1" applyBorder="1" applyAlignment="1">
      <alignment horizontal="center"/>
    </xf>
    <xf numFmtId="3" fontId="5" fillId="3" borderId="0" xfId="0" applyNumberFormat="1" applyFont="1" applyFill="1" applyAlignment="1">
      <alignment horizontal="center"/>
    </xf>
    <xf numFmtId="3" fontId="4" fillId="0" borderId="16" xfId="0" applyNumberFormat="1" applyFont="1" applyBorder="1" applyAlignment="1">
      <alignment horizontal="center"/>
    </xf>
    <xf numFmtId="3" fontId="48" fillId="4" borderId="0" xfId="0" applyNumberFormat="1" applyFont="1" applyFill="1" applyAlignment="1">
      <alignment horizontal="center" wrapText="1"/>
    </xf>
    <xf numFmtId="3" fontId="74" fillId="4" borderId="0" xfId="0" applyNumberFormat="1" applyFont="1" applyFill="1" applyAlignment="1">
      <alignment horizontal="center" wrapText="1"/>
    </xf>
    <xf numFmtId="3" fontId="7" fillId="4" borderId="0" xfId="0" applyNumberFormat="1" applyFont="1" applyFill="1" applyAlignment="1">
      <alignment horizontal="center" wrapText="1"/>
    </xf>
    <xf numFmtId="3" fontId="48" fillId="3" borderId="0" xfId="0" applyNumberFormat="1" applyFont="1" applyFill="1" applyAlignment="1">
      <alignment horizontal="center" wrapText="1"/>
    </xf>
    <xf numFmtId="3" fontId="74" fillId="3" borderId="0" xfId="0" applyNumberFormat="1" applyFont="1" applyFill="1" applyAlignment="1">
      <alignment horizontal="center" wrapText="1"/>
    </xf>
    <xf numFmtId="3" fontId="7" fillId="3" borderId="0" xfId="0" applyNumberFormat="1" applyFont="1" applyFill="1" applyAlignment="1">
      <alignment horizontal="center" wrapText="1"/>
    </xf>
    <xf numFmtId="3" fontId="74" fillId="3" borderId="0" xfId="2" applyNumberFormat="1" applyFont="1" applyFill="1" applyBorder="1" applyAlignment="1">
      <alignment horizontal="center" wrapText="1"/>
    </xf>
    <xf numFmtId="3" fontId="74" fillId="4" borderId="0" xfId="2" applyNumberFormat="1" applyFont="1" applyFill="1" applyBorder="1" applyAlignment="1">
      <alignment horizontal="center" wrapText="1"/>
    </xf>
    <xf numFmtId="3" fontId="48" fillId="0" borderId="0" xfId="0" applyNumberFormat="1" applyFont="1" applyAlignment="1">
      <alignment horizontal="center" vertical="center"/>
    </xf>
    <xf numFmtId="3" fontId="48" fillId="0" borderId="0" xfId="2" quotePrefix="1" applyNumberFormat="1" applyFont="1" applyFill="1" applyBorder="1" applyAlignment="1">
      <alignment horizontal="center" vertical="center"/>
    </xf>
    <xf numFmtId="3" fontId="74" fillId="0" borderId="0" xfId="2" quotePrefix="1" applyNumberFormat="1" applyFont="1" applyFill="1" applyBorder="1" applyAlignment="1">
      <alignment horizontal="center" vertical="center"/>
    </xf>
    <xf numFmtId="3" fontId="7" fillId="0" borderId="0" xfId="2" quotePrefix="1" applyNumberFormat="1" applyFont="1" applyFill="1" applyBorder="1" applyAlignment="1">
      <alignment horizontal="center" vertical="center"/>
    </xf>
    <xf numFmtId="3" fontId="74" fillId="4" borderId="0" xfId="2" quotePrefix="1" applyNumberFormat="1" applyFont="1" applyFill="1" applyBorder="1" applyAlignment="1">
      <alignment horizontal="center" vertical="center"/>
    </xf>
    <xf numFmtId="3" fontId="20" fillId="0" borderId="0" xfId="2" quotePrefix="1" applyNumberFormat="1" applyFont="1" applyFill="1" applyBorder="1" applyAlignment="1">
      <alignment horizontal="center" vertical="center"/>
    </xf>
    <xf numFmtId="3" fontId="47" fillId="0" borderId="0" xfId="2" quotePrefix="1" applyNumberFormat="1" applyFont="1" applyFill="1" applyBorder="1" applyAlignment="1">
      <alignment horizontal="center" vertical="center"/>
    </xf>
    <xf numFmtId="3" fontId="7" fillId="0" borderId="0" xfId="0" applyNumberFormat="1" applyFont="1" applyAlignment="1">
      <alignment horizontal="center" vertical="center"/>
    </xf>
    <xf numFmtId="3" fontId="74" fillId="8" borderId="0" xfId="2" quotePrefix="1" applyNumberFormat="1" applyFont="1" applyFill="1" applyBorder="1" applyAlignment="1">
      <alignment horizontal="center" vertical="center"/>
    </xf>
    <xf numFmtId="3" fontId="74" fillId="0" borderId="0" xfId="0" applyNumberFormat="1" applyFont="1" applyAlignment="1">
      <alignment horizontal="center" vertical="center"/>
    </xf>
    <xf numFmtId="3" fontId="8" fillId="4" borderId="0" xfId="2" quotePrefix="1" applyNumberFormat="1" applyFont="1" applyFill="1" applyBorder="1" applyAlignment="1">
      <alignment horizontal="center" vertical="center"/>
    </xf>
    <xf numFmtId="3" fontId="74" fillId="3" borderId="0" xfId="2" quotePrefix="1" applyNumberFormat="1" applyFont="1" applyFill="1" applyBorder="1" applyAlignment="1">
      <alignment horizontal="center" vertical="center"/>
    </xf>
    <xf numFmtId="3" fontId="68" fillId="4" borderId="0" xfId="0" applyNumberFormat="1" applyFont="1" applyFill="1" applyAlignment="1">
      <alignment horizontal="center" vertical="center"/>
    </xf>
    <xf numFmtId="3" fontId="74" fillId="4" borderId="0" xfId="0" applyNumberFormat="1" applyFont="1" applyFill="1" applyAlignment="1">
      <alignment horizontal="center" vertical="center"/>
    </xf>
    <xf numFmtId="3" fontId="64" fillId="4" borderId="0" xfId="0" applyNumberFormat="1" applyFont="1" applyFill="1" applyAlignment="1">
      <alignment horizontal="center" vertical="center"/>
    </xf>
    <xf numFmtId="3" fontId="68" fillId="3" borderId="0" xfId="1" quotePrefix="1" applyNumberFormat="1" applyFont="1" applyFill="1" applyBorder="1" applyAlignment="1">
      <alignment horizontal="center" vertical="center"/>
    </xf>
    <xf numFmtId="3" fontId="74" fillId="3" borderId="0" xfId="0" quotePrefix="1" applyNumberFormat="1" applyFont="1" applyFill="1" applyAlignment="1">
      <alignment horizontal="center" vertical="center"/>
    </xf>
    <xf numFmtId="3" fontId="64" fillId="3" borderId="0" xfId="1" applyNumberFormat="1" applyFont="1" applyFill="1" applyBorder="1" applyAlignment="1">
      <alignment horizontal="center" vertical="center"/>
    </xf>
    <xf numFmtId="3" fontId="68" fillId="4" borderId="0" xfId="0" quotePrefix="1" applyNumberFormat="1" applyFont="1" applyFill="1" applyAlignment="1">
      <alignment horizontal="center" vertical="center"/>
    </xf>
    <xf numFmtId="3" fontId="74" fillId="4" borderId="0" xfId="0" quotePrefix="1" applyNumberFormat="1" applyFont="1" applyFill="1" applyAlignment="1">
      <alignment horizontal="center" vertical="center"/>
    </xf>
    <xf numFmtId="3" fontId="68" fillId="3" borderId="0" xfId="0" quotePrefix="1" applyNumberFormat="1" applyFont="1" applyFill="1" applyAlignment="1">
      <alignment horizontal="center" vertical="center"/>
    </xf>
    <xf numFmtId="3" fontId="64" fillId="3" borderId="0" xfId="0" applyNumberFormat="1" applyFont="1" applyFill="1" applyAlignment="1">
      <alignment horizontal="center" vertical="center"/>
    </xf>
    <xf numFmtId="169" fontId="4" fillId="17" borderId="0" xfId="0" applyNumberFormat="1" applyFont="1" applyFill="1" applyAlignment="1">
      <alignment horizontal="center" wrapText="1"/>
    </xf>
    <xf numFmtId="169" fontId="4" fillId="18" borderId="0" xfId="0" applyNumberFormat="1" applyFont="1" applyFill="1" applyAlignment="1">
      <alignment horizontal="center" wrapText="1"/>
    </xf>
    <xf numFmtId="169" fontId="4" fillId="18" borderId="0" xfId="0" applyNumberFormat="1" applyFont="1" applyFill="1" applyAlignment="1">
      <alignment horizontal="center"/>
    </xf>
    <xf numFmtId="169" fontId="7" fillId="3" borderId="0" xfId="1" applyNumberFormat="1" applyFont="1" applyFill="1" applyBorder="1" applyAlignment="1">
      <alignment horizontal="center" vertical="center"/>
    </xf>
    <xf numFmtId="169" fontId="7" fillId="4" borderId="0" xfId="2" applyNumberFormat="1" applyFont="1" applyFill="1" applyBorder="1" applyAlignment="1">
      <alignment horizontal="center" vertical="center" wrapText="1"/>
    </xf>
    <xf numFmtId="169" fontId="7" fillId="4" borderId="0" xfId="0" quotePrefix="1" applyNumberFormat="1" applyFont="1" applyFill="1" applyAlignment="1">
      <alignment horizontal="center" vertical="center"/>
    </xf>
    <xf numFmtId="0" fontId="88" fillId="0" borderId="0" xfId="0" applyFont="1" applyAlignment="1">
      <alignment horizontal="left" vertical="center"/>
    </xf>
    <xf numFmtId="0" fontId="89" fillId="0" borderId="0" xfId="0" applyFont="1" applyAlignment="1">
      <alignment horizontal="left" vertical="center"/>
    </xf>
    <xf numFmtId="0" fontId="6" fillId="20" borderId="0" xfId="0" applyFont="1" applyFill="1" applyAlignment="1">
      <alignment horizontal="left" vertical="center"/>
    </xf>
    <xf numFmtId="0" fontId="6" fillId="20" borderId="0" xfId="0" applyFont="1" applyFill="1"/>
    <xf numFmtId="0" fontId="6" fillId="20" borderId="4" xfId="0" applyFont="1" applyFill="1" applyBorder="1" applyAlignment="1">
      <alignment horizontal="left" vertical="center"/>
    </xf>
    <xf numFmtId="0" fontId="0" fillId="0" borderId="0" xfId="0" applyAlignment="1">
      <alignment horizontal="left" vertical="center" wrapText="1"/>
    </xf>
    <xf numFmtId="0" fontId="6" fillId="20" borderId="4" xfId="0" applyFont="1" applyFill="1" applyBorder="1" applyAlignment="1">
      <alignment horizontal="center" vertical="center" wrapText="1"/>
    </xf>
    <xf numFmtId="0" fontId="28" fillId="4" borderId="0" xfId="3" applyFont="1" applyFill="1" applyAlignment="1">
      <alignment vertical="top" wrapText="1"/>
    </xf>
    <xf numFmtId="0" fontId="4" fillId="0" borderId="16" xfId="0" applyFont="1" applyBorder="1"/>
    <xf numFmtId="0" fontId="28" fillId="4" borderId="0" xfId="3" applyFont="1" applyFill="1" applyAlignment="1">
      <alignment vertical="top"/>
    </xf>
    <xf numFmtId="0" fontId="28" fillId="0" borderId="0" xfId="3" applyFont="1" applyAlignment="1">
      <alignment vertical="top"/>
    </xf>
    <xf numFmtId="16" fontId="28" fillId="4" borderId="0" xfId="3" quotePrefix="1" applyNumberFormat="1" applyFont="1" applyFill="1" applyAlignment="1">
      <alignment vertical="top"/>
    </xf>
    <xf numFmtId="0" fontId="28" fillId="0" borderId="0" xfId="3" quotePrefix="1" applyFont="1" applyAlignment="1">
      <alignment vertical="top"/>
    </xf>
    <xf numFmtId="0" fontId="92" fillId="6" borderId="0" xfId="3" applyFont="1" applyFill="1" applyAlignment="1">
      <alignment vertical="top"/>
    </xf>
    <xf numFmtId="0" fontId="92" fillId="6" borderId="0" xfId="3" applyFont="1" applyFill="1" applyAlignment="1">
      <alignment vertical="top" wrapText="1"/>
    </xf>
    <xf numFmtId="0" fontId="92" fillId="0" borderId="4" xfId="3" applyFont="1" applyBorder="1" applyAlignment="1">
      <alignment vertical="top"/>
    </xf>
    <xf numFmtId="0" fontId="92" fillId="0" borderId="4" xfId="3" applyFont="1" applyBorder="1" applyAlignment="1">
      <alignment vertical="top" wrapText="1"/>
    </xf>
    <xf numFmtId="0" fontId="28" fillId="4" borderId="0" xfId="3" quotePrefix="1" applyFont="1" applyFill="1" applyAlignment="1">
      <alignment vertical="top"/>
    </xf>
    <xf numFmtId="0" fontId="93" fillId="0" borderId="0" xfId="0" applyFont="1"/>
    <xf numFmtId="0" fontId="65" fillId="0" borderId="0" xfId="4" applyFont="1" applyFill="1" applyAlignment="1">
      <alignment horizontal="left" vertical="top"/>
    </xf>
    <xf numFmtId="0" fontId="95" fillId="4" borderId="0" xfId="0" applyFont="1" applyFill="1" applyAlignment="1">
      <alignment horizontal="center" vertical="center" wrapText="1"/>
    </xf>
    <xf numFmtId="3" fontId="95" fillId="3" borderId="0" xfId="0" applyNumberFormat="1" applyFont="1" applyFill="1" applyAlignment="1">
      <alignment horizontal="center" vertical="center" wrapText="1"/>
    </xf>
    <xf numFmtId="9" fontId="95" fillId="4" borderId="0" xfId="0" applyNumberFormat="1" applyFont="1" applyFill="1" applyAlignment="1">
      <alignment horizontal="center" vertical="center" wrapText="1"/>
    </xf>
    <xf numFmtId="1" fontId="95" fillId="0" borderId="4" xfId="0" applyNumberFormat="1" applyFont="1" applyBorder="1" applyAlignment="1">
      <alignment horizontal="center" vertical="center"/>
    </xf>
    <xf numFmtId="0" fontId="95" fillId="0" borderId="4" xfId="2" quotePrefix="1" applyNumberFormat="1" applyFont="1" applyFill="1" applyBorder="1" applyAlignment="1">
      <alignment horizontal="center" vertical="center" wrapText="1"/>
    </xf>
    <xf numFmtId="168" fontId="4" fillId="3" borderId="0" xfId="1" applyNumberFormat="1" applyFont="1" applyFill="1" applyBorder="1" applyAlignment="1">
      <alignment horizontal="center" vertical="center"/>
    </xf>
    <xf numFmtId="168" fontId="7" fillId="4" borderId="0" xfId="1" applyNumberFormat="1" applyFont="1" applyFill="1" applyBorder="1" applyAlignment="1">
      <alignment horizontal="center" vertical="center" wrapText="1"/>
    </xf>
    <xf numFmtId="168" fontId="4" fillId="0" borderId="0" xfId="1" applyNumberFormat="1" applyFont="1" applyFill="1" applyBorder="1" applyAlignment="1">
      <alignment horizontal="center" vertical="center"/>
    </xf>
    <xf numFmtId="0" fontId="12" fillId="0" borderId="0" xfId="0" applyFont="1" applyAlignment="1">
      <alignment wrapText="1"/>
    </xf>
    <xf numFmtId="0" fontId="36" fillId="0" borderId="0" xfId="3" applyFont="1" applyAlignment="1">
      <alignment horizontal="right" vertical="top" wrapText="1"/>
    </xf>
    <xf numFmtId="0" fontId="86" fillId="0" borderId="0" xfId="3" applyFont="1" applyAlignment="1">
      <alignment horizontal="left" vertical="top"/>
    </xf>
    <xf numFmtId="0" fontId="32" fillId="0" borderId="0" xfId="3" applyFont="1" applyAlignment="1">
      <alignment horizontal="right" vertical="top"/>
    </xf>
    <xf numFmtId="0" fontId="20" fillId="4" borderId="0" xfId="1" applyNumberFormat="1" applyFont="1" applyFill="1" applyBorder="1" applyAlignment="1">
      <alignment horizontal="left" vertical="center"/>
    </xf>
    <xf numFmtId="0" fontId="20" fillId="4" borderId="0" xfId="1" applyNumberFormat="1" applyFont="1" applyFill="1" applyAlignment="1">
      <alignment horizontal="left" vertical="center"/>
    </xf>
    <xf numFmtId="49" fontId="20" fillId="4" borderId="0" xfId="1" applyNumberFormat="1" applyFont="1" applyFill="1" applyAlignment="1">
      <alignment horizontal="left" vertical="center" wrapText="1"/>
    </xf>
    <xf numFmtId="0" fontId="97" fillId="0" borderId="0" xfId="0" applyFont="1" applyAlignment="1">
      <alignment horizontal="left" vertical="center" wrapText="1"/>
    </xf>
    <xf numFmtId="0" fontId="20" fillId="4" borderId="0" xfId="0" applyFont="1" applyFill="1"/>
    <xf numFmtId="0" fontId="5" fillId="17" borderId="1" xfId="0" quotePrefix="1" applyFont="1" applyFill="1" applyBorder="1" applyAlignment="1">
      <alignment horizontal="center"/>
    </xf>
    <xf numFmtId="1" fontId="73" fillId="18" borderId="0" xfId="0" applyNumberFormat="1" applyFont="1" applyFill="1" applyAlignment="1">
      <alignment horizontal="center"/>
    </xf>
    <xf numFmtId="1" fontId="41" fillId="17" borderId="0" xfId="0" applyNumberFormat="1" applyFont="1" applyFill="1" applyAlignment="1">
      <alignment horizontal="center"/>
    </xf>
    <xf numFmtId="1" fontId="41" fillId="18" borderId="4" xfId="0" applyNumberFormat="1" applyFont="1" applyFill="1" applyBorder="1" applyAlignment="1">
      <alignment horizontal="center"/>
    </xf>
    <xf numFmtId="0" fontId="46" fillId="0" borderId="0" xfId="0" applyFont="1" applyAlignment="1">
      <alignment vertical="center"/>
    </xf>
    <xf numFmtId="0" fontId="20" fillId="4" borderId="0" xfId="0" applyFont="1" applyFill="1" applyAlignment="1">
      <alignment horizontal="center" vertical="center" wrapText="1"/>
    </xf>
    <xf numFmtId="0" fontId="96" fillId="0" borderId="0" xfId="0" applyFont="1"/>
    <xf numFmtId="1" fontId="74" fillId="4" borderId="0" xfId="1" applyNumberFormat="1" applyFont="1" applyFill="1" applyAlignment="1">
      <alignment horizontal="center" vertical="center"/>
    </xf>
    <xf numFmtId="0" fontId="46" fillId="3" borderId="0" xfId="0" quotePrefix="1" applyFont="1" applyFill="1" applyAlignment="1">
      <alignment horizontal="left" vertical="center"/>
    </xf>
    <xf numFmtId="168" fontId="46" fillId="3" borderId="0" xfId="1" applyNumberFormat="1" applyFont="1" applyFill="1" applyBorder="1" applyAlignment="1">
      <alignment horizontal="right" vertical="center"/>
    </xf>
    <xf numFmtId="9" fontId="46" fillId="3" borderId="0" xfId="2" quotePrefix="1" applyFont="1" applyFill="1" applyBorder="1" applyAlignment="1">
      <alignment horizontal="right" vertical="center"/>
    </xf>
    <xf numFmtId="0" fontId="20" fillId="3" borderId="0" xfId="0" applyFont="1" applyFill="1" applyAlignment="1">
      <alignment horizontal="center" vertical="center" wrapText="1"/>
    </xf>
    <xf numFmtId="0" fontId="20" fillId="0" borderId="1" xfId="0" applyFont="1" applyBorder="1" applyAlignment="1">
      <alignment horizontal="center" vertical="center" wrapText="1"/>
    </xf>
    <xf numFmtId="0" fontId="47" fillId="3" borderId="1" xfId="0" applyFont="1" applyFill="1" applyBorder="1" applyAlignment="1">
      <alignment horizontal="center" vertical="center" wrapText="1"/>
    </xf>
    <xf numFmtId="0" fontId="20" fillId="0" borderId="0" xfId="0" quotePrefix="1" applyFont="1" applyAlignment="1">
      <alignment horizontal="center" vertical="center"/>
    </xf>
    <xf numFmtId="169" fontId="20" fillId="0" borderId="0" xfId="2" quotePrefix="1" applyNumberFormat="1" applyFont="1" applyFill="1" applyBorder="1" applyAlignment="1">
      <alignment horizontal="center" vertical="center"/>
    </xf>
    <xf numFmtId="0" fontId="20" fillId="8" borderId="0" xfId="0" applyFont="1" applyFill="1" applyAlignment="1">
      <alignment horizontal="center" vertical="center" wrapText="1"/>
    </xf>
    <xf numFmtId="0" fontId="99" fillId="0" borderId="0" xfId="4" quotePrefix="1" applyFont="1"/>
    <xf numFmtId="0" fontId="94" fillId="0" borderId="0" xfId="0" applyFont="1"/>
    <xf numFmtId="0" fontId="76" fillId="17" borderId="0" xfId="0" applyFont="1" applyFill="1" applyAlignment="1">
      <alignment wrapText="1"/>
    </xf>
    <xf numFmtId="171" fontId="0" fillId="0" borderId="0" xfId="0" applyNumberFormat="1"/>
    <xf numFmtId="0" fontId="95" fillId="3" borderId="0" xfId="0" applyFont="1" applyFill="1" applyAlignment="1">
      <alignment horizontal="left" vertical="center" wrapText="1"/>
    </xf>
    <xf numFmtId="10" fontId="95" fillId="3" borderId="0" xfId="2" quotePrefix="1" applyNumberFormat="1" applyFont="1" applyFill="1" applyBorder="1" applyAlignment="1">
      <alignment horizontal="center" vertical="center" wrapText="1"/>
    </xf>
    <xf numFmtId="1" fontId="95" fillId="4" borderId="0" xfId="0" applyNumberFormat="1" applyFont="1" applyFill="1" applyAlignment="1">
      <alignment horizontal="left" vertical="center"/>
    </xf>
    <xf numFmtId="10" fontId="95" fillId="4" borderId="0" xfId="2" quotePrefix="1" applyNumberFormat="1" applyFont="1" applyFill="1" applyBorder="1" applyAlignment="1">
      <alignment horizontal="center" vertical="center"/>
    </xf>
    <xf numFmtId="1" fontId="95" fillId="0" borderId="0" xfId="0" applyNumberFormat="1" applyFont="1" applyAlignment="1">
      <alignment horizontal="left" vertical="center"/>
    </xf>
    <xf numFmtId="10" fontId="95" fillId="0" borderId="0" xfId="2" quotePrefix="1" applyNumberFormat="1" applyFont="1" applyFill="1" applyBorder="1" applyAlignment="1">
      <alignment horizontal="center" vertical="center"/>
    </xf>
    <xf numFmtId="0" fontId="95" fillId="4" borderId="0" xfId="0" applyFont="1" applyFill="1" applyAlignment="1">
      <alignment horizontal="left" vertical="center" wrapText="1"/>
    </xf>
    <xf numFmtId="0" fontId="95" fillId="3" borderId="0" xfId="0" applyFont="1" applyFill="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center" vertical="center" wrapText="1"/>
    </xf>
    <xf numFmtId="0" fontId="95" fillId="4" borderId="1" xfId="0" applyFont="1" applyFill="1" applyBorder="1" applyAlignment="1">
      <alignment horizontal="left" vertical="center" wrapText="1"/>
    </xf>
    <xf numFmtId="0" fontId="95" fillId="4" borderId="1" xfId="0" applyFont="1" applyFill="1" applyBorder="1" applyAlignment="1">
      <alignment horizontal="center" vertical="center" wrapText="1"/>
    </xf>
    <xf numFmtId="0" fontId="95" fillId="0" borderId="0" xfId="0" quotePrefix="1" applyFont="1" applyAlignment="1">
      <alignment horizontal="left" vertical="center"/>
    </xf>
    <xf numFmtId="9" fontId="95" fillId="0" borderId="0" xfId="2" applyFont="1" applyFill="1" applyBorder="1" applyAlignment="1">
      <alignment horizontal="center" vertical="center"/>
    </xf>
    <xf numFmtId="0" fontId="95" fillId="0" borderId="1" xfId="0" applyFont="1" applyBorder="1" applyAlignment="1">
      <alignment horizontal="left" vertical="center" wrapText="1"/>
    </xf>
    <xf numFmtId="0" fontId="95" fillId="0" borderId="1" xfId="0" applyFont="1" applyBorder="1" applyAlignment="1">
      <alignment horizontal="center" vertical="center" wrapText="1"/>
    </xf>
    <xf numFmtId="9" fontId="95" fillId="0" borderId="0" xfId="2" applyFont="1" applyAlignment="1">
      <alignment horizontal="center" vertical="center"/>
    </xf>
    <xf numFmtId="0" fontId="102" fillId="3" borderId="0" xfId="0" applyFont="1" applyFill="1" applyAlignment="1">
      <alignment horizontal="left" vertical="center" wrapText="1"/>
    </xf>
    <xf numFmtId="0" fontId="102" fillId="3" borderId="0" xfId="0" applyFont="1" applyFill="1" applyAlignment="1">
      <alignment horizontal="center" vertical="center" wrapText="1"/>
    </xf>
    <xf numFmtId="0" fontId="102" fillId="4" borderId="0" xfId="0" applyFont="1" applyFill="1" applyAlignment="1">
      <alignment horizontal="left" vertical="center" wrapText="1"/>
    </xf>
    <xf numFmtId="0" fontId="102" fillId="4" borderId="0" xfId="0" applyFont="1" applyFill="1" applyAlignment="1">
      <alignment horizontal="center" vertical="center" wrapText="1"/>
    </xf>
    <xf numFmtId="0" fontId="102" fillId="0" borderId="0" xfId="0" applyFont="1"/>
    <xf numFmtId="0" fontId="102" fillId="0" borderId="0" xfId="0" applyFont="1" applyAlignment="1">
      <alignment horizontal="center"/>
    </xf>
    <xf numFmtId="0" fontId="102" fillId="4" borderId="1" xfId="0" applyFont="1" applyFill="1" applyBorder="1" applyAlignment="1">
      <alignment horizontal="left" vertical="center" wrapText="1"/>
    </xf>
    <xf numFmtId="0" fontId="102" fillId="4" borderId="1" xfId="0" applyFont="1" applyFill="1" applyBorder="1" applyAlignment="1">
      <alignment horizontal="center" vertical="center" wrapText="1"/>
    </xf>
    <xf numFmtId="0" fontId="102" fillId="0" borderId="0" xfId="0" quotePrefix="1" applyFont="1" applyAlignment="1">
      <alignment horizontal="left" vertical="center"/>
    </xf>
    <xf numFmtId="9" fontId="102" fillId="0" borderId="0" xfId="2" applyFont="1" applyFill="1" applyBorder="1" applyAlignment="1">
      <alignment horizontal="center" vertical="center"/>
    </xf>
    <xf numFmtId="0" fontId="99" fillId="0" borderId="12" xfId="4" applyFont="1" applyBorder="1" applyAlignment="1">
      <alignment vertical="center"/>
    </xf>
    <xf numFmtId="0" fontId="13" fillId="0" borderId="0" xfId="0" applyFont="1" applyAlignment="1">
      <alignment vertical="center" wrapText="1"/>
    </xf>
    <xf numFmtId="0" fontId="13" fillId="4" borderId="0" xfId="0" applyFont="1" applyFill="1" applyAlignment="1">
      <alignment vertical="center"/>
    </xf>
    <xf numFmtId="0" fontId="13" fillId="4" borderId="0" xfId="0" applyFont="1" applyFill="1" applyAlignment="1">
      <alignment vertical="center" wrapText="1"/>
    </xf>
    <xf numFmtId="0" fontId="0" fillId="4" borderId="0" xfId="0" applyFill="1"/>
    <xf numFmtId="0" fontId="0" fillId="0" borderId="0" xfId="0" quotePrefix="1"/>
    <xf numFmtId="1" fontId="7" fillId="4" borderId="0" xfId="2" applyNumberFormat="1" applyFont="1" applyFill="1" applyBorder="1" applyAlignment="1">
      <alignment horizontal="center" vertical="center"/>
    </xf>
    <xf numFmtId="0" fontId="20" fillId="0" borderId="0" xfId="0" applyFont="1" applyAlignment="1">
      <alignment horizontal="left" vertical="center" wrapText="1"/>
    </xf>
    <xf numFmtId="0" fontId="7" fillId="3" borderId="0" xfId="0" applyFont="1" applyFill="1" applyAlignment="1">
      <alignment horizontal="left" wrapText="1"/>
    </xf>
    <xf numFmtId="0" fontId="96" fillId="8" borderId="0" xfId="0" applyFont="1" applyFill="1"/>
    <xf numFmtId="0" fontId="6" fillId="8" borderId="2" xfId="0" applyFont="1" applyFill="1" applyBorder="1" applyAlignment="1">
      <alignment vertical="center"/>
    </xf>
    <xf numFmtId="0" fontId="0" fillId="0" borderId="2" xfId="0" applyBorder="1" applyAlignment="1">
      <alignment vertical="center"/>
    </xf>
    <xf numFmtId="20" fontId="0" fillId="0" borderId="0" xfId="0" applyNumberFormat="1"/>
    <xf numFmtId="0" fontId="13" fillId="8" borderId="0" xfId="0" applyFont="1" applyFill="1" applyAlignment="1">
      <alignment horizontal="left"/>
    </xf>
    <xf numFmtId="0" fontId="12" fillId="8" borderId="0" xfId="0" applyFont="1" applyFill="1" applyAlignment="1">
      <alignment wrapText="1"/>
    </xf>
    <xf numFmtId="0" fontId="105" fillId="3" borderId="1" xfId="0" applyFont="1" applyFill="1" applyBorder="1" applyAlignment="1">
      <alignment horizontal="left" vertical="center"/>
    </xf>
    <xf numFmtId="0" fontId="106" fillId="0" borderId="0" xfId="0" applyFont="1"/>
    <xf numFmtId="0" fontId="8" fillId="3" borderId="0" xfId="0" applyFont="1" applyFill="1" applyAlignment="1">
      <alignment horizontal="left" vertical="center" wrapText="1"/>
    </xf>
    <xf numFmtId="0" fontId="57" fillId="3" borderId="0" xfId="0" applyFont="1" applyFill="1" applyAlignment="1">
      <alignment wrapText="1"/>
    </xf>
    <xf numFmtId="0" fontId="19" fillId="3" borderId="0" xfId="0" applyFont="1" applyFill="1" applyAlignment="1">
      <alignment vertical="center" wrapText="1"/>
    </xf>
    <xf numFmtId="0" fontId="19" fillId="8" borderId="0" xfId="0" applyFont="1" applyFill="1"/>
    <xf numFmtId="0" fontId="8" fillId="8" borderId="0" xfId="0" applyFont="1" applyFill="1" applyAlignment="1">
      <alignment horizontal="left" vertical="center"/>
    </xf>
    <xf numFmtId="0" fontId="8" fillId="8" borderId="0" xfId="0" applyFont="1" applyFill="1" applyAlignment="1">
      <alignment horizontal="center" vertical="center" wrapText="1"/>
    </xf>
    <xf numFmtId="0" fontId="8" fillId="8" borderId="0" xfId="0" quotePrefix="1" applyFont="1" applyFill="1" applyAlignment="1">
      <alignment horizontal="left" vertical="center" wrapText="1"/>
    </xf>
    <xf numFmtId="0" fontId="7" fillId="8" borderId="0" xfId="0" quotePrefix="1" applyFont="1" applyFill="1" applyAlignment="1">
      <alignment horizontal="left" vertical="center" wrapText="1"/>
    </xf>
    <xf numFmtId="0" fontId="8" fillId="8" borderId="0" xfId="0" applyFont="1" applyFill="1" applyAlignment="1">
      <alignment horizontal="left" vertical="center" wrapText="1"/>
    </xf>
    <xf numFmtId="0" fontId="13" fillId="8" borderId="0" xfId="0" applyFont="1" applyFill="1" applyAlignment="1">
      <alignment vertical="center" wrapText="1"/>
    </xf>
    <xf numFmtId="0" fontId="20" fillId="8" borderId="0" xfId="1" applyNumberFormat="1" applyFont="1" applyFill="1" applyBorder="1" applyAlignment="1">
      <alignment horizontal="left" vertical="center"/>
    </xf>
    <xf numFmtId="0" fontId="20" fillId="8" borderId="0" xfId="1" applyNumberFormat="1" applyFont="1" applyFill="1" applyAlignment="1">
      <alignment horizontal="left" vertical="center"/>
    </xf>
    <xf numFmtId="0" fontId="20" fillId="8" borderId="0" xfId="0" applyFont="1" applyFill="1" applyAlignment="1">
      <alignment horizontal="left" vertical="center"/>
    </xf>
    <xf numFmtId="9" fontId="20" fillId="8" borderId="0" xfId="0" applyNumberFormat="1" applyFont="1" applyFill="1" applyAlignment="1">
      <alignment horizontal="center" vertical="center" wrapText="1"/>
    </xf>
    <xf numFmtId="0" fontId="47" fillId="8" borderId="0" xfId="0" applyFont="1" applyFill="1" applyAlignment="1">
      <alignment horizontal="left" vertical="center" wrapText="1"/>
    </xf>
    <xf numFmtId="0" fontId="107" fillId="0" borderId="0" xfId="0" applyFont="1"/>
    <xf numFmtId="0" fontId="108" fillId="0" borderId="0" xfId="0" applyFont="1"/>
    <xf numFmtId="0" fontId="95" fillId="4" borderId="0" xfId="0" quotePrefix="1" applyFont="1" applyFill="1" applyAlignment="1">
      <alignment horizontal="center" vertical="center" wrapText="1"/>
    </xf>
    <xf numFmtId="0" fontId="95" fillId="3" borderId="0" xfId="0" quotePrefix="1" applyFont="1" applyFill="1" applyAlignment="1">
      <alignment horizontal="center" vertical="center" wrapText="1"/>
    </xf>
    <xf numFmtId="0" fontId="95" fillId="3" borderId="0" xfId="0" quotePrefix="1" applyFont="1" applyFill="1" applyAlignment="1">
      <alignment horizontal="center" vertical="top" wrapText="1"/>
    </xf>
    <xf numFmtId="0" fontId="95" fillId="4" borderId="0" xfId="0" quotePrefix="1" applyFont="1" applyFill="1" applyAlignment="1">
      <alignment horizontal="center" vertical="top" wrapText="1"/>
    </xf>
    <xf numFmtId="0" fontId="95" fillId="0" borderId="1" xfId="0" quotePrefix="1" applyFont="1" applyBorder="1" applyAlignment="1">
      <alignment horizontal="center" vertical="center" wrapText="1"/>
    </xf>
    <xf numFmtId="9" fontId="109" fillId="0" borderId="0" xfId="2" quotePrefix="1" applyFont="1" applyFill="1" applyBorder="1" applyAlignment="1">
      <alignment horizontal="right" vertical="center"/>
    </xf>
    <xf numFmtId="0" fontId="110" fillId="0" borderId="0" xfId="0" applyFont="1"/>
    <xf numFmtId="0" fontId="4" fillId="17" borderId="16" xfId="0" applyFont="1" applyFill="1" applyBorder="1"/>
    <xf numFmtId="0" fontId="111" fillId="0" borderId="0" xfId="0" applyFont="1"/>
    <xf numFmtId="0" fontId="95" fillId="0" borderId="0" xfId="0" applyFont="1" applyAlignment="1">
      <alignment horizontal="center" vertical="center"/>
    </xf>
    <xf numFmtId="0" fontId="21" fillId="8" borderId="0" xfId="0" applyFont="1" applyFill="1" applyAlignment="1">
      <alignment vertical="center"/>
    </xf>
    <xf numFmtId="0" fontId="21" fillId="0" borderId="0" xfId="0" applyFont="1" applyAlignment="1">
      <alignment vertical="center"/>
    </xf>
    <xf numFmtId="9" fontId="72" fillId="17" borderId="0" xfId="0" applyNumberFormat="1" applyFont="1" applyFill="1" applyAlignment="1">
      <alignment horizontal="center" vertical="center" wrapText="1"/>
    </xf>
    <xf numFmtId="9" fontId="72" fillId="18" borderId="0" xfId="0" applyNumberFormat="1" applyFont="1" applyFill="1" applyAlignment="1">
      <alignment horizontal="center" vertical="center" wrapText="1"/>
    </xf>
    <xf numFmtId="169" fontId="95" fillId="18" borderId="0" xfId="0" applyNumberFormat="1" applyFont="1" applyFill="1" applyAlignment="1">
      <alignment horizontal="center" vertical="center" wrapText="1"/>
    </xf>
    <xf numFmtId="169" fontId="95" fillId="8" borderId="0" xfId="0" applyNumberFormat="1" applyFont="1" applyFill="1" applyAlignment="1">
      <alignment horizontal="center" vertical="center"/>
    </xf>
    <xf numFmtId="169" fontId="95" fillId="8" borderId="0" xfId="0" applyNumberFormat="1" applyFont="1" applyFill="1" applyAlignment="1">
      <alignment horizontal="center" vertical="center" wrapText="1"/>
    </xf>
    <xf numFmtId="0" fontId="95" fillId="18" borderId="0" xfId="0" applyFont="1" applyFill="1" applyAlignment="1">
      <alignment horizontal="center" vertical="center" wrapText="1"/>
    </xf>
    <xf numFmtId="0" fontId="95" fillId="18" borderId="0" xfId="0" applyFont="1" applyFill="1" applyAlignment="1">
      <alignment horizontal="center" vertical="center"/>
    </xf>
    <xf numFmtId="0" fontId="95" fillId="8" borderId="0" xfId="0" applyFont="1" applyFill="1" applyAlignment="1">
      <alignment horizontal="center" vertical="center"/>
    </xf>
    <xf numFmtId="0" fontId="95" fillId="8" borderId="0" xfId="0" applyFont="1" applyFill="1" applyAlignment="1">
      <alignment horizontal="center" vertical="center" wrapText="1"/>
    </xf>
    <xf numFmtId="0" fontId="8" fillId="0" borderId="1" xfId="0" applyFont="1" applyBorder="1" applyAlignment="1">
      <alignment horizontal="center" vertical="center" wrapText="1"/>
    </xf>
    <xf numFmtId="49" fontId="69" fillId="4" borderId="0" xfId="0" applyNumberFormat="1" applyFont="1" applyFill="1" applyAlignment="1">
      <alignment horizontal="center" vertical="center" wrapText="1"/>
    </xf>
    <xf numFmtId="0" fontId="112" fillId="4" borderId="0" xfId="3" applyFont="1" applyFill="1" applyAlignment="1">
      <alignment vertical="top" wrapText="1"/>
    </xf>
    <xf numFmtId="0" fontId="112" fillId="0" borderId="0" xfId="3" applyFont="1" applyAlignment="1">
      <alignment vertical="top" wrapText="1"/>
    </xf>
    <xf numFmtId="0" fontId="112" fillId="4" borderId="0" xfId="3" applyFont="1" applyFill="1" applyAlignment="1">
      <alignment vertical="center" wrapText="1"/>
    </xf>
    <xf numFmtId="9" fontId="13" fillId="4" borderId="0" xfId="4" applyNumberFormat="1" applyFont="1" applyFill="1" applyAlignment="1">
      <alignment horizontal="left" vertical="center" wrapText="1"/>
    </xf>
    <xf numFmtId="9" fontId="13" fillId="4" borderId="0" xfId="4" applyNumberFormat="1" applyFont="1" applyFill="1" applyAlignment="1">
      <alignment horizontal="center" vertical="center" wrapText="1"/>
    </xf>
    <xf numFmtId="9" fontId="13" fillId="0" borderId="0" xfId="4" applyNumberFormat="1" applyFont="1" applyAlignment="1">
      <alignment horizontal="left" vertical="center" wrapText="1"/>
    </xf>
    <xf numFmtId="9" fontId="7" fillId="8" borderId="0" xfId="0" quotePrefix="1" applyNumberFormat="1" applyFont="1" applyFill="1" applyAlignment="1">
      <alignment horizontal="center" vertical="center" wrapText="1"/>
    </xf>
    <xf numFmtId="9" fontId="7" fillId="3" borderId="0" xfId="0" applyNumberFormat="1" applyFont="1" applyFill="1" applyAlignment="1">
      <alignment horizontal="center" wrapText="1"/>
    </xf>
    <xf numFmtId="0" fontId="113" fillId="3" borderId="0" xfId="0" quotePrefix="1" applyFont="1" applyFill="1" applyAlignment="1">
      <alignment horizontal="left" vertical="center" wrapText="1"/>
    </xf>
    <xf numFmtId="0" fontId="69" fillId="3" borderId="0" xfId="0" applyFont="1" applyFill="1" applyAlignment="1">
      <alignment horizontal="center" vertical="center"/>
    </xf>
    <xf numFmtId="0" fontId="69" fillId="3" borderId="0" xfId="0" applyFont="1" applyFill="1" applyAlignment="1">
      <alignment horizontal="center" vertical="center" wrapText="1"/>
    </xf>
    <xf numFmtId="0" fontId="112" fillId="0" borderId="0" xfId="3" applyFont="1" applyAlignment="1">
      <alignment horizontal="left" vertical="top"/>
    </xf>
    <xf numFmtId="0" fontId="86" fillId="4" borderId="0" xfId="3" applyFont="1" applyFill="1" applyAlignment="1">
      <alignment vertical="top" wrapText="1"/>
    </xf>
    <xf numFmtId="0" fontId="112" fillId="4" borderId="0" xfId="3" applyFont="1" applyFill="1" applyAlignment="1">
      <alignment vertical="top"/>
    </xf>
    <xf numFmtId="0" fontId="112" fillId="8" borderId="0" xfId="3" applyFont="1" applyFill="1" applyAlignment="1">
      <alignment vertical="top"/>
    </xf>
    <xf numFmtId="0" fontId="112" fillId="0" borderId="0" xfId="3" applyFont="1" applyAlignment="1">
      <alignment vertical="top"/>
    </xf>
    <xf numFmtId="0" fontId="86" fillId="0" borderId="0" xfId="3" applyFont="1" applyAlignment="1">
      <alignment vertical="top" wrapText="1"/>
    </xf>
    <xf numFmtId="0" fontId="50" fillId="18" borderId="0" xfId="0" applyFont="1" applyFill="1" applyAlignment="1">
      <alignment horizontal="center"/>
    </xf>
    <xf numFmtId="9" fontId="50" fillId="18" borderId="0" xfId="0" applyNumberFormat="1" applyFont="1" applyFill="1" applyAlignment="1">
      <alignment horizontal="center"/>
    </xf>
    <xf numFmtId="0" fontId="50" fillId="0" borderId="0" xfId="0" applyFont="1" applyAlignment="1">
      <alignment horizontal="center"/>
    </xf>
    <xf numFmtId="9" fontId="50" fillId="0" borderId="0" xfId="0" applyNumberFormat="1" applyFont="1" applyAlignment="1">
      <alignment horizontal="center"/>
    </xf>
    <xf numFmtId="0" fontId="50" fillId="18" borderId="4" xfId="0" applyFont="1" applyFill="1" applyBorder="1" applyAlignment="1">
      <alignment horizontal="center"/>
    </xf>
    <xf numFmtId="9" fontId="50" fillId="18" borderId="4" xfId="0" applyNumberFormat="1" applyFont="1" applyFill="1" applyBorder="1" applyAlignment="1">
      <alignment horizontal="center"/>
    </xf>
    <xf numFmtId="0" fontId="50" fillId="18" borderId="0" xfId="0" applyFont="1" applyFill="1" applyAlignment="1">
      <alignment wrapText="1"/>
    </xf>
    <xf numFmtId="0" fontId="50" fillId="18" borderId="0" xfId="0" applyFont="1" applyFill="1"/>
    <xf numFmtId="170" fontId="50" fillId="0" borderId="0" xfId="0" applyNumberFormat="1" applyFont="1" applyAlignment="1">
      <alignment horizontal="center"/>
    </xf>
    <xf numFmtId="0" fontId="50" fillId="0" borderId="4" xfId="0" applyFont="1" applyBorder="1" applyAlignment="1">
      <alignment wrapText="1"/>
    </xf>
    <xf numFmtId="9" fontId="50" fillId="0" borderId="4" xfId="0" applyNumberFormat="1" applyFont="1" applyBorder="1" applyAlignment="1">
      <alignment horizontal="center"/>
    </xf>
    <xf numFmtId="171" fontId="50" fillId="18" borderId="0" xfId="0" applyNumberFormat="1" applyFont="1" applyFill="1" applyAlignment="1">
      <alignment horizontal="center"/>
    </xf>
    <xf numFmtId="0" fontId="50" fillId="0" borderId="0" xfId="0" applyFont="1" applyAlignment="1">
      <alignment horizontal="center" wrapText="1" readingOrder="1"/>
    </xf>
    <xf numFmtId="9" fontId="50" fillId="0" borderId="0" xfId="0" applyNumberFormat="1" applyFont="1" applyAlignment="1">
      <alignment horizontal="center" wrapText="1" readingOrder="1"/>
    </xf>
    <xf numFmtId="171" fontId="50" fillId="0" borderId="0" xfId="0" applyNumberFormat="1" applyFont="1" applyAlignment="1">
      <alignment horizontal="center"/>
    </xf>
    <xf numFmtId="0" fontId="50" fillId="0" borderId="16" xfId="0" applyFont="1" applyBorder="1" applyAlignment="1">
      <alignment horizontal="center" wrapText="1" readingOrder="1"/>
    </xf>
    <xf numFmtId="9" fontId="50" fillId="0" borderId="4" xfId="0" applyNumberFormat="1" applyFont="1" applyBorder="1" applyAlignment="1">
      <alignment horizontal="center" wrapText="1" readingOrder="1"/>
    </xf>
    <xf numFmtId="171" fontId="50" fillId="0" borderId="4" xfId="0" applyNumberFormat="1" applyFont="1" applyBorder="1" applyAlignment="1">
      <alignment horizontal="center"/>
    </xf>
    <xf numFmtId="170" fontId="50" fillId="18" borderId="0" xfId="0" applyNumberFormat="1" applyFont="1" applyFill="1" applyAlignment="1">
      <alignment horizontal="center"/>
    </xf>
    <xf numFmtId="3" fontId="50" fillId="4" borderId="0" xfId="0" applyNumberFormat="1" applyFont="1" applyFill="1" applyAlignment="1">
      <alignment horizontal="center"/>
    </xf>
    <xf numFmtId="9" fontId="50" fillId="18" borderId="0" xfId="2" applyFont="1" applyFill="1" applyAlignment="1">
      <alignment horizontal="center"/>
    </xf>
    <xf numFmtId="3" fontId="50" fillId="0" borderId="0" xfId="0" applyNumberFormat="1" applyFont="1" applyAlignment="1">
      <alignment horizontal="center"/>
    </xf>
    <xf numFmtId="9" fontId="50" fillId="0" borderId="0" xfId="2" applyFont="1" applyAlignment="1">
      <alignment horizontal="center"/>
    </xf>
    <xf numFmtId="0" fontId="112" fillId="0" borderId="0" xfId="3" applyFont="1" applyAlignment="1">
      <alignment horizontal="right" vertical="top" wrapText="1"/>
    </xf>
    <xf numFmtId="0" fontId="86" fillId="0" borderId="0" xfId="3" applyFont="1" applyAlignment="1">
      <alignment horizontal="right" vertical="top" wrapText="1"/>
    </xf>
    <xf numFmtId="0" fontId="112" fillId="0" borderId="0" xfId="3" applyFont="1" applyAlignment="1">
      <alignment horizontal="right" vertical="top"/>
    </xf>
    <xf numFmtId="0" fontId="6" fillId="0" borderId="0" xfId="0" applyFont="1" applyAlignment="1">
      <alignment wrapText="1"/>
    </xf>
    <xf numFmtId="0" fontId="20" fillId="3" borderId="0" xfId="0" quotePrefix="1" applyFont="1" applyFill="1" applyAlignment="1">
      <alignment horizontal="left" vertical="center" wrapText="1"/>
    </xf>
    <xf numFmtId="0" fontId="48" fillId="4" borderId="0" xfId="0" applyFont="1" applyFill="1" applyAlignment="1">
      <alignment horizontal="center" vertical="center" wrapText="1"/>
    </xf>
    <xf numFmtId="0" fontId="48" fillId="3" borderId="0" xfId="0" applyFont="1" applyFill="1" applyAlignment="1">
      <alignment horizontal="center" wrapText="1"/>
    </xf>
    <xf numFmtId="0" fontId="48" fillId="4" borderId="0" xfId="0" applyFont="1" applyFill="1" applyAlignment="1">
      <alignment horizontal="center" wrapText="1"/>
    </xf>
    <xf numFmtId="9" fontId="48" fillId="0" borderId="4" xfId="2" quotePrefix="1" applyFont="1" applyFill="1" applyBorder="1" applyAlignment="1">
      <alignment horizontal="center" vertical="center" wrapText="1"/>
    </xf>
    <xf numFmtId="0" fontId="118" fillId="0" borderId="0" xfId="0" applyFont="1" applyAlignment="1">
      <alignment vertical="center"/>
    </xf>
    <xf numFmtId="3" fontId="48" fillId="4" borderId="0" xfId="0" applyNumberFormat="1" applyFont="1" applyFill="1" applyAlignment="1">
      <alignment horizontal="center" vertical="center"/>
    </xf>
    <xf numFmtId="9" fontId="48" fillId="4" borderId="0" xfId="2" applyFont="1" applyFill="1" applyBorder="1" applyAlignment="1">
      <alignment horizontal="center" vertical="center"/>
    </xf>
    <xf numFmtId="3" fontId="48" fillId="3" borderId="0" xfId="0" applyNumberFormat="1" applyFont="1" applyFill="1" applyAlignment="1">
      <alignment horizontal="center" vertical="center"/>
    </xf>
    <xf numFmtId="170" fontId="48" fillId="4" borderId="0" xfId="2" quotePrefix="1" applyNumberFormat="1" applyFont="1" applyFill="1" applyBorder="1" applyAlignment="1">
      <alignment horizontal="center" vertical="center"/>
    </xf>
    <xf numFmtId="170" fontId="48" fillId="3" borderId="0" xfId="2" quotePrefix="1" applyNumberFormat="1" applyFont="1" applyFill="1" applyBorder="1" applyAlignment="1">
      <alignment horizontal="center" vertical="center"/>
    </xf>
    <xf numFmtId="4" fontId="48" fillId="4" borderId="0" xfId="2" quotePrefix="1" applyNumberFormat="1" applyFont="1" applyFill="1" applyBorder="1" applyAlignment="1">
      <alignment horizontal="center" vertical="center"/>
    </xf>
    <xf numFmtId="1" fontId="20" fillId="3" borderId="0" xfId="0" quotePrefix="1" applyNumberFormat="1" applyFont="1" applyFill="1" applyAlignment="1">
      <alignment horizontal="center" vertical="center"/>
    </xf>
    <xf numFmtId="3" fontId="48" fillId="3" borderId="0" xfId="1" applyNumberFormat="1" applyFont="1" applyFill="1" applyBorder="1" applyAlignment="1">
      <alignment horizontal="center" vertical="center"/>
    </xf>
    <xf numFmtId="3" fontId="48" fillId="3" borderId="0" xfId="1" quotePrefix="1" applyNumberFormat="1" applyFont="1" applyFill="1" applyBorder="1" applyAlignment="1">
      <alignment horizontal="center" vertical="center"/>
    </xf>
    <xf numFmtId="3" fontId="48" fillId="4" borderId="0" xfId="0" quotePrefix="1" applyNumberFormat="1" applyFont="1" applyFill="1" applyAlignment="1">
      <alignment horizontal="center" vertical="center"/>
    </xf>
    <xf numFmtId="170" fontId="48" fillId="3" borderId="0" xfId="0" applyNumberFormat="1" applyFont="1" applyFill="1" applyAlignment="1">
      <alignment horizontal="center" vertical="center"/>
    </xf>
    <xf numFmtId="3" fontId="48" fillId="3" borderId="0" xfId="0" quotePrefix="1" applyNumberFormat="1" applyFont="1" applyFill="1" applyAlignment="1">
      <alignment horizontal="center" vertical="center"/>
    </xf>
    <xf numFmtId="170" fontId="48" fillId="3" borderId="0" xfId="0" quotePrefix="1" applyNumberFormat="1" applyFont="1" applyFill="1" applyAlignment="1">
      <alignment horizontal="center" vertical="center"/>
    </xf>
    <xf numFmtId="170" fontId="48" fillId="4" borderId="0" xfId="0" applyNumberFormat="1" applyFont="1" applyFill="1" applyAlignment="1">
      <alignment horizontal="center" vertical="center"/>
    </xf>
    <xf numFmtId="4" fontId="48" fillId="4" borderId="0" xfId="0" applyNumberFormat="1" applyFont="1" applyFill="1" applyAlignment="1">
      <alignment horizontal="center" vertical="center"/>
    </xf>
    <xf numFmtId="9" fontId="48" fillId="3" borderId="0" xfId="2" applyFont="1" applyFill="1" applyBorder="1" applyAlignment="1">
      <alignment horizontal="center" vertical="center"/>
    </xf>
    <xf numFmtId="9" fontId="48" fillId="3" borderId="0" xfId="2" quotePrefix="1" applyFont="1" applyFill="1" applyBorder="1" applyAlignment="1">
      <alignment horizontal="center" vertical="center"/>
    </xf>
    <xf numFmtId="0" fontId="118" fillId="0" borderId="0" xfId="0" applyFont="1"/>
    <xf numFmtId="0" fontId="7" fillId="8" borderId="0" xfId="0" applyFont="1" applyFill="1" applyAlignment="1">
      <alignment horizontal="center" vertical="center"/>
    </xf>
    <xf numFmtId="0" fontId="7" fillId="8" borderId="0" xfId="0" applyFont="1" applyFill="1" applyAlignment="1">
      <alignment horizontal="center" vertical="center" wrapText="1"/>
    </xf>
    <xf numFmtId="0" fontId="4" fillId="22" borderId="0" xfId="0" applyFont="1" applyFill="1" applyAlignment="1">
      <alignment horizontal="center" vertical="center"/>
    </xf>
    <xf numFmtId="0" fontId="20" fillId="8" borderId="0" xfId="0" applyFont="1" applyFill="1"/>
    <xf numFmtId="0" fontId="100" fillId="0" borderId="0" xfId="0" applyFont="1" applyAlignment="1">
      <alignment horizontal="left" vertical="top" wrapText="1"/>
    </xf>
    <xf numFmtId="0" fontId="112" fillId="0" borderId="0" xfId="3" applyFont="1" applyAlignment="1">
      <alignment vertical="center" wrapText="1"/>
    </xf>
    <xf numFmtId="0" fontId="113" fillId="0" borderId="0" xfId="0" quotePrefix="1" applyFont="1" applyAlignment="1">
      <alignment horizontal="left" vertical="center"/>
    </xf>
    <xf numFmtId="0" fontId="122" fillId="0" borderId="0" xfId="0" applyFont="1"/>
    <xf numFmtId="9" fontId="20" fillId="8" borderId="0" xfId="0" applyNumberFormat="1" applyFont="1" applyFill="1" applyAlignment="1">
      <alignment horizontal="center" wrapText="1"/>
    </xf>
    <xf numFmtId="0" fontId="7" fillId="0" borderId="0" xfId="0" quotePrefix="1" applyFont="1" applyAlignment="1">
      <alignment horizontal="left" vertical="center" wrapText="1"/>
    </xf>
    <xf numFmtId="0" fontId="4" fillId="0" borderId="0" xfId="0" applyFont="1" applyAlignment="1">
      <alignment horizontal="center" vertical="center"/>
    </xf>
    <xf numFmtId="0" fontId="70" fillId="3" borderId="1" xfId="0" applyFont="1" applyFill="1" applyBorder="1" applyAlignment="1">
      <alignment horizontal="center" vertical="center" wrapText="1"/>
    </xf>
    <xf numFmtId="10" fontId="69" fillId="3" borderId="0" xfId="0" applyNumberFormat="1" applyFont="1" applyFill="1" applyAlignment="1">
      <alignment horizontal="center" vertical="center" wrapText="1"/>
    </xf>
    <xf numFmtId="10" fontId="69" fillId="4" borderId="0" xfId="0" applyNumberFormat="1" applyFont="1" applyFill="1" applyAlignment="1">
      <alignment horizontal="center" vertical="center" wrapText="1"/>
    </xf>
    <xf numFmtId="10" fontId="69" fillId="0" borderId="1" xfId="0" applyNumberFormat="1" applyFont="1" applyBorder="1" applyAlignment="1">
      <alignment horizontal="center" vertical="center" wrapText="1"/>
    </xf>
    <xf numFmtId="0" fontId="70" fillId="3" borderId="1" xfId="0" applyFont="1" applyFill="1" applyBorder="1" applyAlignment="1">
      <alignment horizontal="right" vertical="center" wrapText="1"/>
    </xf>
    <xf numFmtId="168" fontId="69" fillId="3" borderId="0" xfId="1" applyNumberFormat="1" applyFont="1" applyFill="1" applyBorder="1" applyAlignment="1">
      <alignment horizontal="right" vertical="center" wrapText="1"/>
    </xf>
    <xf numFmtId="168" fontId="69" fillId="4" borderId="0" xfId="1" applyNumberFormat="1" applyFont="1" applyFill="1" applyBorder="1" applyAlignment="1">
      <alignment horizontal="right" vertical="center" wrapText="1"/>
    </xf>
    <xf numFmtId="168" fontId="69" fillId="0" borderId="1" xfId="1" applyNumberFormat="1" applyFont="1" applyFill="1" applyBorder="1" applyAlignment="1">
      <alignment horizontal="right" vertical="center" wrapText="1"/>
    </xf>
    <xf numFmtId="168" fontId="69" fillId="0" borderId="0" xfId="1" applyNumberFormat="1" applyFont="1" applyFill="1" applyBorder="1" applyAlignment="1">
      <alignment horizontal="right" vertical="center"/>
    </xf>
    <xf numFmtId="0" fontId="69" fillId="3" borderId="0" xfId="0" applyFont="1" applyFill="1" applyAlignment="1">
      <alignment horizontal="left" vertical="center"/>
    </xf>
    <xf numFmtId="0" fontId="69" fillId="4" borderId="0" xfId="0" quotePrefix="1" applyFont="1" applyFill="1" applyAlignment="1">
      <alignment horizontal="left" vertical="center"/>
    </xf>
    <xf numFmtId="0" fontId="123" fillId="0" borderId="0" xfId="3" applyFont="1" applyAlignment="1">
      <alignment vertical="top"/>
    </xf>
    <xf numFmtId="0" fontId="67" fillId="0" borderId="0" xfId="3" applyFont="1" applyAlignment="1">
      <alignment vertical="top"/>
    </xf>
    <xf numFmtId="0" fontId="112" fillId="0" borderId="0" xfId="3" applyFont="1" applyAlignment="1">
      <alignment horizontal="left" vertical="top" wrapText="1"/>
    </xf>
    <xf numFmtId="4" fontId="48" fillId="3" borderId="0" xfId="2" quotePrefix="1" applyNumberFormat="1" applyFont="1" applyFill="1" applyBorder="1" applyAlignment="1">
      <alignment horizontal="center" vertical="center"/>
    </xf>
    <xf numFmtId="3" fontId="48" fillId="4" borderId="0" xfId="2" applyNumberFormat="1" applyFont="1" applyFill="1" applyAlignment="1">
      <alignment horizontal="center" vertical="center"/>
    </xf>
    <xf numFmtId="3" fontId="48" fillId="4" borderId="0" xfId="2" quotePrefix="1" applyNumberFormat="1" applyFont="1" applyFill="1" applyAlignment="1">
      <alignment horizontal="center" vertical="center"/>
    </xf>
    <xf numFmtId="3" fontId="8" fillId="4" borderId="0" xfId="2" applyNumberFormat="1" applyFont="1" applyFill="1" applyAlignment="1">
      <alignment horizontal="center" vertical="center"/>
    </xf>
    <xf numFmtId="3" fontId="7" fillId="4" borderId="0" xfId="2" applyNumberFormat="1" applyFont="1" applyFill="1" applyAlignment="1">
      <alignment horizontal="center" vertical="center"/>
    </xf>
    <xf numFmtId="3" fontId="7" fillId="4" borderId="0" xfId="2" quotePrefix="1" applyNumberFormat="1" applyFont="1" applyFill="1" applyAlignment="1">
      <alignment horizontal="center" vertical="center"/>
    </xf>
    <xf numFmtId="3" fontId="74" fillId="4" borderId="0" xfId="2" quotePrefix="1" applyNumberFormat="1" applyFont="1" applyFill="1" applyAlignment="1">
      <alignment horizontal="center" vertical="center"/>
    </xf>
    <xf numFmtId="3" fontId="48" fillId="3" borderId="0" xfId="2" quotePrefix="1" applyNumberFormat="1" applyFont="1" applyFill="1" applyAlignment="1">
      <alignment horizontal="center" vertical="center"/>
    </xf>
    <xf numFmtId="170" fontId="48" fillId="3" borderId="0" xfId="2" quotePrefix="1" applyNumberFormat="1" applyFont="1" applyFill="1" applyAlignment="1">
      <alignment horizontal="center" vertical="center"/>
    </xf>
    <xf numFmtId="3" fontId="8" fillId="3" borderId="0" xfId="2" quotePrefix="1" applyNumberFormat="1" applyFont="1" applyFill="1" applyAlignment="1">
      <alignment horizontal="center" vertical="center"/>
    </xf>
    <xf numFmtId="3" fontId="7" fillId="3" borderId="0" xfId="2" quotePrefix="1" applyNumberFormat="1" applyFont="1" applyFill="1" applyAlignment="1">
      <alignment horizontal="center" vertical="center"/>
    </xf>
    <xf numFmtId="3" fontId="74" fillId="3" borderId="0" xfId="2" quotePrefix="1" applyNumberFormat="1" applyFont="1" applyFill="1" applyAlignment="1">
      <alignment horizontal="center" vertical="center"/>
    </xf>
    <xf numFmtId="4" fontId="48" fillId="4" borderId="0" xfId="2" applyNumberFormat="1" applyFont="1" applyFill="1" applyAlignment="1">
      <alignment horizontal="center" vertical="center"/>
    </xf>
    <xf numFmtId="3" fontId="74" fillId="3" borderId="0" xfId="2" applyNumberFormat="1" applyFont="1" applyFill="1" applyAlignment="1">
      <alignment horizontal="center" vertical="center"/>
    </xf>
    <xf numFmtId="3" fontId="8" fillId="3" borderId="0" xfId="2" applyNumberFormat="1" applyFont="1" applyFill="1" applyBorder="1" applyAlignment="1">
      <alignment horizontal="center" vertical="center"/>
    </xf>
    <xf numFmtId="3" fontId="48" fillId="3" borderId="0" xfId="2" applyNumberFormat="1" applyFont="1" applyFill="1" applyBorder="1" applyAlignment="1">
      <alignment horizontal="center" vertical="center"/>
    </xf>
    <xf numFmtId="1" fontId="48" fillId="3" borderId="0" xfId="0" applyNumberFormat="1" applyFont="1" applyFill="1" applyAlignment="1">
      <alignment horizontal="center" vertical="center"/>
    </xf>
    <xf numFmtId="1" fontId="48" fillId="3" borderId="0" xfId="0" quotePrefix="1" applyNumberFormat="1" applyFont="1" applyFill="1" applyAlignment="1">
      <alignment horizontal="center" vertical="center"/>
    </xf>
    <xf numFmtId="3" fontId="125" fillId="0" borderId="0" xfId="0" applyNumberFormat="1" applyFont="1" applyAlignment="1">
      <alignment horizontal="center"/>
    </xf>
    <xf numFmtId="3" fontId="8" fillId="3" borderId="0" xfId="2" applyNumberFormat="1" applyFont="1" applyFill="1" applyAlignment="1">
      <alignment horizontal="center" vertical="center"/>
    </xf>
    <xf numFmtId="0" fontId="8" fillId="3" borderId="0" xfId="0" applyFont="1" applyFill="1" applyAlignment="1">
      <alignment horizontal="center" wrapText="1"/>
    </xf>
    <xf numFmtId="0" fontId="96" fillId="8" borderId="0" xfId="0" applyFont="1" applyFill="1" applyAlignment="1">
      <alignment vertical="top" wrapText="1"/>
    </xf>
    <xf numFmtId="0" fontId="47" fillId="0" borderId="0" xfId="0" applyFont="1" applyAlignment="1">
      <alignment horizontal="left" vertical="center"/>
    </xf>
    <xf numFmtId="0" fontId="8" fillId="0" borderId="0" xfId="0" applyFont="1" applyAlignment="1">
      <alignment horizontal="center" vertical="center"/>
    </xf>
    <xf numFmtId="1" fontId="4" fillId="18" borderId="0" xfId="0" applyNumberFormat="1" applyFont="1" applyFill="1"/>
    <xf numFmtId="1" fontId="87" fillId="18" borderId="0" xfId="0" applyNumberFormat="1" applyFont="1" applyFill="1" applyAlignment="1">
      <alignment horizontal="right"/>
    </xf>
    <xf numFmtId="0" fontId="129" fillId="0" borderId="4" xfId="3" applyFont="1" applyBorder="1" applyAlignment="1">
      <alignment vertical="top"/>
    </xf>
    <xf numFmtId="0" fontId="28" fillId="6" borderId="0" xfId="3" applyFont="1" applyFill="1" applyAlignment="1">
      <alignment vertical="top"/>
    </xf>
    <xf numFmtId="0" fontId="41" fillId="0" borderId="0" xfId="0" applyFont="1" applyAlignment="1">
      <alignment wrapText="1"/>
    </xf>
    <xf numFmtId="10" fontId="4" fillId="4" borderId="0" xfId="0" applyNumberFormat="1" applyFont="1" applyFill="1" applyAlignment="1">
      <alignment horizontal="center" wrapText="1"/>
    </xf>
    <xf numFmtId="0" fontId="133" fillId="0" borderId="2" xfId="0" applyFont="1" applyBorder="1" applyAlignment="1">
      <alignment horizontal="center" vertical="center" wrapText="1"/>
    </xf>
    <xf numFmtId="0" fontId="133" fillId="18" borderId="0" xfId="0" applyFont="1" applyFill="1" applyAlignment="1">
      <alignment wrapText="1"/>
    </xf>
    <xf numFmtId="3" fontId="133" fillId="18" borderId="0" xfId="0" applyNumberFormat="1" applyFont="1" applyFill="1" applyAlignment="1">
      <alignment horizontal="center"/>
    </xf>
    <xf numFmtId="0" fontId="134" fillId="17" borderId="0" xfId="0" applyFont="1" applyFill="1"/>
    <xf numFmtId="3" fontId="134" fillId="17" borderId="0" xfId="0" applyNumberFormat="1" applyFont="1" applyFill="1" applyAlignment="1">
      <alignment horizontal="center"/>
    </xf>
    <xf numFmtId="0" fontId="134" fillId="18" borderId="0" xfId="0" applyFont="1" applyFill="1"/>
    <xf numFmtId="3" fontId="134" fillId="18" borderId="0" xfId="0" applyNumberFormat="1" applyFont="1" applyFill="1" applyAlignment="1">
      <alignment horizontal="center" wrapText="1"/>
    </xf>
    <xf numFmtId="3" fontId="134" fillId="18" borderId="0" xfId="0" applyNumberFormat="1" applyFont="1" applyFill="1" applyAlignment="1">
      <alignment horizontal="center"/>
    </xf>
    <xf numFmtId="4" fontId="134" fillId="18" borderId="0" xfId="0" applyNumberFormat="1" applyFont="1" applyFill="1" applyAlignment="1">
      <alignment horizontal="center"/>
    </xf>
    <xf numFmtId="4" fontId="4" fillId="17" borderId="0" xfId="0" applyNumberFormat="1" applyFont="1" applyFill="1" applyAlignment="1">
      <alignment horizontal="center"/>
    </xf>
    <xf numFmtId="9" fontId="4" fillId="17" borderId="0" xfId="2" applyFont="1" applyFill="1" applyAlignment="1">
      <alignment horizontal="center"/>
    </xf>
    <xf numFmtId="4" fontId="4" fillId="18" borderId="0" xfId="0" applyNumberFormat="1" applyFont="1" applyFill="1" applyAlignment="1">
      <alignment horizontal="center" wrapText="1"/>
    </xf>
    <xf numFmtId="9" fontId="4" fillId="18" borderId="0" xfId="2" applyFont="1" applyFill="1" applyAlignment="1">
      <alignment horizontal="center" wrapText="1"/>
    </xf>
    <xf numFmtId="9" fontId="4" fillId="17" borderId="0" xfId="2" applyFont="1" applyFill="1" applyBorder="1" applyAlignment="1">
      <alignment horizontal="center"/>
    </xf>
    <xf numFmtId="4" fontId="4" fillId="18" borderId="4" xfId="0" applyNumberFormat="1" applyFont="1" applyFill="1" applyBorder="1" applyAlignment="1">
      <alignment horizontal="center"/>
    </xf>
    <xf numFmtId="9" fontId="4" fillId="18" borderId="4" xfId="2" applyFont="1" applyFill="1" applyBorder="1" applyAlignment="1">
      <alignment horizontal="center"/>
    </xf>
    <xf numFmtId="168" fontId="7" fillId="0" borderId="0" xfId="1" applyNumberFormat="1" applyFont="1" applyFill="1" applyBorder="1" applyAlignment="1">
      <alignment horizontal="right" vertical="center"/>
    </xf>
    <xf numFmtId="168" fontId="7" fillId="0" borderId="0" xfId="1" quotePrefix="1" applyNumberFormat="1" applyFont="1" applyFill="1" applyBorder="1" applyAlignment="1">
      <alignment horizontal="right" vertical="center"/>
    </xf>
    <xf numFmtId="0" fontId="57" fillId="0" borderId="0" xfId="0" applyFont="1" applyAlignment="1">
      <alignment wrapText="1"/>
    </xf>
    <xf numFmtId="0" fontId="35" fillId="0" borderId="0" xfId="0" applyFont="1"/>
    <xf numFmtId="0" fontId="9" fillId="8" borderId="0" xfId="0" applyFont="1" applyFill="1" applyAlignment="1">
      <alignment vertical="center"/>
    </xf>
    <xf numFmtId="0" fontId="69" fillId="4" borderId="0" xfId="0" applyFont="1" applyFill="1" applyAlignment="1">
      <alignment horizontal="left" vertical="center"/>
    </xf>
    <xf numFmtId="9" fontId="69" fillId="4" borderId="0" xfId="1" applyNumberFormat="1" applyFont="1" applyFill="1" applyBorder="1" applyAlignment="1">
      <alignment horizontal="right" vertical="center"/>
    </xf>
    <xf numFmtId="0" fontId="86" fillId="4" borderId="0" xfId="3" applyFont="1" applyFill="1" applyAlignment="1">
      <alignment vertical="top"/>
    </xf>
    <xf numFmtId="0" fontId="133" fillId="0" borderId="0" xfId="0" applyFont="1" applyAlignment="1">
      <alignment horizontal="center" vertical="center" wrapText="1"/>
    </xf>
    <xf numFmtId="0" fontId="72" fillId="18" borderId="0" xfId="0" applyFont="1" applyFill="1" applyAlignment="1">
      <alignment horizontal="center"/>
    </xf>
    <xf numFmtId="9" fontId="72" fillId="18" borderId="0" xfId="0" applyNumberFormat="1" applyFont="1" applyFill="1" applyAlignment="1">
      <alignment horizontal="center"/>
    </xf>
    <xf numFmtId="3" fontId="72" fillId="18" borderId="0" xfId="0" applyNumberFormat="1" applyFont="1" applyFill="1" applyAlignment="1">
      <alignment horizontal="center"/>
    </xf>
    <xf numFmtId="0" fontId="72" fillId="3" borderId="4" xfId="0" applyFont="1" applyFill="1" applyBorder="1" applyAlignment="1">
      <alignment horizontal="center"/>
    </xf>
    <xf numFmtId="9" fontId="72" fillId="3" borderId="4" xfId="0" applyNumberFormat="1" applyFont="1" applyFill="1" applyBorder="1" applyAlignment="1">
      <alignment horizontal="center"/>
    </xf>
    <xf numFmtId="3" fontId="72" fillId="4" borderId="0" xfId="0" applyNumberFormat="1" applyFont="1" applyFill="1" applyAlignment="1">
      <alignment horizontal="center"/>
    </xf>
    <xf numFmtId="9" fontId="72" fillId="18" borderId="0" xfId="2" applyFont="1" applyFill="1" applyAlignment="1">
      <alignment horizontal="center"/>
    </xf>
    <xf numFmtId="170" fontId="72" fillId="18" borderId="0" xfId="0" applyNumberFormat="1" applyFont="1" applyFill="1" applyAlignment="1">
      <alignment horizontal="center"/>
    </xf>
    <xf numFmtId="3" fontId="72" fillId="0" borderId="16" xfId="0" applyNumberFormat="1" applyFont="1" applyBorder="1" applyAlignment="1">
      <alignment horizontal="center"/>
    </xf>
    <xf numFmtId="9" fontId="72" fillId="0" borderId="16" xfId="2" applyFont="1" applyBorder="1" applyAlignment="1">
      <alignment horizontal="center"/>
    </xf>
    <xf numFmtId="170" fontId="72" fillId="0" borderId="16" xfId="0" applyNumberFormat="1" applyFont="1" applyBorder="1" applyAlignment="1">
      <alignment horizontal="center"/>
    </xf>
    <xf numFmtId="9" fontId="134" fillId="18" borderId="0" xfId="2" applyFont="1" applyFill="1" applyBorder="1" applyAlignment="1">
      <alignment horizontal="center"/>
    </xf>
    <xf numFmtId="4" fontId="4" fillId="18" borderId="0" xfId="0" applyNumberFormat="1" applyFont="1" applyFill="1" applyAlignment="1">
      <alignment horizontal="center"/>
    </xf>
    <xf numFmtId="9" fontId="4" fillId="18" borderId="0" xfId="2" applyFont="1" applyFill="1" applyBorder="1" applyAlignment="1">
      <alignment horizontal="center"/>
    </xf>
    <xf numFmtId="1" fontId="69" fillId="3" borderId="0" xfId="1" applyNumberFormat="1" applyFont="1" applyFill="1" applyBorder="1" applyAlignment="1">
      <alignment horizontal="center" vertical="center"/>
    </xf>
    <xf numFmtId="1" fontId="69" fillId="4" borderId="0" xfId="1" applyNumberFormat="1" applyFont="1" applyFill="1" applyAlignment="1">
      <alignment horizontal="center" vertical="center"/>
    </xf>
    <xf numFmtId="1" fontId="69" fillId="3" borderId="0" xfId="1" applyNumberFormat="1" applyFont="1" applyFill="1" applyAlignment="1">
      <alignment horizontal="center" vertical="center"/>
    </xf>
    <xf numFmtId="1" fontId="95" fillId="3" borderId="0" xfId="0" applyNumberFormat="1" applyFont="1" applyFill="1" applyAlignment="1">
      <alignment horizontal="left" vertical="center"/>
    </xf>
    <xf numFmtId="10" fontId="95" fillId="3" borderId="0" xfId="2" quotePrefix="1" applyNumberFormat="1" applyFont="1" applyFill="1" applyBorder="1" applyAlignment="1">
      <alignment horizontal="center" vertical="center"/>
    </xf>
    <xf numFmtId="0" fontId="133" fillId="0" borderId="2" xfId="0" applyFont="1" applyBorder="1" applyAlignment="1">
      <alignment horizontal="left" vertical="center" wrapText="1"/>
    </xf>
    <xf numFmtId="0" fontId="133" fillId="0" borderId="0" xfId="0" applyFont="1" applyAlignment="1">
      <alignment horizontal="left" vertical="center" wrapText="1"/>
    </xf>
    <xf numFmtId="0" fontId="72" fillId="0" borderId="0" xfId="0" applyFont="1" applyAlignment="1">
      <alignment horizontal="center" vertical="center"/>
    </xf>
    <xf numFmtId="3" fontId="4" fillId="18" borderId="0" xfId="0" applyNumberFormat="1" applyFont="1" applyFill="1" applyAlignment="1">
      <alignment horizontal="center" vertical="center"/>
    </xf>
    <xf numFmtId="3" fontId="4" fillId="22" borderId="0" xfId="0" applyNumberFormat="1" applyFont="1" applyFill="1" applyAlignment="1">
      <alignment horizontal="center" vertical="center"/>
    </xf>
    <xf numFmtId="1" fontId="13" fillId="0" borderId="0" xfId="0" applyNumberFormat="1" applyFont="1" applyAlignment="1">
      <alignment horizontal="center" vertical="center"/>
    </xf>
    <xf numFmtId="0" fontId="124" fillId="0" borderId="0" xfId="0" applyFont="1"/>
    <xf numFmtId="14" fontId="0" fillId="0" borderId="0" xfId="0" applyNumberFormat="1"/>
    <xf numFmtId="0" fontId="8" fillId="4" borderId="0" xfId="0" applyFont="1" applyFill="1" applyAlignment="1">
      <alignment horizontal="center" vertical="center"/>
    </xf>
    <xf numFmtId="0" fontId="46" fillId="0" borderId="0" xfId="0" applyFont="1"/>
    <xf numFmtId="0" fontId="95" fillId="3" borderId="0" xfId="0" applyFont="1" applyFill="1" applyAlignment="1">
      <alignment horizontal="left" vertical="center"/>
    </xf>
    <xf numFmtId="0" fontId="95" fillId="4" borderId="0" xfId="0" quotePrefix="1" applyFont="1" applyFill="1" applyAlignment="1">
      <alignment horizontal="left" vertical="center"/>
    </xf>
    <xf numFmtId="0" fontId="95" fillId="8" borderId="0" xfId="0" quotePrefix="1" applyFont="1" applyFill="1" applyAlignment="1">
      <alignment horizontal="left" vertical="center"/>
    </xf>
    <xf numFmtId="169" fontId="7" fillId="4" borderId="0" xfId="0" applyNumberFormat="1" applyFont="1" applyFill="1" applyAlignment="1">
      <alignment horizontal="center" vertical="center"/>
    </xf>
    <xf numFmtId="169" fontId="7" fillId="4" borderId="0" xfId="2" quotePrefix="1" applyNumberFormat="1" applyFont="1" applyFill="1" applyAlignment="1">
      <alignment horizontal="center" vertical="center"/>
    </xf>
    <xf numFmtId="0" fontId="18" fillId="8" borderId="0" xfId="0" applyFont="1" applyFill="1"/>
    <xf numFmtId="0" fontId="19" fillId="8" borderId="0" xfId="0" applyFont="1" applyFill="1" applyAlignment="1">
      <alignment wrapText="1"/>
    </xf>
    <xf numFmtId="0" fontId="6" fillId="4" borderId="0" xfId="0" applyFont="1" applyFill="1" applyAlignment="1">
      <alignment wrapText="1"/>
    </xf>
    <xf numFmtId="0" fontId="8" fillId="4" borderId="0" xfId="0" applyFont="1" applyFill="1" applyAlignment="1">
      <alignment horizontal="center" vertical="center" wrapText="1"/>
    </xf>
    <xf numFmtId="0" fontId="7" fillId="4" borderId="0" xfId="0" applyFont="1" applyFill="1" applyAlignment="1">
      <alignment horizontal="left" wrapText="1"/>
    </xf>
    <xf numFmtId="9" fontId="133" fillId="4" borderId="0" xfId="0" applyNumberFormat="1" applyFont="1" applyFill="1" applyAlignment="1">
      <alignment horizontal="center"/>
    </xf>
    <xf numFmtId="164" fontId="133" fillId="4" borderId="0" xfId="0" quotePrefix="1" applyNumberFormat="1" applyFont="1" applyFill="1" applyAlignment="1">
      <alignment horizontal="center"/>
    </xf>
    <xf numFmtId="0" fontId="69" fillId="0" borderId="4" xfId="0" quotePrefix="1" applyFont="1" applyBorder="1" applyAlignment="1">
      <alignment horizontal="left" vertical="center"/>
    </xf>
    <xf numFmtId="170" fontId="4" fillId="0" borderId="4" xfId="0" quotePrefix="1" applyNumberFormat="1" applyFont="1" applyBorder="1" applyAlignment="1">
      <alignment horizontal="center"/>
    </xf>
    <xf numFmtId="3" fontId="4" fillId="0" borderId="4" xfId="0" quotePrefix="1" applyNumberFormat="1" applyFont="1" applyBorder="1" applyAlignment="1">
      <alignment horizontal="center"/>
    </xf>
    <xf numFmtId="0" fontId="4" fillId="17" borderId="36" xfId="0" applyFont="1" applyFill="1" applyBorder="1"/>
    <xf numFmtId="3" fontId="4" fillId="17" borderId="36" xfId="0" applyNumberFormat="1" applyFont="1" applyFill="1" applyBorder="1" applyAlignment="1">
      <alignment horizontal="center" wrapText="1"/>
    </xf>
    <xf numFmtId="3" fontId="4" fillId="17" borderId="36" xfId="0" applyNumberFormat="1" applyFont="1" applyFill="1" applyBorder="1" applyAlignment="1">
      <alignment horizontal="center"/>
    </xf>
    <xf numFmtId="0" fontId="7" fillId="8" borderId="0" xfId="0" applyFont="1" applyFill="1" applyAlignment="1">
      <alignment horizontal="left" wrapText="1"/>
    </xf>
    <xf numFmtId="0" fontId="7" fillId="8" borderId="0" xfId="0" applyFont="1" applyFill="1" applyAlignment="1">
      <alignment horizontal="left" vertical="center" wrapText="1"/>
    </xf>
    <xf numFmtId="0" fontId="6" fillId="8" borderId="0" xfId="0" applyFont="1" applyFill="1" applyAlignment="1">
      <alignment wrapText="1"/>
    </xf>
    <xf numFmtId="9" fontId="7" fillId="8" borderId="0" xfId="0" applyNumberFormat="1" applyFont="1" applyFill="1" applyAlignment="1">
      <alignment horizontal="left"/>
    </xf>
    <xf numFmtId="9" fontId="7" fillId="8" borderId="0" xfId="0" applyNumberFormat="1" applyFont="1" applyFill="1" applyAlignment="1">
      <alignment horizontal="center" vertical="center" wrapText="1"/>
    </xf>
    <xf numFmtId="9" fontId="95" fillId="8" borderId="0" xfId="0" applyNumberFormat="1" applyFont="1" applyFill="1" applyAlignment="1">
      <alignment horizontal="center" vertical="center" wrapText="1"/>
    </xf>
    <xf numFmtId="2" fontId="20" fillId="8" borderId="0" xfId="1" applyNumberFormat="1" applyFont="1" applyFill="1" applyBorder="1" applyAlignment="1">
      <alignment horizontal="left" vertical="center"/>
    </xf>
    <xf numFmtId="2" fontId="20" fillId="4" borderId="0" xfId="0" applyNumberFormat="1" applyFont="1" applyFill="1" applyAlignment="1">
      <alignment horizontal="left" vertical="center"/>
    </xf>
    <xf numFmtId="171" fontId="50" fillId="18" borderId="4" xfId="0" applyNumberFormat="1" applyFont="1" applyFill="1" applyBorder="1" applyAlignment="1">
      <alignment horizontal="center"/>
    </xf>
    <xf numFmtId="3" fontId="50" fillId="18" borderId="0" xfId="0" applyNumberFormat="1" applyFont="1" applyFill="1" applyAlignment="1">
      <alignment horizontal="center"/>
    </xf>
    <xf numFmtId="3" fontId="50" fillId="0" borderId="4" xfId="0" applyNumberFormat="1" applyFont="1" applyBorder="1" applyAlignment="1">
      <alignment horizontal="center"/>
    </xf>
    <xf numFmtId="3" fontId="50" fillId="0" borderId="0" xfId="0" applyNumberFormat="1" applyFont="1" applyAlignment="1">
      <alignment horizontal="center" wrapText="1" readingOrder="1"/>
    </xf>
    <xf numFmtId="3" fontId="50" fillId="0" borderId="16" xfId="0" applyNumberFormat="1" applyFont="1" applyBorder="1" applyAlignment="1">
      <alignment horizontal="center" wrapText="1" readingOrder="1"/>
    </xf>
    <xf numFmtId="0" fontId="112" fillId="4" borderId="0" xfId="3" applyFont="1" applyFill="1" applyAlignment="1">
      <alignment horizontal="left" vertical="top" wrapText="1"/>
    </xf>
    <xf numFmtId="0" fontId="140" fillId="8" borderId="0" xfId="1" applyNumberFormat="1" applyFont="1" applyFill="1" applyBorder="1" applyAlignment="1">
      <alignment horizontal="left" vertical="center"/>
    </xf>
    <xf numFmtId="0" fontId="141" fillId="8" borderId="0" xfId="4" applyFont="1" applyFill="1" applyBorder="1" applyAlignment="1">
      <alignment horizontal="left" vertical="center" wrapText="1"/>
    </xf>
    <xf numFmtId="0" fontId="69" fillId="8" borderId="0" xfId="1" applyNumberFormat="1" applyFont="1" applyFill="1" applyBorder="1" applyAlignment="1">
      <alignment horizontal="left" vertical="center"/>
    </xf>
    <xf numFmtId="0" fontId="141" fillId="4" borderId="0" xfId="4" applyFont="1" applyFill="1" applyBorder="1" applyAlignment="1">
      <alignment horizontal="left" vertical="center" wrapText="1"/>
    </xf>
    <xf numFmtId="0" fontId="69" fillId="4" borderId="0" xfId="1" applyNumberFormat="1" applyFont="1" applyFill="1" applyBorder="1" applyAlignment="1">
      <alignment horizontal="left" vertical="center"/>
    </xf>
    <xf numFmtId="0" fontId="69" fillId="4" borderId="0" xfId="4" applyFont="1" applyFill="1" applyBorder="1" applyAlignment="1">
      <alignment horizontal="left" vertical="center" wrapText="1"/>
    </xf>
    <xf numFmtId="3" fontId="133" fillId="17" borderId="0" xfId="0" applyNumberFormat="1" applyFont="1" applyFill="1" applyAlignment="1">
      <alignment horizontal="center" vertical="center"/>
    </xf>
    <xf numFmtId="0" fontId="133" fillId="17" borderId="0" xfId="0" applyFont="1" applyFill="1" applyAlignment="1">
      <alignment horizontal="center" vertical="center"/>
    </xf>
    <xf numFmtId="3" fontId="134" fillId="18" borderId="0" xfId="0" applyNumberFormat="1" applyFont="1" applyFill="1" applyAlignment="1">
      <alignment horizontal="center" vertical="center"/>
    </xf>
    <xf numFmtId="169" fontId="134" fillId="18" borderId="0" xfId="0" applyNumberFormat="1" applyFont="1" applyFill="1" applyAlignment="1">
      <alignment horizontal="center" vertical="center"/>
    </xf>
    <xf numFmtId="3" fontId="134" fillId="17" borderId="0" xfId="0" applyNumberFormat="1" applyFont="1" applyFill="1" applyAlignment="1">
      <alignment horizontal="center" vertical="center"/>
    </xf>
    <xf numFmtId="169" fontId="134" fillId="17" borderId="0" xfId="0" applyNumberFormat="1" applyFont="1" applyFill="1" applyAlignment="1">
      <alignment horizontal="center" vertical="center"/>
    </xf>
    <xf numFmtId="0" fontId="86" fillId="0" borderId="0" xfId="0" applyFont="1" applyAlignment="1">
      <alignment vertical="center"/>
    </xf>
    <xf numFmtId="0" fontId="141" fillId="4" borderId="0" xfId="5" applyFont="1" applyFill="1" applyBorder="1" applyAlignment="1">
      <alignment horizontal="left" vertical="center" wrapText="1"/>
    </xf>
    <xf numFmtId="0" fontId="141" fillId="8" borderId="0" xfId="5" applyFont="1" applyFill="1" applyAlignment="1">
      <alignment horizontal="left" vertical="center" wrapText="1"/>
    </xf>
    <xf numFmtId="0" fontId="141" fillId="4" borderId="0" xfId="5" applyFont="1" applyFill="1" applyAlignment="1">
      <alignment horizontal="left" vertical="center" wrapText="1"/>
    </xf>
    <xf numFmtId="0" fontId="141" fillId="8" borderId="0" xfId="5" applyFont="1" applyFill="1"/>
    <xf numFmtId="0" fontId="141" fillId="4" borderId="0" xfId="5" applyFont="1" applyFill="1"/>
    <xf numFmtId="0" fontId="141" fillId="8" borderId="0" xfId="5" applyFont="1" applyFill="1" applyBorder="1" applyAlignment="1">
      <alignment horizontal="left" vertical="center"/>
    </xf>
    <xf numFmtId="49" fontId="69" fillId="4" borderId="0" xfId="1" applyNumberFormat="1" applyFont="1" applyFill="1" applyBorder="1" applyAlignment="1">
      <alignment horizontal="left" vertical="center" wrapText="1"/>
    </xf>
    <xf numFmtId="0" fontId="141" fillId="4" borderId="0" xfId="5" quotePrefix="1" applyFont="1" applyFill="1" applyBorder="1" applyAlignment="1">
      <alignment horizontal="left" vertical="center"/>
    </xf>
    <xf numFmtId="0" fontId="69" fillId="8" borderId="0" xfId="0" applyFont="1" applyFill="1" applyAlignment="1">
      <alignment horizontal="left" vertical="center"/>
    </xf>
    <xf numFmtId="0" fontId="141" fillId="8" borderId="0" xfId="5" applyFont="1" applyFill="1" applyAlignment="1">
      <alignment horizontal="left" vertical="center"/>
    </xf>
    <xf numFmtId="49" fontId="69" fillId="4" borderId="0" xfId="1" applyNumberFormat="1" applyFont="1" applyFill="1" applyAlignment="1">
      <alignment horizontal="left" vertical="center" wrapText="1"/>
    </xf>
    <xf numFmtId="0" fontId="141" fillId="4" borderId="0" xfId="5" quotePrefix="1" applyFont="1" applyFill="1" applyAlignment="1">
      <alignment horizontal="left" vertical="center"/>
    </xf>
    <xf numFmtId="0" fontId="69" fillId="8" borderId="0" xfId="1" applyNumberFormat="1" applyFont="1" applyFill="1" applyAlignment="1">
      <alignment horizontal="left" vertical="center"/>
    </xf>
    <xf numFmtId="0" fontId="69" fillId="4" borderId="0" xfId="1" applyNumberFormat="1" applyFont="1" applyFill="1" applyAlignment="1">
      <alignment horizontal="left" vertical="center"/>
    </xf>
    <xf numFmtId="0" fontId="125" fillId="4" borderId="0" xfId="3" applyFont="1" applyFill="1" applyAlignment="1">
      <alignment vertical="top" wrapText="1"/>
    </xf>
    <xf numFmtId="171" fontId="4" fillId="17" borderId="0" xfId="0" applyNumberFormat="1" applyFont="1" applyFill="1" applyAlignment="1">
      <alignment horizontal="center" vertical="center" wrapText="1"/>
    </xf>
    <xf numFmtId="0" fontId="100" fillId="0" borderId="0" xfId="0" applyFont="1"/>
    <xf numFmtId="0" fontId="133" fillId="4" borderId="0" xfId="0" applyFont="1" applyFill="1"/>
    <xf numFmtId="0" fontId="141" fillId="4" borderId="0" xfId="4" applyFont="1" applyFill="1" applyBorder="1" applyAlignment="1">
      <alignment horizontal="left" vertical="center"/>
    </xf>
    <xf numFmtId="0" fontId="141" fillId="4" borderId="0" xfId="4" applyFont="1" applyFill="1" applyAlignment="1">
      <alignment horizontal="left" vertical="center"/>
    </xf>
    <xf numFmtId="0" fontId="141" fillId="4" borderId="0" xfId="5" applyFont="1" applyFill="1" applyAlignment="1">
      <alignment horizontal="left" vertical="center"/>
    </xf>
    <xf numFmtId="0" fontId="141" fillId="8" borderId="0" xfId="5" quotePrefix="1" applyFont="1" applyFill="1" applyAlignment="1">
      <alignment horizontal="left" vertical="center"/>
    </xf>
    <xf numFmtId="0" fontId="69" fillId="0" borderId="0" xfId="0" applyFont="1"/>
    <xf numFmtId="0" fontId="141" fillId="0" borderId="0" xfId="4" applyFont="1" applyFill="1" applyBorder="1" applyAlignment="1">
      <alignment horizontal="left" vertical="center" wrapText="1"/>
    </xf>
    <xf numFmtId="0" fontId="69" fillId="4" borderId="0" xfId="4" applyFont="1" applyFill="1" applyBorder="1" applyAlignment="1">
      <alignment horizontal="left" vertical="center"/>
    </xf>
    <xf numFmtId="2" fontId="69" fillId="4" borderId="0" xfId="1" applyNumberFormat="1" applyFont="1" applyFill="1" applyBorder="1" applyAlignment="1">
      <alignment horizontal="left" vertical="center"/>
    </xf>
    <xf numFmtId="0" fontId="69" fillId="3" borderId="0" xfId="4" applyFont="1" applyFill="1" applyBorder="1" applyAlignment="1">
      <alignment horizontal="left" vertical="center" wrapText="1"/>
    </xf>
    <xf numFmtId="2" fontId="69" fillId="3" borderId="0" xfId="0" applyNumberFormat="1" applyFont="1" applyFill="1" applyAlignment="1">
      <alignment horizontal="left" vertical="center"/>
    </xf>
    <xf numFmtId="0" fontId="69" fillId="4" borderId="0" xfId="4" quotePrefix="1" applyFont="1" applyFill="1" applyBorder="1" applyAlignment="1">
      <alignment horizontal="left" vertical="center"/>
    </xf>
    <xf numFmtId="0" fontId="69" fillId="0" borderId="0" xfId="0" applyFont="1" applyAlignment="1">
      <alignment horizontal="left" vertical="center"/>
    </xf>
    <xf numFmtId="0" fontId="69" fillId="0" borderId="0" xfId="1" applyNumberFormat="1" applyFont="1" applyFill="1" applyBorder="1" applyAlignment="1">
      <alignment horizontal="center" vertical="center"/>
    </xf>
    <xf numFmtId="2" fontId="69" fillId="0" borderId="0" xfId="1" applyNumberFormat="1" applyFont="1" applyFill="1" applyBorder="1" applyAlignment="1">
      <alignment horizontal="left" vertical="center" wrapText="1"/>
    </xf>
    <xf numFmtId="168" fontId="69" fillId="4" borderId="0" xfId="1" applyNumberFormat="1" applyFont="1" applyFill="1" applyBorder="1" applyAlignment="1">
      <alignment horizontal="left" vertical="center"/>
    </xf>
    <xf numFmtId="168" fontId="69" fillId="0" borderId="0" xfId="1" applyNumberFormat="1" applyFont="1" applyFill="1" applyBorder="1" applyAlignment="1">
      <alignment horizontal="left" vertical="center"/>
    </xf>
    <xf numFmtId="0" fontId="69" fillId="0" borderId="0" xfId="1" applyNumberFormat="1" applyFont="1" applyFill="1" applyBorder="1" applyAlignment="1">
      <alignment horizontal="left" vertical="center" wrapText="1"/>
    </xf>
    <xf numFmtId="0" fontId="69" fillId="0" borderId="0" xfId="1" applyNumberFormat="1" applyFont="1" applyFill="1" applyBorder="1" applyAlignment="1">
      <alignment horizontal="left" vertical="center"/>
    </xf>
    <xf numFmtId="0" fontId="69" fillId="4" borderId="0" xfId="0" applyFont="1" applyFill="1"/>
    <xf numFmtId="0" fontId="32" fillId="0" borderId="0" xfId="0" applyFont="1" applyAlignment="1">
      <alignment horizontal="left" vertical="center" wrapText="1"/>
    </xf>
    <xf numFmtId="0" fontId="137" fillId="0" borderId="19" xfId="0" applyFont="1" applyBorder="1" applyAlignment="1">
      <alignment horizontal="left" vertical="center" wrapText="1"/>
    </xf>
    <xf numFmtId="0" fontId="137" fillId="0" borderId="25" xfId="0" applyFont="1" applyBorder="1" applyAlignment="1">
      <alignment horizontal="left" vertical="center" wrapText="1"/>
    </xf>
    <xf numFmtId="0" fontId="32" fillId="0" borderId="25" xfId="0" applyFont="1" applyBorder="1" applyAlignment="1">
      <alignment horizontal="left" vertical="center" wrapText="1"/>
    </xf>
    <xf numFmtId="0" fontId="35" fillId="23" borderId="14" xfId="0" applyFont="1" applyFill="1" applyBorder="1" applyAlignment="1">
      <alignment horizontal="left" vertical="center"/>
    </xf>
    <xf numFmtId="0" fontId="35" fillId="23" borderId="0" xfId="0" applyFont="1" applyFill="1" applyAlignment="1">
      <alignment horizontal="left" vertical="center" wrapText="1"/>
    </xf>
    <xf numFmtId="0" fontId="35" fillId="23" borderId="0" xfId="0" applyFont="1" applyFill="1" applyAlignment="1">
      <alignment horizontal="left" vertical="center"/>
    </xf>
    <xf numFmtId="0" fontId="35" fillId="23" borderId="4" xfId="0" applyFont="1" applyFill="1" applyBorder="1" applyAlignment="1">
      <alignment horizontal="left" vertical="center"/>
    </xf>
    <xf numFmtId="0" fontId="32" fillId="0" borderId="23" xfId="0" applyFont="1" applyBorder="1" applyAlignment="1">
      <alignment horizontal="left" vertical="center" wrapText="1"/>
    </xf>
    <xf numFmtId="0" fontId="137" fillId="23" borderId="0" xfId="0" applyFont="1" applyFill="1" applyAlignment="1">
      <alignment horizontal="left" vertical="center"/>
    </xf>
    <xf numFmtId="0" fontId="138" fillId="23" borderId="4" xfId="0" applyFont="1" applyFill="1" applyBorder="1" applyAlignment="1">
      <alignment horizontal="left" vertical="center" wrapText="1"/>
    </xf>
    <xf numFmtId="0" fontId="138" fillId="23" borderId="0" xfId="0" applyFont="1" applyFill="1" applyAlignment="1">
      <alignment horizontal="left" vertical="center"/>
    </xf>
    <xf numFmtId="0" fontId="137" fillId="23" borderId="4" xfId="0" applyFont="1" applyFill="1" applyBorder="1" applyAlignment="1">
      <alignment horizontal="left" vertical="center"/>
    </xf>
    <xf numFmtId="0" fontId="93" fillId="0" borderId="19" xfId="4" applyFont="1" applyBorder="1" applyAlignment="1">
      <alignment horizontal="left" vertical="center" wrapText="1"/>
    </xf>
    <xf numFmtId="0" fontId="93" fillId="0" borderId="25" xfId="4" applyFont="1" applyBorder="1" applyAlignment="1">
      <alignment horizontal="left" vertical="center" wrapText="1"/>
    </xf>
    <xf numFmtId="0" fontId="93" fillId="0" borderId="24" xfId="4" applyFont="1" applyBorder="1" applyAlignment="1">
      <alignment horizontal="left" vertical="center" wrapText="1"/>
    </xf>
    <xf numFmtId="0" fontId="0" fillId="0" borderId="34" xfId="0" applyBorder="1"/>
    <xf numFmtId="0" fontId="93" fillId="0" borderId="23" xfId="4" applyFont="1" applyBorder="1" applyAlignment="1">
      <alignment horizontal="left" vertical="center" wrapText="1"/>
    </xf>
    <xf numFmtId="9" fontId="4" fillId="3" borderId="0" xfId="2" applyFont="1" applyFill="1" applyAlignment="1">
      <alignment horizontal="right" vertical="center"/>
    </xf>
    <xf numFmtId="9" fontId="7" fillId="4" borderId="0" xfId="2" applyFont="1" applyFill="1" applyAlignment="1">
      <alignment horizontal="right" vertical="center"/>
    </xf>
    <xf numFmtId="0" fontId="48" fillId="3" borderId="0" xfId="0" applyFont="1" applyFill="1" applyAlignment="1">
      <alignment vertical="center" wrapText="1"/>
    </xf>
    <xf numFmtId="0" fontId="13" fillId="3" borderId="0" xfId="0" applyFont="1" applyFill="1" applyAlignment="1">
      <alignment horizontal="center" vertical="center" wrapText="1"/>
    </xf>
    <xf numFmtId="3" fontId="74" fillId="4" borderId="0" xfId="2" applyNumberFormat="1" applyFont="1" applyFill="1" applyBorder="1" applyAlignment="1">
      <alignment horizontal="center" vertical="center"/>
    </xf>
    <xf numFmtId="0" fontId="8" fillId="0" borderId="0" xfId="0" applyFont="1" applyAlignment="1">
      <alignment horizontal="center" wrapText="1"/>
    </xf>
    <xf numFmtId="1" fontId="20" fillId="0" borderId="0" xfId="0" quotePrefix="1" applyNumberFormat="1" applyFont="1" applyAlignment="1">
      <alignment horizontal="center" vertical="center"/>
    </xf>
    <xf numFmtId="1" fontId="20" fillId="0" borderId="0" xfId="0" applyNumberFormat="1" applyFont="1" applyAlignment="1">
      <alignment horizontal="center" vertical="center"/>
    </xf>
    <xf numFmtId="1" fontId="7" fillId="0" borderId="0" xfId="0" quotePrefix="1" applyNumberFormat="1" applyFont="1" applyAlignment="1">
      <alignment horizontal="center" vertical="center"/>
    </xf>
    <xf numFmtId="9" fontId="7" fillId="0" borderId="0" xfId="0" quotePrefix="1" applyNumberFormat="1" applyFont="1" applyAlignment="1">
      <alignment horizontal="center" vertical="center"/>
    </xf>
    <xf numFmtId="9" fontId="7" fillId="3" borderId="0" xfId="2" applyFont="1" applyFill="1" applyBorder="1" applyAlignment="1">
      <alignment horizontal="center" vertical="center"/>
    </xf>
    <xf numFmtId="9" fontId="7" fillId="4" borderId="0" xfId="0" quotePrefix="1" applyNumberFormat="1" applyFont="1" applyFill="1" applyAlignment="1">
      <alignment horizontal="center" vertical="center"/>
    </xf>
    <xf numFmtId="9" fontId="4" fillId="18" borderId="0" xfId="0" applyNumberFormat="1" applyFont="1" applyFill="1" applyAlignment="1">
      <alignment horizontal="center" vertical="center"/>
    </xf>
    <xf numFmtId="9" fontId="7" fillId="3" borderId="0" xfId="0" applyNumberFormat="1" applyFont="1" applyFill="1" applyAlignment="1">
      <alignment horizontal="center" vertical="center"/>
    </xf>
    <xf numFmtId="9" fontId="4" fillId="17" borderId="0" xfId="0" applyNumberFormat="1" applyFont="1" applyFill="1" applyAlignment="1">
      <alignment horizontal="center" vertical="center"/>
    </xf>
    <xf numFmtId="0" fontId="7" fillId="3" borderId="0" xfId="0" quotePrefix="1" applyFont="1" applyFill="1" applyAlignment="1">
      <alignment horizontal="center" vertical="center" wrapText="1"/>
    </xf>
    <xf numFmtId="0" fontId="86" fillId="0" borderId="0" xfId="0" applyFont="1"/>
    <xf numFmtId="10" fontId="7" fillId="0" borderId="0" xfId="0" applyNumberFormat="1" applyFont="1" applyAlignment="1">
      <alignment horizontal="center" vertical="center" wrapText="1"/>
    </xf>
    <xf numFmtId="0" fontId="142" fillId="4" borderId="0" xfId="0" applyFont="1" applyFill="1" applyAlignment="1">
      <alignment vertical="center" wrapText="1"/>
    </xf>
    <xf numFmtId="0" fontId="5" fillId="3" borderId="1" xfId="0" applyFont="1" applyFill="1" applyBorder="1" applyAlignment="1">
      <alignment horizontal="center" vertical="center" wrapText="1"/>
    </xf>
    <xf numFmtId="168" fontId="13" fillId="4" borderId="0" xfId="1" applyNumberFormat="1" applyFont="1" applyFill="1"/>
    <xf numFmtId="168" fontId="13" fillId="0" borderId="0" xfId="1" applyNumberFormat="1" applyFont="1"/>
    <xf numFmtId="168" fontId="21" fillId="8" borderId="0" xfId="1" applyNumberFormat="1" applyFont="1" applyFill="1"/>
    <xf numFmtId="0" fontId="143" fillId="3" borderId="1" xfId="0" applyFont="1" applyFill="1" applyBorder="1" applyAlignment="1">
      <alignment horizontal="left" vertical="center" wrapText="1"/>
    </xf>
    <xf numFmtId="0" fontId="113" fillId="0" borderId="0" xfId="0" applyFont="1" applyAlignment="1">
      <alignment vertical="center"/>
    </xf>
    <xf numFmtId="0" fontId="113" fillId="3" borderId="0" xfId="0" quotePrefix="1" applyFont="1" applyFill="1" applyAlignment="1">
      <alignment horizontal="left" vertical="center"/>
    </xf>
    <xf numFmtId="168" fontId="113" fillId="3" borderId="0" xfId="1" applyNumberFormat="1" applyFont="1" applyFill="1" applyBorder="1" applyAlignment="1">
      <alignment horizontal="right" vertical="center"/>
    </xf>
    <xf numFmtId="9" fontId="113" fillId="3" borderId="0" xfId="2" quotePrefix="1" applyFont="1" applyFill="1" applyBorder="1" applyAlignment="1">
      <alignment horizontal="right" vertical="center"/>
    </xf>
    <xf numFmtId="168" fontId="69" fillId="3" borderId="0" xfId="1" applyNumberFormat="1" applyFont="1" applyFill="1" applyBorder="1" applyAlignment="1">
      <alignment horizontal="center" vertical="center"/>
    </xf>
    <xf numFmtId="9" fontId="69" fillId="3" borderId="0" xfId="2" quotePrefix="1" applyFont="1" applyFill="1" applyBorder="1" applyAlignment="1">
      <alignment horizontal="right" vertical="center"/>
    </xf>
    <xf numFmtId="168" fontId="69" fillId="4" borderId="0" xfId="1" applyNumberFormat="1" applyFont="1" applyFill="1" applyBorder="1" applyAlignment="1">
      <alignment horizontal="center" vertical="center"/>
    </xf>
    <xf numFmtId="9" fontId="69" fillId="4" borderId="0" xfId="2" applyFont="1" applyFill="1" applyBorder="1" applyAlignment="1">
      <alignment horizontal="right" vertical="center"/>
    </xf>
    <xf numFmtId="0" fontId="69" fillId="3" borderId="0" xfId="0" quotePrefix="1" applyFont="1" applyFill="1" applyAlignment="1">
      <alignment horizontal="left" vertical="center"/>
    </xf>
    <xf numFmtId="9" fontId="69" fillId="3" borderId="0" xfId="2" applyFont="1" applyFill="1" applyBorder="1" applyAlignment="1">
      <alignment horizontal="right" vertical="center"/>
    </xf>
    <xf numFmtId="168" fontId="69" fillId="3" borderId="0" xfId="1" applyNumberFormat="1" applyFont="1" applyFill="1" applyBorder="1" applyAlignment="1">
      <alignment horizontal="right" vertical="center"/>
    </xf>
    <xf numFmtId="168" fontId="69" fillId="3" borderId="0" xfId="1" applyNumberFormat="1" applyFont="1" applyFill="1" applyBorder="1" applyAlignment="1">
      <alignment vertical="center"/>
    </xf>
    <xf numFmtId="165" fontId="69" fillId="3" borderId="0" xfId="1" quotePrefix="1" applyFont="1" applyFill="1" applyBorder="1" applyAlignment="1">
      <alignment horizontal="right" vertical="center"/>
    </xf>
    <xf numFmtId="168" fontId="69" fillId="4" borderId="0" xfId="1" applyNumberFormat="1" applyFont="1" applyFill="1" applyBorder="1" applyAlignment="1">
      <alignment vertical="center"/>
    </xf>
    <xf numFmtId="9" fontId="69" fillId="4" borderId="0" xfId="2" applyFont="1" applyFill="1" applyBorder="1" applyAlignment="1">
      <alignment vertical="center"/>
    </xf>
    <xf numFmtId="9" fontId="69" fillId="3" borderId="0" xfId="2" applyFont="1" applyFill="1" applyBorder="1" applyAlignment="1">
      <alignment vertical="center"/>
    </xf>
    <xf numFmtId="9" fontId="69" fillId="4" borderId="0" xfId="2" applyFont="1" applyFill="1" applyAlignment="1">
      <alignment vertical="center"/>
    </xf>
    <xf numFmtId="168" fontId="69" fillId="3" borderId="4" xfId="1" applyNumberFormat="1" applyFont="1" applyFill="1" applyBorder="1" applyAlignment="1">
      <alignment vertical="center"/>
    </xf>
    <xf numFmtId="9" fontId="69" fillId="3" borderId="4" xfId="2" applyFont="1" applyFill="1" applyBorder="1" applyAlignment="1">
      <alignment vertical="center"/>
    </xf>
    <xf numFmtId="0" fontId="12" fillId="0" borderId="0" xfId="0" applyFont="1" applyAlignment="1">
      <alignment horizontal="left" vertical="top" wrapText="1"/>
    </xf>
    <xf numFmtId="0" fontId="7" fillId="4" borderId="0" xfId="0" applyFont="1" applyFill="1" applyAlignment="1">
      <alignment horizontal="left" vertical="center" wrapText="1"/>
    </xf>
    <xf numFmtId="0" fontId="13" fillId="4" borderId="0" xfId="0" applyFont="1" applyFill="1" applyAlignment="1">
      <alignment horizontal="left" vertical="center" wrapText="1"/>
    </xf>
    <xf numFmtId="0" fontId="6" fillId="0" borderId="0" xfId="0" applyFont="1" applyAlignment="1">
      <alignment vertical="center" wrapText="1"/>
    </xf>
    <xf numFmtId="0" fontId="113" fillId="0" borderId="0" xfId="0" applyFont="1" applyAlignment="1">
      <alignment horizontal="left" vertical="top" wrapText="1"/>
    </xf>
    <xf numFmtId="0" fontId="96" fillId="0" borderId="0" xfId="0" applyFont="1" applyFill="1"/>
    <xf numFmtId="0" fontId="13" fillId="0" borderId="2" xfId="0" applyFont="1" applyBorder="1"/>
    <xf numFmtId="0" fontId="144" fillId="0" borderId="0" xfId="0" applyFont="1" applyAlignment="1">
      <alignment horizontal="left" vertical="top" wrapText="1"/>
    </xf>
    <xf numFmtId="0" fontId="12" fillId="0" borderId="0" xfId="0" applyFont="1" applyAlignment="1">
      <alignment horizontal="left" vertical="top" wrapText="1"/>
    </xf>
    <xf numFmtId="0" fontId="7" fillId="0" borderId="0" xfId="1" applyNumberFormat="1" applyFont="1" applyFill="1" applyBorder="1" applyAlignment="1">
      <alignment horizontal="left" vertical="center" wrapText="1"/>
    </xf>
    <xf numFmtId="0" fontId="116" fillId="0" borderId="0" xfId="0" applyFont="1" applyAlignment="1">
      <alignment wrapText="1"/>
    </xf>
    <xf numFmtId="0" fontId="76" fillId="0" borderId="0" xfId="0" applyFont="1" applyAlignment="1">
      <alignment vertical="top" wrapText="1"/>
    </xf>
    <xf numFmtId="0" fontId="116" fillId="0" borderId="14" xfId="0" applyFont="1" applyBorder="1" applyAlignment="1">
      <alignment horizontal="left" wrapText="1"/>
    </xf>
    <xf numFmtId="0" fontId="4" fillId="17" borderId="3" xfId="0" applyFont="1" applyFill="1" applyBorder="1" applyAlignment="1">
      <alignment horizontal="center" vertical="center" wrapText="1"/>
    </xf>
    <xf numFmtId="0" fontId="72" fillId="18" borderId="0" xfId="0" applyFont="1" applyFill="1" applyAlignment="1">
      <alignment horizontal="center"/>
    </xf>
    <xf numFmtId="0" fontId="72" fillId="3" borderId="4" xfId="0" applyFont="1" applyFill="1" applyBorder="1" applyAlignment="1">
      <alignment horizontal="center"/>
    </xf>
    <xf numFmtId="0" fontId="116" fillId="0" borderId="0" xfId="0" applyFont="1" applyAlignment="1">
      <alignment horizontal="left" vertical="top" wrapText="1"/>
    </xf>
    <xf numFmtId="0" fontId="116" fillId="17" borderId="14" xfId="0" applyFont="1" applyFill="1" applyBorder="1" applyAlignment="1">
      <alignment horizontal="left" wrapText="1"/>
    </xf>
    <xf numFmtId="0" fontId="116" fillId="17" borderId="0" xfId="0" applyFont="1" applyFill="1" applyAlignment="1">
      <alignment horizontal="left" wrapText="1"/>
    </xf>
    <xf numFmtId="0" fontId="119" fillId="0" borderId="0" xfId="0" applyFont="1" applyAlignment="1">
      <alignment horizontal="left" vertical="center" wrapText="1"/>
    </xf>
    <xf numFmtId="0" fontId="5" fillId="17" borderId="1" xfId="0" applyFont="1" applyFill="1" applyBorder="1" applyAlignment="1">
      <alignment horizontal="center"/>
    </xf>
    <xf numFmtId="0" fontId="76" fillId="0" borderId="0" xfId="0" applyFont="1" applyAlignment="1">
      <alignment vertical="center" wrapText="1"/>
    </xf>
    <xf numFmtId="0" fontId="119" fillId="17" borderId="14" xfId="0" applyFont="1" applyFill="1" applyBorder="1" applyAlignment="1">
      <alignment wrapText="1"/>
    </xf>
    <xf numFmtId="0" fontId="41" fillId="0" borderId="0" xfId="0" applyFont="1" applyAlignment="1">
      <alignment wrapText="1"/>
    </xf>
    <xf numFmtId="0" fontId="50" fillId="0" borderId="0" xfId="0" applyFont="1" applyAlignment="1">
      <alignment wrapText="1"/>
    </xf>
    <xf numFmtId="0" fontId="5" fillId="17" borderId="1" xfId="0" applyFont="1" applyFill="1" applyBorder="1" applyAlignment="1">
      <alignment horizontal="center" wrapText="1"/>
    </xf>
    <xf numFmtId="0" fontId="126" fillId="0" borderId="0" xfId="0" applyFont="1" applyAlignment="1">
      <alignment horizontal="left" vertical="top" wrapText="1"/>
    </xf>
    <xf numFmtId="0" fontId="10" fillId="0" borderId="0" xfId="0" applyFont="1" applyAlignment="1">
      <alignment horizontal="left" vertical="center" wrapText="1"/>
    </xf>
    <xf numFmtId="0" fontId="101" fillId="0" borderId="0" xfId="0" applyFont="1" applyAlignment="1">
      <alignment horizontal="left" vertical="center" wrapText="1"/>
    </xf>
    <xf numFmtId="0" fontId="46" fillId="0" borderId="0" xfId="0" applyFont="1" applyAlignment="1">
      <alignment horizontal="left" vertical="center" wrapText="1"/>
    </xf>
    <xf numFmtId="0" fontId="113" fillId="0" borderId="0" xfId="0" applyFont="1" applyAlignment="1">
      <alignment horizontal="left" vertical="center" wrapText="1"/>
    </xf>
    <xf numFmtId="0" fontId="75" fillId="0" borderId="0" xfId="0" applyFont="1" applyAlignment="1">
      <alignment wrapText="1"/>
    </xf>
    <xf numFmtId="0" fontId="7" fillId="3" borderId="0" xfId="0" applyFont="1" applyFill="1" applyAlignment="1">
      <alignment horizontal="left" vertical="center" wrapText="1"/>
    </xf>
    <xf numFmtId="0" fontId="126" fillId="17" borderId="0" xfId="0" applyFont="1" applyFill="1" applyAlignment="1">
      <alignment wrapText="1"/>
    </xf>
    <xf numFmtId="0" fontId="46" fillId="0" borderId="0" xfId="0" quotePrefix="1" applyFont="1" applyAlignment="1">
      <alignment horizontal="left" vertical="center" wrapText="1"/>
    </xf>
    <xf numFmtId="1" fontId="16" fillId="0" borderId="0" xfId="0" applyNumberFormat="1" applyFont="1" applyAlignment="1">
      <alignment horizontal="left" vertical="top" wrapText="1"/>
    </xf>
    <xf numFmtId="0" fontId="95" fillId="0" borderId="0" xfId="0" applyFont="1" applyAlignment="1">
      <alignment horizontal="left" vertical="top" wrapText="1"/>
    </xf>
    <xf numFmtId="0" fontId="95" fillId="4" borderId="0" xfId="0" quotePrefix="1" applyFont="1" applyFill="1" applyAlignment="1">
      <alignment horizontal="left" vertical="top" wrapText="1"/>
    </xf>
    <xf numFmtId="0" fontId="95" fillId="4" borderId="0" xfId="0" applyFont="1" applyFill="1" applyAlignment="1">
      <alignment horizontal="left" vertical="top" wrapText="1"/>
    </xf>
    <xf numFmtId="0" fontId="95" fillId="8" borderId="0" xfId="0" quotePrefix="1" applyFont="1" applyFill="1" applyAlignment="1">
      <alignment horizontal="left" vertical="top" wrapText="1"/>
    </xf>
    <xf numFmtId="0" fontId="69" fillId="0" borderId="3" xfId="0" applyFont="1" applyBorder="1" applyAlignment="1">
      <alignment horizontal="left" vertical="center" wrapText="1"/>
    </xf>
    <xf numFmtId="0" fontId="69" fillId="4" borderId="0" xfId="0" quotePrefix="1" applyFont="1" applyFill="1" applyAlignment="1">
      <alignment horizontal="left" vertical="center" wrapText="1"/>
    </xf>
    <xf numFmtId="0" fontId="69" fillId="0" borderId="0" xfId="0" quotePrefix="1" applyFont="1" applyAlignment="1">
      <alignment horizontal="left" vertical="top" wrapText="1"/>
    </xf>
    <xf numFmtId="0" fontId="95" fillId="0" borderId="3" xfId="0" applyFont="1" applyBorder="1" applyAlignment="1">
      <alignment horizontal="left" vertical="top" wrapText="1"/>
    </xf>
    <xf numFmtId="0" fontId="12" fillId="0" borderId="0" xfId="0" applyFont="1" applyAlignment="1">
      <alignment horizontal="left" vertical="center" wrapText="1"/>
    </xf>
    <xf numFmtId="0" fontId="7" fillId="0" borderId="3" xfId="0" applyFont="1" applyBorder="1" applyAlignment="1">
      <alignment horizontal="left" vertical="center" wrapText="1"/>
    </xf>
    <xf numFmtId="0" fontId="7" fillId="4" borderId="0" xfId="0" applyFont="1" applyFill="1" applyAlignment="1">
      <alignment horizontal="left" vertical="center" wrapText="1"/>
    </xf>
    <xf numFmtId="0" fontId="13" fillId="4" borderId="0" xfId="0" applyFont="1" applyFill="1" applyAlignment="1">
      <alignment horizontal="left" vertical="center" wrapText="1"/>
    </xf>
    <xf numFmtId="0" fontId="13" fillId="0" borderId="0" xfId="0" applyFont="1" applyAlignment="1">
      <alignment horizontal="left" vertical="center" wrapText="1"/>
    </xf>
    <xf numFmtId="0" fontId="13" fillId="4" borderId="0" xfId="0" applyFont="1" applyFill="1" applyAlignment="1">
      <alignment horizontal="left" vertical="center"/>
    </xf>
    <xf numFmtId="0" fontId="13" fillId="0" borderId="0" xfId="0" applyFont="1" applyAlignment="1">
      <alignment vertical="center" wrapText="1"/>
    </xf>
    <xf numFmtId="0" fontId="113" fillId="0" borderId="0" xfId="0" quotePrefix="1" applyFont="1" applyAlignment="1">
      <alignment horizontal="left" vertical="center" wrapText="1"/>
    </xf>
    <xf numFmtId="0" fontId="6" fillId="0" borderId="0" xfId="0" applyFont="1" applyAlignment="1">
      <alignment vertical="center" wrapText="1"/>
    </xf>
    <xf numFmtId="0" fontId="113" fillId="0" borderId="0" xfId="0" applyFont="1" applyAlignment="1">
      <alignment horizontal="left" vertical="top" wrapText="1"/>
    </xf>
    <xf numFmtId="0" fontId="72" fillId="3" borderId="0" xfId="0" applyFont="1" applyFill="1" applyAlignment="1">
      <alignment horizontal="left" vertical="top" wrapText="1"/>
    </xf>
    <xf numFmtId="0" fontId="13" fillId="0" borderId="0" xfId="0" applyFont="1" applyAlignment="1">
      <alignment horizontal="center" wrapText="1"/>
    </xf>
    <xf numFmtId="0" fontId="69" fillId="3" borderId="0" xfId="0" applyFont="1" applyFill="1" applyAlignment="1">
      <alignment horizontal="left" vertical="top" wrapText="1"/>
    </xf>
    <xf numFmtId="0" fontId="69" fillId="3" borderId="0" xfId="0" applyFont="1" applyFill="1" applyAlignment="1">
      <alignment horizontal="left" vertical="top"/>
    </xf>
    <xf numFmtId="0" fontId="12" fillId="0" borderId="0" xfId="0" applyFont="1" applyAlignment="1">
      <alignment vertical="center" wrapText="1"/>
    </xf>
    <xf numFmtId="0" fontId="104" fillId="3" borderId="0" xfId="0" applyFont="1" applyFill="1" applyAlignment="1">
      <alignment horizontal="left" vertical="top" wrapText="1"/>
    </xf>
    <xf numFmtId="0" fontId="6" fillId="0" borderId="0" xfId="0" applyFont="1" applyAlignment="1">
      <alignment horizontal="left" vertical="top" wrapText="1"/>
    </xf>
    <xf numFmtId="0" fontId="92" fillId="0" borderId="0" xfId="0" applyFont="1" applyAlignment="1">
      <alignment vertical="center" wrapText="1"/>
    </xf>
    <xf numFmtId="0" fontId="103" fillId="0" borderId="0" xfId="0" applyFont="1" applyAlignment="1">
      <alignment wrapText="1"/>
    </xf>
    <xf numFmtId="0" fontId="8" fillId="3" borderId="1" xfId="0" applyFont="1" applyFill="1" applyBorder="1" applyAlignment="1">
      <alignment horizontal="center" vertical="center" wrapText="1"/>
    </xf>
    <xf numFmtId="0" fontId="102" fillId="0" borderId="42" xfId="0" applyFont="1" applyBorder="1" applyAlignment="1">
      <alignment horizontal="left" vertical="top" wrapText="1"/>
    </xf>
    <xf numFmtId="0" fontId="102" fillId="0" borderId="43" xfId="0" applyFont="1" applyBorder="1" applyAlignment="1">
      <alignment horizontal="left" vertical="top" wrapText="1"/>
    </xf>
    <xf numFmtId="0" fontId="102" fillId="0" borderId="44" xfId="0" applyFont="1" applyBorder="1" applyAlignment="1">
      <alignment horizontal="left" vertical="top" wrapText="1"/>
    </xf>
    <xf numFmtId="0" fontId="95" fillId="4" borderId="0" xfId="0" applyFont="1" applyFill="1" applyAlignment="1">
      <alignment horizontal="center" vertical="center" wrapText="1"/>
    </xf>
    <xf numFmtId="0" fontId="95" fillId="3" borderId="0" xfId="0" applyFont="1" applyFill="1" applyAlignment="1">
      <alignment horizontal="center" vertical="center" wrapText="1"/>
    </xf>
    <xf numFmtId="0" fontId="95" fillId="18" borderId="0" xfId="0" applyFont="1" applyFill="1" applyAlignment="1">
      <alignment horizontal="center" vertical="center" wrapText="1"/>
    </xf>
    <xf numFmtId="0" fontId="95" fillId="8" borderId="0" xfId="0" applyFont="1" applyFill="1" applyAlignment="1">
      <alignment horizontal="center" vertical="center" wrapText="1"/>
    </xf>
    <xf numFmtId="0" fontId="35" fillId="0" borderId="18" xfId="0" applyFont="1" applyBorder="1" applyAlignment="1">
      <alignment horizontal="left" vertical="center" wrapText="1"/>
    </xf>
    <xf numFmtId="0" fontId="35" fillId="0" borderId="37"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32" fillId="0" borderId="0" xfId="0" applyFont="1" applyAlignment="1">
      <alignment horizontal="left"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32" fillId="0" borderId="16" xfId="0" applyFont="1" applyBorder="1" applyAlignment="1">
      <alignment horizontal="left" vertical="center" wrapText="1"/>
    </xf>
    <xf numFmtId="0" fontId="32" fillId="0" borderId="32" xfId="0" applyFont="1" applyBorder="1" applyAlignment="1">
      <alignment horizontal="left" vertical="center" wrapText="1"/>
    </xf>
    <xf numFmtId="0" fontId="138" fillId="0" borderId="18" xfId="0" applyFont="1" applyBorder="1" applyAlignment="1">
      <alignment horizontal="left" vertical="center" wrapText="1"/>
    </xf>
    <xf numFmtId="0" fontId="138" fillId="0" borderId="37" xfId="0" applyFont="1" applyBorder="1" applyAlignment="1">
      <alignment horizontal="left" vertical="center" wrapText="1"/>
    </xf>
    <xf numFmtId="0" fontId="35" fillId="23" borderId="14" xfId="0" applyFont="1" applyFill="1" applyBorder="1" applyAlignment="1">
      <alignment horizontal="left" vertical="center"/>
    </xf>
    <xf numFmtId="0" fontId="35" fillId="23" borderId="16" xfId="0" applyFont="1" applyFill="1" applyBorder="1" applyAlignment="1">
      <alignment horizontal="left" vertical="center"/>
    </xf>
    <xf numFmtId="0" fontId="35" fillId="23" borderId="20" xfId="0" applyFont="1" applyFill="1" applyBorder="1" applyAlignment="1">
      <alignment horizontal="left" vertical="center"/>
    </xf>
    <xf numFmtId="0" fontId="32" fillId="0" borderId="33" xfId="0" applyFont="1" applyBorder="1" applyAlignment="1">
      <alignment horizontal="left" vertical="center" wrapText="1"/>
    </xf>
    <xf numFmtId="0" fontId="32" fillId="0" borderId="41" xfId="0" applyFont="1" applyBorder="1" applyAlignment="1">
      <alignment horizontal="left" vertical="center" wrapText="1"/>
    </xf>
    <xf numFmtId="0" fontId="137" fillId="23" borderId="0" xfId="0" applyFont="1" applyFill="1" applyAlignment="1">
      <alignment horizontal="left" vertical="center"/>
    </xf>
    <xf numFmtId="0" fontId="137" fillId="23" borderId="16" xfId="0" applyFont="1" applyFill="1" applyBorder="1" applyAlignment="1">
      <alignment horizontal="left" vertical="center"/>
    </xf>
    <xf numFmtId="0" fontId="35" fillId="23" borderId="0" xfId="0" applyFont="1" applyFill="1" applyAlignment="1">
      <alignment horizontal="left" vertical="center"/>
    </xf>
    <xf numFmtId="0" fontId="32" fillId="0" borderId="35" xfId="0" applyFont="1" applyBorder="1" applyAlignment="1">
      <alignment horizontal="left" vertical="center" wrapText="1"/>
    </xf>
    <xf numFmtId="0" fontId="32" fillId="0" borderId="40" xfId="0" applyFont="1" applyBorder="1" applyAlignment="1">
      <alignment horizontal="left" vertical="center" wrapText="1"/>
    </xf>
    <xf numFmtId="0" fontId="35" fillId="0" borderId="22" xfId="0" applyFont="1" applyBorder="1" applyAlignment="1">
      <alignment horizontal="left" vertical="center" wrapText="1"/>
    </xf>
    <xf numFmtId="0" fontId="35" fillId="0" borderId="38" xfId="0" applyFont="1" applyBorder="1" applyAlignment="1">
      <alignment horizontal="left" vertical="center" wrapText="1"/>
    </xf>
    <xf numFmtId="0" fontId="35" fillId="0" borderId="39" xfId="0" applyFont="1" applyBorder="1" applyAlignment="1">
      <alignment horizontal="left" vertical="center" wrapText="1"/>
    </xf>
    <xf numFmtId="0" fontId="35" fillId="0" borderId="32" xfId="0" applyFont="1" applyBorder="1" applyAlignment="1">
      <alignment horizontal="left" vertical="center" wrapText="1"/>
    </xf>
    <xf numFmtId="0" fontId="93" fillId="0" borderId="35" xfId="4" applyFont="1" applyBorder="1" applyAlignment="1">
      <alignment horizontal="left" vertical="center" wrapText="1"/>
    </xf>
    <xf numFmtId="0" fontId="93" fillId="0" borderId="40" xfId="4" applyFont="1" applyBorder="1" applyAlignment="1">
      <alignment horizontal="left" vertical="center" wrapText="1"/>
    </xf>
    <xf numFmtId="0" fontId="90" fillId="15" borderId="0" xfId="0" applyFont="1" applyFill="1" applyAlignment="1">
      <alignment horizontal="left" vertical="center"/>
    </xf>
    <xf numFmtId="0" fontId="6" fillId="20" borderId="0" xfId="0" applyFont="1" applyFill="1" applyAlignment="1">
      <alignment horizontal="left" vertical="center"/>
    </xf>
    <xf numFmtId="0" fontId="6" fillId="20" borderId="4" xfId="0" applyFont="1" applyFill="1" applyBorder="1" applyAlignment="1">
      <alignment horizontal="left" vertical="center"/>
    </xf>
    <xf numFmtId="0" fontId="91" fillId="19" borderId="0" xfId="0" applyFont="1" applyFill="1" applyAlignment="1">
      <alignment vertical="center" wrapText="1"/>
    </xf>
    <xf numFmtId="0" fontId="91" fillId="19" borderId="21" xfId="0" applyFont="1" applyFill="1" applyBorder="1" applyAlignment="1">
      <alignment vertical="center" wrapText="1"/>
    </xf>
    <xf numFmtId="0" fontId="91" fillId="19" borderId="0" xfId="0" applyFont="1" applyFill="1" applyAlignment="1">
      <alignment horizontal="left" vertical="center" wrapText="1"/>
    </xf>
    <xf numFmtId="0" fontId="91" fillId="19" borderId="21" xfId="0" applyFont="1" applyFill="1" applyBorder="1" applyAlignment="1">
      <alignment horizontal="left" vertical="center" wrapText="1"/>
    </xf>
    <xf numFmtId="0" fontId="137" fillId="0" borderId="22" xfId="0" applyFont="1" applyBorder="1" applyAlignment="1">
      <alignment horizontal="left" vertical="center" wrapText="1"/>
    </xf>
    <xf numFmtId="0" fontId="137" fillId="0" borderId="39" xfId="0" applyFont="1" applyBorder="1" applyAlignment="1">
      <alignment horizontal="left" vertical="center" wrapText="1"/>
    </xf>
    <xf numFmtId="0" fontId="35" fillId="0" borderId="14" xfId="0" applyFont="1" applyBorder="1" applyAlignment="1">
      <alignment horizontal="left" vertical="center" wrapText="1"/>
    </xf>
    <xf numFmtId="0" fontId="35" fillId="0" borderId="16" xfId="0" applyFont="1" applyBorder="1" applyAlignment="1">
      <alignment horizontal="left" vertical="center" wrapText="1"/>
    </xf>
    <xf numFmtId="0" fontId="137" fillId="0" borderId="18" xfId="0" applyFont="1" applyBorder="1" applyAlignment="1">
      <alignment horizontal="left" vertical="center" wrapText="1"/>
    </xf>
    <xf numFmtId="0" fontId="137" fillId="0" borderId="37" xfId="0" applyFont="1" applyBorder="1" applyAlignment="1">
      <alignment horizontal="left" vertical="center" wrapText="1"/>
    </xf>
    <xf numFmtId="0" fontId="138" fillId="23" borderId="14" xfId="0" applyFont="1" applyFill="1" applyBorder="1" applyAlignment="1">
      <alignment horizontal="left" vertical="center"/>
    </xf>
    <xf numFmtId="0" fontId="138" fillId="23" borderId="16" xfId="0" applyFont="1" applyFill="1" applyBorder="1" applyAlignment="1">
      <alignment horizontal="left" vertical="center"/>
    </xf>
    <xf numFmtId="0" fontId="35" fillId="23" borderId="0" xfId="0" applyFont="1" applyFill="1" applyAlignment="1">
      <alignment horizontal="left" vertical="center" wrapText="1"/>
    </xf>
    <xf numFmtId="0" fontId="35" fillId="23" borderId="16" xfId="0" applyFont="1" applyFill="1" applyBorder="1" applyAlignment="1">
      <alignment horizontal="left" vertical="center" wrapText="1"/>
    </xf>
    <xf numFmtId="0" fontId="32" fillId="0" borderId="34" xfId="0" applyFont="1" applyBorder="1" applyAlignment="1">
      <alignment horizontal="left" vertical="center" wrapText="1"/>
    </xf>
    <xf numFmtId="0" fontId="32" fillId="0" borderId="39" xfId="0" applyFont="1" applyBorder="1" applyAlignment="1">
      <alignment horizontal="left" vertical="center" wrapText="1"/>
    </xf>
    <xf numFmtId="0" fontId="138" fillId="23" borderId="0" xfId="0" applyFont="1" applyFill="1" applyAlignment="1">
      <alignment horizontal="left" vertical="center" wrapText="1"/>
    </xf>
    <xf numFmtId="0" fontId="138" fillId="23" borderId="16" xfId="0" applyFont="1" applyFill="1" applyBorder="1" applyAlignment="1">
      <alignment horizontal="left" vertical="center" wrapText="1"/>
    </xf>
    <xf numFmtId="0" fontId="138" fillId="0" borderId="22" xfId="0" applyFont="1" applyBorder="1" applyAlignment="1">
      <alignment horizontal="left" vertical="center" wrapText="1"/>
    </xf>
    <xf numFmtId="0" fontId="138" fillId="0" borderId="38" xfId="0" applyFont="1" applyBorder="1" applyAlignment="1">
      <alignment horizontal="left" vertical="center" wrapText="1"/>
    </xf>
    <xf numFmtId="0" fontId="138" fillId="0" borderId="34" xfId="0" applyFont="1" applyBorder="1" applyAlignment="1">
      <alignment horizontal="left" vertical="center" wrapText="1"/>
    </xf>
    <xf numFmtId="0" fontId="138" fillId="0" borderId="30" xfId="0" applyFont="1" applyBorder="1" applyAlignment="1">
      <alignment horizontal="left" vertical="center" wrapText="1"/>
    </xf>
    <xf numFmtId="0" fontId="138" fillId="0" borderId="39" xfId="0" applyFont="1" applyBorder="1" applyAlignment="1">
      <alignment horizontal="left" vertical="center" wrapText="1"/>
    </xf>
    <xf numFmtId="0" fontId="138" fillId="0" borderId="32" xfId="0" applyFont="1" applyBorder="1" applyAlignment="1">
      <alignment horizontal="left" vertical="center" wrapText="1"/>
    </xf>
  </cellXfs>
  <cellStyles count="6">
    <cellStyle name="Hyperlink" xfId="4" xr:uid="{00000000-000B-0000-0000-000008000000}"/>
    <cellStyle name="Komma" xfId="1" builtinId="3"/>
    <cellStyle name="Link" xfId="5" builtinId="8"/>
    <cellStyle name="Normal" xfId="0" builtinId="0"/>
    <cellStyle name="Normal 2" xfId="3" xr:uid="{00000000-0005-0000-0000-000003000000}"/>
    <cellStyle name="Procent" xfId="2"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C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Introduction!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roduction!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Introduction!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Introduction!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2.png"/><Relationship Id="rId1" Type="http://schemas.openxmlformats.org/officeDocument/2006/relationships/hyperlink" Target="#Introduction!A1"/></Relationships>
</file>

<file path=xl/drawings/_rels/drawing15.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hyperlink" Target="#Introduction!A1"/></Relationships>
</file>

<file path=xl/drawings/_rels/drawing16.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hyperlink" Target="#Introduction!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troduction!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troduction!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troduction!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troduction!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troduction!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troduction!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troduction!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246380</xdr:colOff>
      <xdr:row>1</xdr:row>
      <xdr:rowOff>27305</xdr:rowOff>
    </xdr:from>
    <xdr:to>
      <xdr:col>1</xdr:col>
      <xdr:colOff>2087593</xdr:colOff>
      <xdr:row>3</xdr:row>
      <xdr:rowOff>4603</xdr:rowOff>
    </xdr:to>
    <xdr:pic>
      <xdr:nvPicPr>
        <xdr:cNvPr id="2" name="Picture 2" descr="Billedbank">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46380" y="208280"/>
          <a:ext cx="2137123" cy="400050"/>
        </a:xfrm>
        <a:prstGeom prst="rect">
          <a:avLst/>
        </a:prstGeom>
        <a:solidFill>
          <a:schemeClr val="bg1"/>
        </a:solidFill>
        <a:effectLst/>
      </xdr:spPr>
    </xdr:pic>
    <xdr:clientData/>
  </xdr:twoCellAnchor>
  <xdr:twoCellAnchor>
    <xdr:from>
      <xdr:col>0</xdr:col>
      <xdr:colOff>283368</xdr:colOff>
      <xdr:row>5</xdr:row>
      <xdr:rowOff>30958</xdr:rowOff>
    </xdr:from>
    <xdr:to>
      <xdr:col>1</xdr:col>
      <xdr:colOff>10169260</xdr:colOff>
      <xdr:row>9</xdr:row>
      <xdr:rowOff>154782</xdr:rowOff>
    </xdr:to>
    <xdr:sp macro="" textlink="">
      <xdr:nvSpPr>
        <xdr:cNvPr id="4" name="Tekstfelt 3">
          <a:extLst>
            <a:ext uri="{FF2B5EF4-FFF2-40B4-BE49-F238E27FC236}">
              <a16:creationId xmlns:a16="http://schemas.microsoft.com/office/drawing/2014/main" id="{9375FCCE-6574-438B-9AE2-5F8B7719ACB2}"/>
            </a:ext>
          </a:extLst>
        </xdr:cNvPr>
        <xdr:cNvSpPr txBox="1"/>
      </xdr:nvSpPr>
      <xdr:spPr>
        <a:xfrm>
          <a:off x="283368" y="1150146"/>
          <a:ext cx="10195455" cy="897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solidFill>
                <a:schemeClr val="dk1"/>
              </a:solidFill>
              <a:effectLst/>
              <a:latin typeface="+mn-lt"/>
              <a:ea typeface="+mn-ea"/>
              <a:cs typeface="+mn-cs"/>
            </a:rPr>
            <a:t>This fact book provides a holistic overview of the key governance, social, and environmental metrics</a:t>
          </a:r>
          <a:r>
            <a:rPr lang="da-DK" sz="1200" baseline="0">
              <a:solidFill>
                <a:schemeClr val="dk1"/>
              </a:solidFill>
              <a:effectLst/>
              <a:latin typeface="+mn-lt"/>
              <a:ea typeface="+mn-ea"/>
              <a:cs typeface="+mn-cs"/>
            </a:rPr>
            <a:t> that</a:t>
          </a:r>
          <a:r>
            <a:rPr lang="da-DK" sz="1200">
              <a:solidFill>
                <a:schemeClr val="dk1"/>
              </a:solidFill>
              <a:effectLst/>
              <a:latin typeface="+mn-lt"/>
              <a:ea typeface="+mn-ea"/>
              <a:cs typeface="+mn-cs"/>
            </a:rPr>
            <a:t> demonstrate Nykredit’s ESG</a:t>
          </a:r>
          <a:r>
            <a:rPr lang="da-DK" sz="1200" baseline="0">
              <a:solidFill>
                <a:schemeClr val="dk1"/>
              </a:solidFill>
              <a:effectLst/>
              <a:latin typeface="+mn-lt"/>
              <a:ea typeface="+mn-ea"/>
              <a:cs typeface="+mn-cs"/>
            </a:rPr>
            <a:t> </a:t>
          </a:r>
          <a:r>
            <a:rPr lang="da-DK" sz="1200">
              <a:solidFill>
                <a:schemeClr val="dk1"/>
              </a:solidFill>
              <a:effectLst/>
              <a:latin typeface="+mn-lt"/>
              <a:ea typeface="+mn-ea"/>
              <a:cs typeface="+mn-cs"/>
            </a:rPr>
            <a:t>performance. The fact sheet is updated once</a:t>
          </a:r>
          <a:r>
            <a:rPr lang="da-DK" sz="1200" baseline="0">
              <a:solidFill>
                <a:schemeClr val="dk1"/>
              </a:solidFill>
              <a:effectLst/>
              <a:latin typeface="+mn-lt"/>
              <a:ea typeface="+mn-ea"/>
              <a:cs typeface="+mn-cs"/>
            </a:rPr>
            <a:t> every year as a supplement to our Corporate Responsibility Report</a:t>
          </a:r>
          <a:r>
            <a:rPr lang="da-DK" sz="1200">
              <a:solidFill>
                <a:schemeClr val="dk1"/>
              </a:solidFill>
              <a:effectLst/>
              <a:latin typeface="+mn-lt"/>
              <a:ea typeface="+mn-ea"/>
              <a:cs typeface="+mn-cs"/>
            </a:rPr>
            <a:t>.</a:t>
          </a:r>
          <a:endParaRPr lang="da-DK" sz="1100">
            <a:effectLst/>
          </a:endParaRPr>
        </a:p>
        <a:p>
          <a:endParaRPr lang="da-DK" sz="1200">
            <a:solidFill>
              <a:schemeClr val="dk1"/>
            </a:solidFill>
            <a:effectLst/>
            <a:latin typeface="+mn-lt"/>
            <a:ea typeface="+mn-ea"/>
            <a:cs typeface="+mn-cs"/>
          </a:endParaRPr>
        </a:p>
        <a:p>
          <a:r>
            <a:rPr lang="da-DK" sz="1200">
              <a:solidFill>
                <a:schemeClr val="dk1"/>
              </a:solidFill>
              <a:effectLst/>
              <a:latin typeface="+mn-lt"/>
              <a:ea typeface="+mn-ea"/>
              <a:cs typeface="+mn-cs"/>
            </a:rPr>
            <a:t>Further</a:t>
          </a:r>
          <a:r>
            <a:rPr lang="da-DK" sz="1200" baseline="0">
              <a:solidFill>
                <a:schemeClr val="dk1"/>
              </a:solidFill>
              <a:effectLst/>
              <a:latin typeface="+mn-lt"/>
              <a:ea typeface="+mn-ea"/>
              <a:cs typeface="+mn-cs"/>
            </a:rPr>
            <a:t> data, information and initiatives can be found at Nykredit.com and via the following reports:</a:t>
          </a:r>
          <a:r>
            <a:rPr lang="da-DK" sz="1200">
              <a:solidFill>
                <a:schemeClr val="dk1"/>
              </a:solidFill>
              <a:effectLst/>
              <a:latin typeface="+mn-lt"/>
              <a:ea typeface="+mn-ea"/>
              <a:cs typeface="+mn-cs"/>
            </a:rPr>
            <a:t> </a:t>
          </a:r>
          <a:endParaRPr lang="da-DK" sz="1100">
            <a:effectLst/>
          </a:endParaRPr>
        </a:p>
      </xdr:txBody>
    </xdr:sp>
    <xdr:clientData/>
  </xdr:twoCellAnchor>
  <xdr:twoCellAnchor>
    <xdr:from>
      <xdr:col>0</xdr:col>
      <xdr:colOff>273050</xdr:colOff>
      <xdr:row>42</xdr:row>
      <xdr:rowOff>142874</xdr:rowOff>
    </xdr:from>
    <xdr:to>
      <xdr:col>2</xdr:col>
      <xdr:colOff>95250</xdr:colOff>
      <xdr:row>53</xdr:row>
      <xdr:rowOff>171449</xdr:rowOff>
    </xdr:to>
    <xdr:sp macro="" textlink="">
      <xdr:nvSpPr>
        <xdr:cNvPr id="3" name="Tekstfelt 4">
          <a:extLst>
            <a:ext uri="{FF2B5EF4-FFF2-40B4-BE49-F238E27FC236}">
              <a16:creationId xmlns:a16="http://schemas.microsoft.com/office/drawing/2014/main" id="{375F9958-B666-4E9F-AAC5-6DE955AF4A83}"/>
            </a:ext>
            <a:ext uri="{147F2762-F138-4A5C-976F-8EAC2B608ADB}">
              <a16:predDERef xmlns:a16="http://schemas.microsoft.com/office/drawing/2014/main" pred="{9375FCCE-6574-438B-9AE2-5F8B7719ACB2}"/>
            </a:ext>
          </a:extLst>
        </xdr:cNvPr>
        <xdr:cNvSpPr txBox="1"/>
      </xdr:nvSpPr>
      <xdr:spPr>
        <a:xfrm>
          <a:off x="273050" y="7296149"/>
          <a:ext cx="10366375" cy="201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a:solidFill>
                <a:schemeClr val="dk1"/>
              </a:solidFill>
              <a:latin typeface="+mn-lt"/>
              <a:ea typeface="+mn-lt"/>
              <a:cs typeface="+mn-lt"/>
            </a:rPr>
            <a:t>Disclaimer</a:t>
          </a:r>
        </a:p>
        <a:p>
          <a:pPr marL="0" indent="0"/>
          <a:r>
            <a:rPr lang="en-US" sz="1000" b="0">
              <a:solidFill>
                <a:schemeClr val="dk1"/>
              </a:solidFill>
              <a:latin typeface="+mn-lt"/>
              <a:ea typeface="+mn-lt"/>
              <a:cs typeface="+mn-lt"/>
            </a:rPr>
            <a:t>The information in this material (hereinafter the "Information") has been compiled by Nykredit Realkredit A/S (hereinafter "Nykredit") for informational purposes only. The Information is primarily based on information accessible to the public. The Information is believed to be reliable. However, Nykredit does not guarantee the timeliness, sequence, accuracy, correctness, adequacy, or completeness of the Information or opinions contained herein, nor does Nykredit make any representations or warranties of any kind, whether express or implied. Further, labelling certain securities as "Green Bonds" does not, directly or indirectly, imply any representation or warranty of any kind that these securities will satisfy the expectation or perception of any third party as to what a "Green Bond" label entails, neither at issuance or in future. </a:t>
          </a:r>
        </a:p>
        <a:p>
          <a:pPr marL="0" indent="0"/>
          <a:endParaRPr lang="en-US" sz="1000" b="0">
            <a:solidFill>
              <a:schemeClr val="dk1"/>
            </a:solidFill>
            <a:latin typeface="+mn-lt"/>
            <a:ea typeface="+mn-lt"/>
            <a:cs typeface="+mn-lt"/>
          </a:endParaRPr>
        </a:p>
        <a:p>
          <a:pPr marL="0" indent="0"/>
          <a:r>
            <a:rPr lang="en-US" sz="1000" b="0">
              <a:solidFill>
                <a:schemeClr val="dk1"/>
              </a:solidFill>
              <a:latin typeface="+mn-lt"/>
              <a:ea typeface="+mn-lt"/>
              <a:cs typeface="+mn-lt"/>
            </a:rPr>
            <a:t>The Information does not constitute an offer to sell or the solicitation of an offer to buy any securities mentioned in the Information.</a:t>
          </a:r>
        </a:p>
        <a:p>
          <a:pPr marL="0" indent="0"/>
          <a:endParaRPr lang="en-US" sz="1000" b="0">
            <a:solidFill>
              <a:schemeClr val="dk1"/>
            </a:solidFill>
            <a:latin typeface="+mn-lt"/>
            <a:ea typeface="+mn-lt"/>
            <a:cs typeface="+mn-lt"/>
          </a:endParaRPr>
        </a:p>
        <a:p>
          <a:pPr marL="0" indent="0"/>
          <a:r>
            <a:rPr lang="en-US" sz="1000" b="0">
              <a:solidFill>
                <a:schemeClr val="dk1"/>
              </a:solidFill>
              <a:latin typeface="+mn-lt"/>
              <a:ea typeface="+mn-lt"/>
              <a:cs typeface="+mn-lt"/>
            </a:rPr>
            <a:t>The Information is being directed at you solely in your capacity as a relevant person for your information and may not be reproduced or redistributed or passed on to any other person or published in whole or in part, for any purpose, without the prior written consent of Nykredit. Relevant persons are persons who have professional experience in matters relating to investments in securities mentioned in the Information and to whom the Information may be lawfully communicated.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220980</xdr:colOff>
      <xdr:row>1</xdr:row>
      <xdr:rowOff>30480</xdr:rowOff>
    </xdr:from>
    <xdr:to>
      <xdr:col>1</xdr:col>
      <xdr:colOff>2010123</xdr:colOff>
      <xdr:row>3</xdr:row>
      <xdr:rowOff>66040</xdr:rowOff>
    </xdr:to>
    <xdr:pic>
      <xdr:nvPicPr>
        <xdr:cNvPr id="4" name="Picture 2" descr="Billedbank">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0980" y="201930"/>
          <a:ext cx="2104103" cy="377825"/>
        </a:xfrm>
        <a:prstGeom prst="rect">
          <a:avLst/>
        </a:prstGeom>
        <a:solidFill>
          <a:schemeClr val="bg1"/>
        </a:solidFill>
        <a:effectLst/>
      </xdr:spPr>
    </xdr:pic>
    <xdr:clientData/>
  </xdr:twoCellAnchor>
  <xdr:oneCellAnchor>
    <xdr:from>
      <xdr:col>9</xdr:col>
      <xdr:colOff>134056</xdr:colOff>
      <xdr:row>0</xdr:row>
      <xdr:rowOff>21166</xdr:rowOff>
    </xdr:from>
    <xdr:ext cx="627944" cy="620450"/>
    <xdr:pic>
      <xdr:nvPicPr>
        <xdr:cNvPr id="2" name="Picture 2">
          <a:hlinkClick xmlns:r="http://schemas.openxmlformats.org/officeDocument/2006/relationships" r:id="rId2"/>
          <a:extLst>
            <a:ext uri="{FF2B5EF4-FFF2-40B4-BE49-F238E27FC236}">
              <a16:creationId xmlns:a16="http://schemas.microsoft.com/office/drawing/2014/main" id="{417BD8AC-1065-4156-B827-C5CC447CF51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1789834" y="21166"/>
          <a:ext cx="627944" cy="63230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230505</xdr:colOff>
      <xdr:row>1</xdr:row>
      <xdr:rowOff>30480</xdr:rowOff>
    </xdr:from>
    <xdr:to>
      <xdr:col>1</xdr:col>
      <xdr:colOff>2020283</xdr:colOff>
      <xdr:row>3</xdr:row>
      <xdr:rowOff>71120</xdr:rowOff>
    </xdr:to>
    <xdr:pic>
      <xdr:nvPicPr>
        <xdr:cNvPr id="3" name="Picture 2" descr="Billedbank">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30505" y="201930"/>
          <a:ext cx="2100928" cy="381000"/>
        </a:xfrm>
        <a:prstGeom prst="rect">
          <a:avLst/>
        </a:prstGeom>
        <a:solidFill>
          <a:schemeClr val="bg1"/>
        </a:solidFill>
        <a:effectLst/>
      </xdr:spPr>
    </xdr:pic>
    <xdr:clientData/>
  </xdr:twoCellAnchor>
  <xdr:oneCellAnchor>
    <xdr:from>
      <xdr:col>9</xdr:col>
      <xdr:colOff>700618</xdr:colOff>
      <xdr:row>0</xdr:row>
      <xdr:rowOff>13047</xdr:rowOff>
    </xdr:from>
    <xdr:ext cx="702713" cy="694544"/>
    <xdr:pic>
      <xdr:nvPicPr>
        <xdr:cNvPr id="2" name="Picture 2">
          <a:hlinkClick xmlns:r="http://schemas.openxmlformats.org/officeDocument/2006/relationships" r:id="rId2"/>
          <a:extLst>
            <a:ext uri="{FF2B5EF4-FFF2-40B4-BE49-F238E27FC236}">
              <a16:creationId xmlns:a16="http://schemas.microsoft.com/office/drawing/2014/main" id="{4C61C2C5-D8D2-4CF9-AD23-0CA7742F44B6}"/>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2017729" y="13047"/>
          <a:ext cx="706594" cy="705127"/>
        </a:xfrm>
        <a:prstGeom prst="rect">
          <a:avLst/>
        </a:prstGeom>
      </xdr:spPr>
    </xdr:pic>
    <xdr:clientData/>
  </xdr:oneCellAnchor>
  <xdr:twoCellAnchor>
    <xdr:from>
      <xdr:col>0</xdr:col>
      <xdr:colOff>296334</xdr:colOff>
      <xdr:row>5</xdr:row>
      <xdr:rowOff>137583</xdr:rowOff>
    </xdr:from>
    <xdr:to>
      <xdr:col>9</xdr:col>
      <xdr:colOff>285750</xdr:colOff>
      <xdr:row>17</xdr:row>
      <xdr:rowOff>80887</xdr:rowOff>
    </xdr:to>
    <xdr:sp macro="" textlink="">
      <xdr:nvSpPr>
        <xdr:cNvPr id="4" name="Tekstfelt 5">
          <a:extLst>
            <a:ext uri="{FF2B5EF4-FFF2-40B4-BE49-F238E27FC236}">
              <a16:creationId xmlns:a16="http://schemas.microsoft.com/office/drawing/2014/main" id="{0E7B8477-BE15-4650-A2B0-56247F7C9642}"/>
            </a:ext>
          </a:extLst>
        </xdr:cNvPr>
        <xdr:cNvSpPr txBox="1"/>
      </xdr:nvSpPr>
      <xdr:spPr>
        <a:xfrm>
          <a:off x="296334" y="1195916"/>
          <a:ext cx="12657666" cy="2102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tx1"/>
              </a:solidFill>
              <a:latin typeface="+mj-lt"/>
            </a:rPr>
            <a:t>Regulation and responsibility</a:t>
          </a:r>
        </a:p>
        <a:p>
          <a:r>
            <a:rPr lang="da-DK" sz="900">
              <a:solidFill>
                <a:schemeClr val="tx1"/>
              </a:solidFill>
              <a:latin typeface="+mn-lt"/>
            </a:rPr>
            <a:t>As a Danish mortgage bank,</a:t>
          </a:r>
          <a:r>
            <a:rPr lang="da-DK" sz="900" baseline="0">
              <a:solidFill>
                <a:schemeClr val="tx1"/>
              </a:solidFill>
              <a:latin typeface="+mn-lt"/>
            </a:rPr>
            <a:t> </a:t>
          </a:r>
          <a:r>
            <a:rPr lang="da-DK" sz="900">
              <a:solidFill>
                <a:schemeClr val="tx1"/>
              </a:solidFill>
              <a:latin typeface="+mn-lt"/>
            </a:rPr>
            <a:t>Nykredit</a:t>
          </a:r>
          <a:r>
            <a:rPr lang="da-DK" sz="900" baseline="0">
              <a:solidFill>
                <a:schemeClr val="tx1"/>
              </a:solidFill>
              <a:latin typeface="+mn-lt"/>
            </a:rPr>
            <a:t> is subject to tight legislation that secures that financial undertakings act fairly and loyally towards their customers. Besides this, we are subject to the EU Covered Bond Framework. More information about Danish legislation can be found on our website. </a:t>
          </a:r>
        </a:p>
        <a:p>
          <a:endParaRPr lang="da-DK" sz="900" baseline="0">
            <a:solidFill>
              <a:schemeClr val="tx1"/>
            </a:solidFill>
            <a:latin typeface="+mn-lt"/>
          </a:endParaRPr>
        </a:p>
        <a:p>
          <a:r>
            <a:rPr lang="da-DK" sz="900" baseline="0">
              <a:solidFill>
                <a:schemeClr val="tx1"/>
              </a:solidFill>
              <a:latin typeface="+mn-lt"/>
            </a:rPr>
            <a:t>Nykredit has been appointed by the Danish Financial Supervisory Authority (FSA) as a SIFI (Systematically Important Financial Institution) in relation to the Danish national economy. This means that Nykredit has to comply with stricter financial regulations than non-SIFI companies in order to ensure financial stability of the Danish economy. More information about what is required as a SIFI can be found on our website. </a:t>
          </a:r>
        </a:p>
        <a:p>
          <a:endParaRPr lang="da-DK" sz="900" baseline="0">
            <a:solidFill>
              <a:schemeClr val="tx1"/>
            </a:solidFill>
            <a:latin typeface="+mn-lt"/>
          </a:endParaRPr>
        </a:p>
        <a:p>
          <a:r>
            <a:rPr lang="da-DK" sz="900" baseline="0">
              <a:solidFill>
                <a:schemeClr val="tx1"/>
              </a:solidFill>
              <a:latin typeface="+mn-lt"/>
            </a:rPr>
            <a:t>The legislation sets the framework for our lending, but we also have responsibilities beyond the required minimum. All loans provided by </a:t>
          </a:r>
          <a:r>
            <a:rPr lang="da-DK" sz="900" b="0" i="0" u="none" strike="noStrike">
              <a:solidFill>
                <a:schemeClr val="dk1"/>
              </a:solidFill>
              <a:effectLst/>
              <a:latin typeface="+mn-lt"/>
              <a:ea typeface="+mn-ea"/>
              <a:cs typeface="+mn-cs"/>
            </a:rPr>
            <a:t>Nykredit are based on a customer’s creditworthiness. We examine a customer’s personal finances and assess the customer’s ability and will to honour agreements entered into with Nykredit. All products offered by Nykredit are assessed by the Products Committee to ensure that the development, maintenance and risk management comply with the guidelines approved by the Group Executive Board. </a:t>
          </a:r>
        </a:p>
        <a:p>
          <a:endParaRPr lang="da-DK" sz="900" b="0" i="0" u="none" strike="noStrike">
            <a:solidFill>
              <a:schemeClr val="dk1"/>
            </a:solidFill>
            <a:effectLst/>
            <a:latin typeface="+mn-lt"/>
            <a:ea typeface="+mn-ea"/>
            <a:cs typeface="+mn-cs"/>
          </a:endParaRPr>
        </a:p>
        <a:p>
          <a:r>
            <a:rPr lang="da-DK" sz="900" b="0" i="0" u="none" strike="noStrike">
              <a:solidFill>
                <a:schemeClr val="dk1"/>
              </a:solidFill>
              <a:effectLst/>
              <a:latin typeface="+mn-lt"/>
              <a:ea typeface="+mn-ea"/>
              <a:cs typeface="+mn-cs"/>
            </a:rPr>
            <a:t>Nykredit is concerned</a:t>
          </a:r>
          <a:r>
            <a:rPr lang="da-DK" sz="900" b="0" i="0" u="none" strike="noStrike" baseline="0">
              <a:solidFill>
                <a:schemeClr val="dk1"/>
              </a:solidFill>
              <a:effectLst/>
              <a:latin typeface="+mn-lt"/>
              <a:ea typeface="+mn-ea"/>
              <a:cs typeface="+mn-cs"/>
            </a:rPr>
            <a:t> with fair advertisement of financial products. That is why we disclose all our available products, prices and terms on our website. Also, the remuneration of advisors is not linked to selling profitable products, and all advisors are trained in responsible products. </a:t>
          </a:r>
          <a:endParaRPr lang="da-DK" sz="900" baseline="0">
            <a:solidFill>
              <a:schemeClr val="tx1"/>
            </a:solidFill>
            <a:latin typeface="+mn-l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192405</xdr:colOff>
      <xdr:row>0</xdr:row>
      <xdr:rowOff>163830</xdr:rowOff>
    </xdr:from>
    <xdr:to>
      <xdr:col>1</xdr:col>
      <xdr:colOff>1985358</xdr:colOff>
      <xdr:row>3</xdr:row>
      <xdr:rowOff>4445</xdr:rowOff>
    </xdr:to>
    <xdr:pic>
      <xdr:nvPicPr>
        <xdr:cNvPr id="4" name="Picture 2" descr="Billedbank">
          <a:extLst>
            <a:ext uri="{FF2B5EF4-FFF2-40B4-BE49-F238E27FC236}">
              <a16:creationId xmlns:a16="http://schemas.microsoft.com/office/drawing/2014/main" id="{00000000-0008-0000-0B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192405" y="163830"/>
          <a:ext cx="2104103" cy="377825"/>
        </a:xfrm>
        <a:prstGeom prst="rect">
          <a:avLst/>
        </a:prstGeom>
        <a:solidFill>
          <a:schemeClr val="bg1"/>
        </a:solidFill>
        <a:effectLst/>
      </xdr:spPr>
    </xdr:pic>
    <xdr:clientData/>
  </xdr:twoCellAnchor>
  <xdr:oneCellAnchor>
    <xdr:from>
      <xdr:col>8</xdr:col>
      <xdr:colOff>384175</xdr:colOff>
      <xdr:row>0</xdr:row>
      <xdr:rowOff>0</xdr:rowOff>
    </xdr:from>
    <xdr:ext cx="664967" cy="657225"/>
    <xdr:pic>
      <xdr:nvPicPr>
        <xdr:cNvPr id="2" name="Picture 2">
          <a:hlinkClick xmlns:r="http://schemas.openxmlformats.org/officeDocument/2006/relationships" r:id="rId2"/>
          <a:extLst>
            <a:ext uri="{FF2B5EF4-FFF2-40B4-BE49-F238E27FC236}">
              <a16:creationId xmlns:a16="http://schemas.microsoft.com/office/drawing/2014/main" id="{A51869B7-F358-443C-AA25-95FB4179D09D}"/>
            </a:ext>
            <a:ext uri="{147F2762-F138-4A5C-976F-8EAC2B608ADB}">
              <a16:predDERef xmlns:a16="http://schemas.microsoft.com/office/drawing/2014/main" pred="{00000000-0008-0000-0B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7413625" y="0"/>
          <a:ext cx="668143" cy="66675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201930</xdr:colOff>
      <xdr:row>1</xdr:row>
      <xdr:rowOff>20955</xdr:rowOff>
    </xdr:from>
    <xdr:to>
      <xdr:col>1</xdr:col>
      <xdr:colOff>1984088</xdr:colOff>
      <xdr:row>3</xdr:row>
      <xdr:rowOff>4022</xdr:rowOff>
    </xdr:to>
    <xdr:pic>
      <xdr:nvPicPr>
        <xdr:cNvPr id="2" name="Picture 2" descr="Billedbank">
          <a:extLst>
            <a:ext uri="{FF2B5EF4-FFF2-40B4-BE49-F238E27FC236}">
              <a16:creationId xmlns:a16="http://schemas.microsoft.com/office/drawing/2014/main" id="{00000000-0008-0000-0C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192405"/>
          <a:ext cx="2100928" cy="376767"/>
        </a:xfrm>
        <a:prstGeom prst="rect">
          <a:avLst/>
        </a:prstGeom>
        <a:solidFill>
          <a:schemeClr val="bg1"/>
        </a:solidFill>
        <a:effectLst/>
      </xdr:spPr>
    </xdr:pic>
    <xdr:clientData/>
  </xdr:twoCellAnchor>
  <xdr:oneCellAnchor>
    <xdr:from>
      <xdr:col>8</xdr:col>
      <xdr:colOff>447676</xdr:colOff>
      <xdr:row>0</xdr:row>
      <xdr:rowOff>3175</xdr:rowOff>
    </xdr:from>
    <xdr:ext cx="631535" cy="628862"/>
    <xdr:pic>
      <xdr:nvPicPr>
        <xdr:cNvPr id="3" name="Picture 2">
          <a:hlinkClick xmlns:r="http://schemas.openxmlformats.org/officeDocument/2006/relationships" r:id="rId2"/>
          <a:extLst>
            <a:ext uri="{FF2B5EF4-FFF2-40B4-BE49-F238E27FC236}">
              <a16:creationId xmlns:a16="http://schemas.microsoft.com/office/drawing/2014/main" id="{E74C00E9-2EDE-44D1-8E60-21D7103BB84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55226" y="3175"/>
          <a:ext cx="629630" cy="62547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365125</xdr:colOff>
      <xdr:row>0</xdr:row>
      <xdr:rowOff>3175</xdr:rowOff>
    </xdr:from>
    <xdr:ext cx="584885" cy="567267"/>
    <xdr:pic>
      <xdr:nvPicPr>
        <xdr:cNvPr id="2" name="Picture 2">
          <a:hlinkClick xmlns:r="http://schemas.openxmlformats.org/officeDocument/2006/relationships" r:id="rId1"/>
          <a:extLst>
            <a:ext uri="{FF2B5EF4-FFF2-40B4-BE49-F238E27FC236}">
              <a16:creationId xmlns:a16="http://schemas.microsoft.com/office/drawing/2014/main" id="{1E22FC88-D631-4D1C-8A6F-2B691D51E7F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9407525" y="3175"/>
          <a:ext cx="584885" cy="581025"/>
        </a:xfrm>
        <a:prstGeom prst="rect">
          <a:avLst/>
        </a:prstGeom>
      </xdr:spPr>
    </xdr:pic>
    <xdr:clientData/>
  </xdr:oneCellAnchor>
  <xdr:twoCellAnchor editAs="oneCell">
    <xdr:from>
      <xdr:col>0</xdr:col>
      <xdr:colOff>219075</xdr:colOff>
      <xdr:row>1</xdr:row>
      <xdr:rowOff>9525</xdr:rowOff>
    </xdr:from>
    <xdr:to>
      <xdr:col>1</xdr:col>
      <xdr:colOff>2014568</xdr:colOff>
      <xdr:row>2</xdr:row>
      <xdr:rowOff>216112</xdr:rowOff>
    </xdr:to>
    <xdr:pic>
      <xdr:nvPicPr>
        <xdr:cNvPr id="8" name="Billede 3" descr="Billedbank">
          <a:extLst>
            <a:ext uri="{FF2B5EF4-FFF2-40B4-BE49-F238E27FC236}">
              <a16:creationId xmlns:a16="http://schemas.microsoft.com/office/drawing/2014/main" id="{27278AB7-D174-4009-B432-C40E3C3EDB7A}"/>
            </a:ext>
            <a:ext uri="{147F2762-F138-4A5C-976F-8EAC2B608ADB}">
              <a16:predDERef xmlns:a16="http://schemas.microsoft.com/office/drawing/2014/main" pred="{1E22FC88-D631-4D1C-8A6F-2B691D51E7F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985" t="33861" r="10652" b="35999"/>
        <a:stretch/>
      </xdr:blipFill>
      <xdr:spPr bwMode="auto">
        <a:xfrm>
          <a:off x="219075" y="180975"/>
          <a:ext cx="2100928" cy="376767"/>
        </a:xfrm>
        <a:prstGeom prst="rect">
          <a:avLst/>
        </a:prstGeom>
        <a:solidFill>
          <a:schemeClr val="bg1"/>
        </a:solidFill>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7838169</xdr:colOff>
      <xdr:row>0</xdr:row>
      <xdr:rowOff>30391</xdr:rowOff>
    </xdr:from>
    <xdr:to>
      <xdr:col>4</xdr:col>
      <xdr:colOff>860849</xdr:colOff>
      <xdr:row>4</xdr:row>
      <xdr:rowOff>15923</xdr:rowOff>
    </xdr:to>
    <xdr:pic>
      <xdr:nvPicPr>
        <xdr:cNvPr id="2" name="Picture 2">
          <a:hlinkClick xmlns:r="http://schemas.openxmlformats.org/officeDocument/2006/relationships" r:id="rId1"/>
          <a:extLst>
            <a:ext uri="{FF2B5EF4-FFF2-40B4-BE49-F238E27FC236}">
              <a16:creationId xmlns:a16="http://schemas.microsoft.com/office/drawing/2014/main" id="{223E667D-3095-4F46-9A3B-640A0B5CDF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4343744" y="30391"/>
          <a:ext cx="861331" cy="861197"/>
        </a:xfrm>
        <a:prstGeom prst="rect">
          <a:avLst/>
        </a:prstGeom>
      </xdr:spPr>
    </xdr:pic>
    <xdr:clientData/>
  </xdr:twoCellAnchor>
  <xdr:twoCellAnchor editAs="oneCell">
    <xdr:from>
      <xdr:col>3</xdr:col>
      <xdr:colOff>7838169</xdr:colOff>
      <xdr:row>0</xdr:row>
      <xdr:rowOff>30391</xdr:rowOff>
    </xdr:from>
    <xdr:to>
      <xdr:col>4</xdr:col>
      <xdr:colOff>860849</xdr:colOff>
      <xdr:row>4</xdr:row>
      <xdr:rowOff>15923</xdr:rowOff>
    </xdr:to>
    <xdr:pic>
      <xdr:nvPicPr>
        <xdr:cNvPr id="3" name="Picture 2">
          <a:hlinkClick xmlns:r="http://schemas.openxmlformats.org/officeDocument/2006/relationships" r:id="rId1"/>
          <a:extLst>
            <a:ext uri="{FF2B5EF4-FFF2-40B4-BE49-F238E27FC236}">
              <a16:creationId xmlns:a16="http://schemas.microsoft.com/office/drawing/2014/main" id="{91B1C430-5416-4BC3-98AC-40DB9A5F244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 r="88"/>
        <a:stretch/>
      </xdr:blipFill>
      <xdr:spPr>
        <a:xfrm>
          <a:off x="16610694" y="30391"/>
          <a:ext cx="856040" cy="8675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583142</xdr:colOff>
      <xdr:row>0</xdr:row>
      <xdr:rowOff>85865</xdr:rowOff>
    </xdr:from>
    <xdr:to>
      <xdr:col>2</xdr:col>
      <xdr:colOff>1714989</xdr:colOff>
      <xdr:row>2</xdr:row>
      <xdr:rowOff>46795</xdr:rowOff>
    </xdr:to>
    <xdr:pic>
      <xdr:nvPicPr>
        <xdr:cNvPr id="4" name="Picture 2" descr="Billedbank">
          <a:extLst>
            <a:ext uri="{FF2B5EF4-FFF2-40B4-BE49-F238E27FC236}">
              <a16:creationId xmlns:a16="http://schemas.microsoft.com/office/drawing/2014/main" id="{00000000-0008-0000-0E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583142" y="85865"/>
          <a:ext cx="2097047" cy="376061"/>
        </a:xfrm>
        <a:prstGeom prst="rect">
          <a:avLst/>
        </a:prstGeom>
        <a:solidFill>
          <a:schemeClr val="bg1"/>
        </a:solidFill>
        <a:effectLst/>
      </xdr:spPr>
    </xdr:pic>
    <xdr:clientData/>
  </xdr:twoCellAnchor>
  <xdr:twoCellAnchor editAs="oneCell">
    <xdr:from>
      <xdr:col>4</xdr:col>
      <xdr:colOff>523875</xdr:colOff>
      <xdr:row>0</xdr:row>
      <xdr:rowOff>3175</xdr:rowOff>
    </xdr:from>
    <xdr:to>
      <xdr:col>4</xdr:col>
      <xdr:colOff>1225883</xdr:colOff>
      <xdr:row>3</xdr:row>
      <xdr:rowOff>89970</xdr:rowOff>
    </xdr:to>
    <xdr:pic>
      <xdr:nvPicPr>
        <xdr:cNvPr id="3" name="Picture 2">
          <a:hlinkClick xmlns:r="http://schemas.openxmlformats.org/officeDocument/2006/relationships" r:id="rId2"/>
          <a:extLst>
            <a:ext uri="{FF2B5EF4-FFF2-40B4-BE49-F238E27FC236}">
              <a16:creationId xmlns:a16="http://schemas.microsoft.com/office/drawing/2014/main" id="{21C5F0DB-AF18-4D38-8B97-1254292F0E5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6429375" y="3175"/>
          <a:ext cx="703419" cy="698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225742</xdr:colOff>
      <xdr:row>1</xdr:row>
      <xdr:rowOff>42386</xdr:rowOff>
    </xdr:from>
    <xdr:to>
      <xdr:col>1</xdr:col>
      <xdr:colOff>2051080</xdr:colOff>
      <xdr:row>3</xdr:row>
      <xdr:rowOff>38153</xdr:rowOff>
    </xdr:to>
    <xdr:pic>
      <xdr:nvPicPr>
        <xdr:cNvPr id="2" name="Picture 2" descr="Billedbank">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5742" y="220980"/>
          <a:ext cx="2129186" cy="412486"/>
        </a:xfrm>
        <a:prstGeom prst="rect">
          <a:avLst/>
        </a:prstGeom>
        <a:solidFill>
          <a:schemeClr val="bg1"/>
        </a:solidFill>
        <a:effectLst/>
      </xdr:spPr>
    </xdr:pic>
    <xdr:clientData/>
  </xdr:twoCellAnchor>
  <xdr:twoCellAnchor editAs="oneCell">
    <xdr:from>
      <xdr:col>3</xdr:col>
      <xdr:colOff>5708468</xdr:colOff>
      <xdr:row>0</xdr:row>
      <xdr:rowOff>0</xdr:rowOff>
    </xdr:from>
    <xdr:to>
      <xdr:col>4</xdr:col>
      <xdr:colOff>35917</xdr:colOff>
      <xdr:row>3</xdr:row>
      <xdr:rowOff>42384</xdr:rowOff>
    </xdr:to>
    <xdr:pic>
      <xdr:nvPicPr>
        <xdr:cNvPr id="3" name="Picture 2">
          <a:hlinkClick xmlns:r="http://schemas.openxmlformats.org/officeDocument/2006/relationships" r:id="rId2"/>
          <a:extLst>
            <a:ext uri="{FF2B5EF4-FFF2-40B4-BE49-F238E27FC236}">
              <a16:creationId xmlns:a16="http://schemas.microsoft.com/office/drawing/2014/main" id="{D015EA51-D65F-44C6-9197-C0FC1EE7629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1288997" y="0"/>
          <a:ext cx="638042" cy="6424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1</xdr:row>
      <xdr:rowOff>30480</xdr:rowOff>
    </xdr:from>
    <xdr:to>
      <xdr:col>1</xdr:col>
      <xdr:colOff>1984124</xdr:colOff>
      <xdr:row>3</xdr:row>
      <xdr:rowOff>4022</xdr:rowOff>
    </xdr:to>
    <xdr:pic>
      <xdr:nvPicPr>
        <xdr:cNvPr id="2" name="Picture 2" descr="Billedbank">
          <a:extLst>
            <a:ext uri="{FF2B5EF4-FFF2-40B4-BE49-F238E27FC236}">
              <a16:creationId xmlns:a16="http://schemas.microsoft.com/office/drawing/2014/main" id="{248BAA34-A143-4130-90CC-3BA7FA1E77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13360" y="201930"/>
          <a:ext cx="2094614" cy="383117"/>
        </a:xfrm>
        <a:prstGeom prst="rect">
          <a:avLst/>
        </a:prstGeom>
        <a:solidFill>
          <a:schemeClr val="bg1"/>
        </a:solidFill>
        <a:effectLst/>
      </xdr:spPr>
    </xdr:pic>
    <xdr:clientData/>
  </xdr:twoCellAnchor>
  <xdr:oneCellAnchor>
    <xdr:from>
      <xdr:col>7</xdr:col>
      <xdr:colOff>1001889</xdr:colOff>
      <xdr:row>0</xdr:row>
      <xdr:rowOff>21167</xdr:rowOff>
    </xdr:from>
    <xdr:ext cx="700950" cy="677611"/>
    <xdr:pic>
      <xdr:nvPicPr>
        <xdr:cNvPr id="5" name="Picture 2">
          <a:hlinkClick xmlns:r="http://schemas.openxmlformats.org/officeDocument/2006/relationships" r:id="rId2"/>
          <a:extLst>
            <a:ext uri="{FF2B5EF4-FFF2-40B4-BE49-F238E27FC236}">
              <a16:creationId xmlns:a16="http://schemas.microsoft.com/office/drawing/2014/main" id="{E61A2FCC-24B2-4689-B13D-7FE8219B5282}"/>
            </a:ext>
            <a:ext uri="{147F2762-F138-4A5C-976F-8EAC2B608ADB}">
              <a16:predDERef xmlns:a16="http://schemas.microsoft.com/office/drawing/2014/main" pred="{248BAA34-A143-4130-90CC-3BA7FA1E775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69689" y="21167"/>
          <a:ext cx="700950" cy="67761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220980</xdr:colOff>
      <xdr:row>1</xdr:row>
      <xdr:rowOff>30480</xdr:rowOff>
    </xdr:from>
    <xdr:to>
      <xdr:col>1</xdr:col>
      <xdr:colOff>2015203</xdr:colOff>
      <xdr:row>3</xdr:row>
      <xdr:rowOff>33867</xdr:rowOff>
    </xdr:to>
    <xdr:pic>
      <xdr:nvPicPr>
        <xdr:cNvPr id="2" name="Picture 2" descr="Billedbank">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20980" y="205740"/>
          <a:ext cx="2112993" cy="388620"/>
        </a:xfrm>
        <a:prstGeom prst="rect">
          <a:avLst/>
        </a:prstGeom>
        <a:solidFill>
          <a:schemeClr val="bg1"/>
        </a:solidFill>
        <a:effectLst/>
      </xdr:spPr>
    </xdr:pic>
    <xdr:clientData/>
  </xdr:twoCellAnchor>
  <xdr:oneCellAnchor>
    <xdr:from>
      <xdr:col>12</xdr:col>
      <xdr:colOff>493889</xdr:colOff>
      <xdr:row>0</xdr:row>
      <xdr:rowOff>28222</xdr:rowOff>
    </xdr:from>
    <xdr:ext cx="680842" cy="721708"/>
    <xdr:pic>
      <xdr:nvPicPr>
        <xdr:cNvPr id="8" name="Picture 2">
          <a:hlinkClick xmlns:r="http://schemas.openxmlformats.org/officeDocument/2006/relationships" r:id="rId2"/>
          <a:extLst>
            <a:ext uri="{FF2B5EF4-FFF2-40B4-BE49-F238E27FC236}">
              <a16:creationId xmlns:a16="http://schemas.microsoft.com/office/drawing/2014/main" id="{7A2D6181-7ECC-4F0D-8017-BB0377DD7E6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548056" y="28222"/>
          <a:ext cx="703419" cy="711477"/>
        </a:xfrm>
        <a:prstGeom prst="rect">
          <a:avLst/>
        </a:prstGeom>
      </xdr:spPr>
    </xdr:pic>
    <xdr:clientData/>
  </xdr:oneCellAnchor>
  <xdr:twoCellAnchor>
    <xdr:from>
      <xdr:col>0</xdr:col>
      <xdr:colOff>273843</xdr:colOff>
      <xdr:row>5</xdr:row>
      <xdr:rowOff>142876</xdr:rowOff>
    </xdr:from>
    <xdr:to>
      <xdr:col>9</xdr:col>
      <xdr:colOff>515332</xdr:colOff>
      <xdr:row>12</xdr:row>
      <xdr:rowOff>135812</xdr:rowOff>
    </xdr:to>
    <xdr:sp macro="" textlink="">
      <xdr:nvSpPr>
        <xdr:cNvPr id="5" name="Tekstfelt 5">
          <a:extLst>
            <a:ext uri="{FF2B5EF4-FFF2-40B4-BE49-F238E27FC236}">
              <a16:creationId xmlns:a16="http://schemas.microsoft.com/office/drawing/2014/main" id="{2A3971F4-C8BB-4447-AB89-F4A66573E176}"/>
            </a:ext>
            <a:ext uri="{147F2762-F138-4A5C-976F-8EAC2B608ADB}">
              <a16:predDERef xmlns:a16="http://schemas.microsoft.com/office/drawing/2014/main" pred="{7A2D6181-7ECC-4F0D-8017-BB0377DD7E6B}"/>
            </a:ext>
          </a:extLst>
        </xdr:cNvPr>
        <xdr:cNvSpPr txBox="1"/>
      </xdr:nvSpPr>
      <xdr:spPr>
        <a:xfrm>
          <a:off x="273843" y="1202532"/>
          <a:ext cx="11326208" cy="1243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ysClr val="windowText" lastClr="000000"/>
              </a:solidFill>
              <a:latin typeface="+mn-lt"/>
              <a:ea typeface="+mn-lt"/>
              <a:cs typeface="+mn-lt"/>
            </a:rPr>
            <a:t>The reporting period for 2022 is 1 October 2021 to 30 September 2022. This reporting period has been selected to allow Nykredit to report its climate and environmental data at the beginning of the coming year. Any exceptions will appear from the relevant indicator in the statement.</a:t>
          </a:r>
        </a:p>
        <a:p>
          <a:pPr marL="0" indent="0"/>
          <a:endParaRPr lang="en-US" sz="900">
            <a:solidFill>
              <a:sysClr val="windowText" lastClr="000000"/>
            </a:solidFill>
            <a:latin typeface="+mn-lt"/>
            <a:ea typeface="+mn-lt"/>
            <a:cs typeface="+mn-lt"/>
          </a:endParaRPr>
        </a:p>
        <a:p>
          <a:pPr marL="0" indent="0"/>
          <a:r>
            <a:rPr lang="en-US" sz="900">
              <a:solidFill>
                <a:sysClr val="windowText" lastClr="000000"/>
              </a:solidFill>
              <a:latin typeface="+mn-lt"/>
              <a:ea typeface="+mn-lt"/>
              <a:cs typeface="+mn-lt"/>
            </a:rPr>
            <a:t>The resource consumption and carbon emissions of the entire Nykredit Realkredit Group and its subsidiaries: Nykredit Leasing (ownership interest: 100%) and Sparinvest Holdings SE (ownership interest: 78,81%). </a:t>
          </a:r>
        </a:p>
        <a:p>
          <a:pPr marL="0" indent="0"/>
          <a:r>
            <a:rPr lang="en-US" sz="900">
              <a:solidFill>
                <a:sysClr val="windowText" lastClr="000000"/>
              </a:solidFill>
              <a:latin typeface="+mn-lt"/>
              <a:ea typeface="+mn-lt"/>
              <a:cs typeface="+mn-lt"/>
            </a:rPr>
            <a:t> </a:t>
          </a:r>
        </a:p>
        <a:p>
          <a:pPr marL="0" indent="0"/>
          <a:r>
            <a:rPr lang="en-US" sz="900">
              <a:solidFill>
                <a:sysClr val="windowText" lastClr="000000"/>
              </a:solidFill>
              <a:latin typeface="+mn-lt"/>
              <a:ea typeface="+mn-lt"/>
              <a:cs typeface="+mn-lt"/>
            </a:rPr>
            <a:t>Baseline year 1: 2012 has been selected as baseline year 1 with respect to the Group's objectives for carbon emission reductions as illustrated in Nykredit's climate and environment strategy towards 2020.</a:t>
          </a:r>
        </a:p>
        <a:p>
          <a:pPr marL="0" indent="0"/>
          <a:r>
            <a:rPr lang="en-US" sz="900">
              <a:solidFill>
                <a:sysClr val="windowText" lastClr="000000"/>
              </a:solidFill>
              <a:latin typeface="+mn-lt"/>
              <a:ea typeface="+mn-lt"/>
              <a:cs typeface="+mn-lt"/>
            </a:rPr>
            <a:t>Baseline year 2: 2017 has been selected as baseline year 2 with respect to the Nykredit Group's forward-looking objectives for waste, energy consumption and carbon emissions.</a:t>
          </a:r>
        </a:p>
      </xdr:txBody>
    </xdr:sp>
    <xdr:clientData/>
  </xdr:twoCellAnchor>
  <xdr:twoCellAnchor>
    <xdr:from>
      <xdr:col>0</xdr:col>
      <xdr:colOff>195262</xdr:colOff>
      <xdr:row>128</xdr:row>
      <xdr:rowOff>71437</xdr:rowOff>
    </xdr:from>
    <xdr:to>
      <xdr:col>14</xdr:col>
      <xdr:colOff>375180</xdr:colOff>
      <xdr:row>152</xdr:row>
      <xdr:rowOff>33764</xdr:rowOff>
    </xdr:to>
    <xdr:sp macro="" textlink="">
      <xdr:nvSpPr>
        <xdr:cNvPr id="10" name="Tekstfelt 6">
          <a:extLst>
            <a:ext uri="{FF2B5EF4-FFF2-40B4-BE49-F238E27FC236}">
              <a16:creationId xmlns:a16="http://schemas.microsoft.com/office/drawing/2014/main" id="{3A55391E-C992-4881-B34B-B921681C226B}"/>
            </a:ext>
            <a:ext uri="{147F2762-F138-4A5C-976F-8EAC2B608ADB}">
              <a16:predDERef xmlns:a16="http://schemas.microsoft.com/office/drawing/2014/main" pred="{2A3971F4-C8BB-4447-AB89-F4A66573E176}"/>
            </a:ext>
          </a:extLst>
        </xdr:cNvPr>
        <xdr:cNvSpPr txBox="1"/>
      </xdr:nvSpPr>
      <xdr:spPr>
        <a:xfrm>
          <a:off x="195262" y="25827037"/>
          <a:ext cx="17134418" cy="4305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50">
              <a:solidFill>
                <a:sysClr val="windowText" lastClr="000000"/>
              </a:solidFill>
              <a:latin typeface="+mj-lt"/>
            </a:rPr>
            <a:t>Reporting principles</a:t>
          </a:r>
        </a:p>
        <a:p>
          <a:endParaRPr lang="da-DK" sz="800" baseline="0">
            <a:solidFill>
              <a:sysClr val="windowText" lastClr="000000"/>
            </a:solidFill>
            <a:latin typeface="+mn-lt"/>
          </a:endParaRPr>
        </a:p>
        <a:p>
          <a:r>
            <a:rPr lang="en-GB" sz="800" b="1">
              <a:solidFill>
                <a:sysClr val="windowText" lastClr="000000"/>
              </a:solidFill>
              <a:effectLst/>
              <a:latin typeface="+mn-lt"/>
              <a:ea typeface="+mn-ea"/>
              <a:cs typeface="+mn-cs"/>
            </a:rPr>
            <a:t>Area and number of staff: </a:t>
          </a:r>
          <a:endParaRPr lang="da-DK" sz="800">
            <a:solidFill>
              <a:sysClr val="windowText" lastClr="000000"/>
            </a:solidFill>
            <a:effectLst/>
            <a:latin typeface="+mn-lt"/>
            <a:ea typeface="+mn-ea"/>
            <a:cs typeface="+mn-cs"/>
          </a:endParaRPr>
        </a:p>
        <a:p>
          <a:r>
            <a:rPr lang="en-GB" sz="800">
              <a:solidFill>
                <a:sysClr val="windowText" lastClr="000000"/>
              </a:solidFill>
              <a:effectLst/>
              <a:latin typeface="+mn-lt"/>
              <a:ea typeface="+mn-ea"/>
              <a:cs typeface="+mn-cs"/>
            </a:rPr>
            <a:t>The heated area is defined as square metres under Nykredit's operational control. Unheated areas of facades and underground parking are not included. The determination of the areas that make up the total heated area has been made in accordance with the B311 standard. The number of staff is determined using the Group's HR system. The number of square metres and staff were determined as at end 2022.</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Electricity and heat consumption:</a:t>
          </a:r>
          <a:r>
            <a:rPr lang="en-GB" sz="800">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a:solidFill>
                <a:sysClr val="windowText" lastClr="000000"/>
              </a:solidFill>
              <a:effectLst/>
              <a:latin typeface="+mn-lt"/>
              <a:ea typeface="+mn-ea"/>
              <a:cs typeface="+mn-cs"/>
            </a:rPr>
            <a:t>As for the majority of the Group locations, electricity and heat consumption is based on automatic data transfers from intelligent meters. However, as for a few locations, heat and water consumption is based on quarterly meter readings or calculations based on data statements from energy companies and lessors. Water and heat consumption data covering a few individual locations are based on consumption data of previous years. If neither a reading nor a statement by the lessor is available for a given location, consumption will be estimated based on the average electricity or heat consumption of the Group's other locations. </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Water consumption:</a:t>
          </a:r>
          <a:r>
            <a:rPr lang="en-GB" sz="800">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a:solidFill>
                <a:sysClr val="windowText" lastClr="000000"/>
              </a:solidFill>
              <a:effectLst/>
              <a:latin typeface="+mn-lt"/>
              <a:ea typeface="+mn-ea"/>
              <a:cs typeface="+mn-cs"/>
            </a:rPr>
            <a:t>Water consumption is based on automatic data transfers from Group locations, where such transfers are possible. We can mainly register the specific water consumption of HQ and staff buildings. If neither a reading nor a statement by the lessor is available for a given location, the water consumption will be estimated based on the average water consumption of the other Group locations.</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Waste: </a:t>
          </a:r>
          <a:endParaRPr lang="da-DK" sz="800">
            <a:solidFill>
              <a:sysClr val="windowText" lastClr="000000"/>
            </a:solidFill>
            <a:effectLst/>
            <a:latin typeface="+mn-lt"/>
            <a:ea typeface="+mn-ea"/>
            <a:cs typeface="+mn-cs"/>
          </a:endParaRPr>
        </a:p>
        <a:p>
          <a:r>
            <a:rPr lang="en-GB" sz="800">
              <a:solidFill>
                <a:sysClr val="windowText" lastClr="000000"/>
              </a:solidFill>
              <a:effectLst/>
              <a:latin typeface="+mn-lt"/>
              <a:ea typeface="+mn-ea"/>
              <a:cs typeface="+mn-cs"/>
            </a:rPr>
            <a:t>Waste generated by Nykredit's staff is to a varying degree sorted at the Group's different locations. Waste disposed of in Nykredit containers (intended for that purpose) is registered by the suppliers, who determine waste fraction, expenses and kilos per location per month. The determination of waste includes combustible and recyclable waste. Recyclable waste comprises: electronic waste, iron and metal, paper, cardboard, plastic, biowaste, batteries, glass and other types of non-combustible waste. </a:t>
          </a:r>
          <a:br>
            <a:rPr lang="en-GB" sz="800">
              <a:solidFill>
                <a:sysClr val="windowText" lastClr="000000"/>
              </a:solidFill>
              <a:effectLst/>
              <a:latin typeface="+mn-lt"/>
              <a:ea typeface="+mn-ea"/>
              <a:cs typeface="+mn-cs"/>
            </a:rPr>
          </a:br>
          <a:r>
            <a:rPr lang="en-GB" sz="800">
              <a:solidFill>
                <a:sysClr val="windowText" lastClr="000000"/>
              </a:solidFill>
              <a:effectLst/>
              <a:latin typeface="+mn-lt"/>
              <a:ea typeface="+mn-ea"/>
              <a:cs typeface="+mn-cs"/>
            </a:rPr>
            <a:t>The determination of waste consumption does not include foreign activities. Combustible waste from some of the leased premises is not included in our statistics, as it is disposed of by the lessor as part of the regular municipal refuse collection.</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Transport:</a:t>
          </a:r>
          <a:r>
            <a:rPr lang="en-GB" sz="800">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a:solidFill>
                <a:sysClr val="windowText" lastClr="000000"/>
              </a:solidFill>
              <a:effectLst/>
              <a:latin typeface="+mn-lt"/>
              <a:ea typeface="+mn-ea"/>
              <a:cs typeface="+mn-cs"/>
            </a:rPr>
            <a:t>Transport by company cars includes transport by the Group's own and leased vans, company cars and intercompany mail vans. Mileage of Nykredit's own cars is determined using estimated average data based on the annual mileage (kilometres) of a company car. Fuel costs of staff members' company cars are calculated</a:t>
          </a:r>
          <a:r>
            <a:rPr lang="en-GB" sz="800" baseline="0">
              <a:solidFill>
                <a:sysClr val="windowText" lastClr="000000"/>
              </a:solidFill>
              <a:effectLst/>
              <a:latin typeface="+mn-lt"/>
              <a:ea typeface="+mn-ea"/>
              <a:cs typeface="+mn-cs"/>
            </a:rPr>
            <a:t> using 10</a:t>
          </a:r>
          <a:r>
            <a:rPr lang="en-GB" sz="800">
              <a:solidFill>
                <a:sysClr val="windowText" lastClr="000000"/>
              </a:solidFill>
              <a:effectLst/>
              <a:latin typeface="+mn-lt"/>
              <a:ea typeface="+mn-ea"/>
              <a:cs typeface="+mn-cs"/>
            </a:rPr>
            <a:t>0% of the estimated consumption. Travel by leased company cars/gross contract cars is determined as mileage (kilometres) based on the number of litres of fuel purchased per car (provided by Nykredit Leasing).</a:t>
          </a:r>
          <a:br>
            <a:rPr lang="en-GB" sz="800">
              <a:solidFill>
                <a:sysClr val="windowText" lastClr="000000"/>
              </a:solidFill>
              <a:effectLst/>
              <a:latin typeface="+mn-lt"/>
              <a:ea typeface="+mn-ea"/>
              <a:cs typeface="+mn-cs"/>
            </a:rPr>
          </a:br>
          <a:r>
            <a:rPr lang="en-GB" sz="800">
              <a:solidFill>
                <a:sysClr val="windowText" lastClr="000000"/>
              </a:solidFill>
              <a:effectLst/>
              <a:latin typeface="+mn-lt"/>
              <a:ea typeface="+mn-ea"/>
              <a:cs typeface="+mn-cs"/>
            </a:rPr>
            <a:t>For staff travelling by their own car, mileage (kilometres) is entered in the workforce management system ProMark for registration and reimbursement of annual transport costs divided by the going national rate of mileage allowance (DKK 3.59 in 2022). Expenses covering mileage (kilometres) for travel by taxi are based on the annual expenses recorded in the Group's financial statements, applying a rate of DKK 22.53 per kilometre calculated as the average price per kilometre based on total expenses and mileage in 2022. Air travel is determined as kilometres per month based on statements generated on the online booking platform of the Group's external travel agency, Egencia. Egencia applies information from the booking system Amadeus and the tickets they book in the system on behalf of Nykredit. Reporting of travel with SAS Travel Pass between Copenhagen and Aalborg is determined based on the number of flights delivered by SAS and the straight line distance between CPH-AAL. Reported travel not booked through Egencia and SAS Travel Pass is factored in based on private out-of-pocket expenses for air travel. Costs are translated into kilometres using a rate of DKK 1.80 per kilometre, which is the average price per kilometre based on total expenses and air mileage (kilometres) in 2022.</a:t>
          </a:r>
          <a:endParaRPr lang="da-DK" sz="800">
            <a:solidFill>
              <a:sysClr val="windowText" lastClr="000000"/>
            </a:solidFill>
            <a:effectLst/>
            <a:latin typeface="+mn-lt"/>
            <a:ea typeface="+mn-ea"/>
            <a:cs typeface="+mn-cs"/>
          </a:endParaRPr>
        </a:p>
        <a:p>
          <a:r>
            <a:rPr lang="en-GB" sz="800">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b="1">
              <a:solidFill>
                <a:sysClr val="windowText" lastClr="000000"/>
              </a:solidFill>
              <a:effectLst/>
              <a:latin typeface="+mn-lt"/>
              <a:ea typeface="+mn-ea"/>
              <a:cs typeface="+mn-cs"/>
            </a:rPr>
            <a:t>Air emissions:</a:t>
          </a:r>
          <a:r>
            <a:rPr lang="en-GB" sz="800">
              <a:solidFill>
                <a:sysClr val="windowText" lastClr="000000"/>
              </a:solidFill>
              <a:effectLst/>
              <a:latin typeface="+mn-lt"/>
              <a:ea typeface="+mn-ea"/>
              <a:cs typeface="+mn-cs"/>
            </a:rPr>
            <a:t> </a:t>
          </a:r>
          <a:endParaRPr lang="da-DK" sz="800">
            <a:solidFill>
              <a:sysClr val="windowText" lastClr="000000"/>
            </a:solidFill>
            <a:effectLst/>
            <a:latin typeface="+mn-lt"/>
            <a:ea typeface="+mn-ea"/>
            <a:cs typeface="+mn-cs"/>
          </a:endParaRPr>
        </a:p>
        <a:p>
          <a:r>
            <a:rPr lang="en-GB" sz="800">
              <a:solidFill>
                <a:sysClr val="windowText" lastClr="000000"/>
              </a:solidFill>
              <a:effectLst/>
              <a:latin typeface="+mn-lt"/>
              <a:ea typeface="+mn-ea"/>
              <a:cs typeface="+mn-cs"/>
            </a:rPr>
            <a:t>Carbon emissions are determined based in part on the Group's energy consumption and in part on consumption data covering car, train and air travel. The quality of carbon emission factors may vary, depending of the availability of specific factors. We therefore try to identify the most recent and most updated emission factors for calculation of air emissions. Several Nykredit locations are supplied with district heating cogenerated with electricity. Emissions from these plants are distributed according to a fixed ratio between electricity and heating (the so-called 200% method). </a:t>
          </a:r>
          <a:br>
            <a:rPr lang="en-GB" sz="800">
              <a:solidFill>
                <a:sysClr val="windowText" lastClr="000000"/>
              </a:solidFill>
              <a:effectLst/>
              <a:latin typeface="+mn-lt"/>
              <a:ea typeface="+mn-ea"/>
              <a:cs typeface="+mn-cs"/>
            </a:rPr>
          </a:br>
          <a:r>
            <a:rPr lang="en-GB" sz="800">
              <a:solidFill>
                <a:sysClr val="windowText" lastClr="000000"/>
              </a:solidFill>
              <a:effectLst/>
              <a:latin typeface="+mn-lt"/>
              <a:ea typeface="+mn-ea"/>
              <a:cs typeface="+mn-cs"/>
            </a:rPr>
            <a:t>Under this method, the environmental benefits of combined heat and power production are distributed evenly between electricity and district heating. In preparing Nykredit's annual climate and environment report, we apply environmental declarations/emission factors calculated according to the 200% method. Emission factors published on energinet.dk are applied to determine electricity consumption emissions. The most recent emission factors available on ens.dk are applied to determine district heating emissions. As for gas, an overview of total carbon savings achieved when converting from natural gas to carbon-neutral biogas is provided by the supplier of biogas. Emission factors published on ds.dk are applied to determine emissions from travel by car (company car, taxi and own car). Data on emissions from travel by train are provided by DSB, whereas data on emissions from air travel are reported directly by our travel agency, Egencia. The travel agency applies a method of determination that contains different emission data on short-, medium- and long-distance flights. This method is based on the official, international standard set by the Department for Environment, Food and Rural Affairs (DEFRA). Wherever possible, we report greenhouse gas emissions in CO2 equivalents (CO2e). However, as carbon dioxide (CO2) makes up the vast majority of our greenhouse gas emissions, we have decided to generally use the expression "carbon emissions" or "CO</a:t>
          </a:r>
          <a:r>
            <a:rPr lang="en-GB" sz="800" baseline="-25000">
              <a:solidFill>
                <a:sysClr val="windowText" lastClr="000000"/>
              </a:solidFill>
              <a:effectLst/>
              <a:latin typeface="+mn-lt"/>
              <a:ea typeface="+mn-ea"/>
              <a:cs typeface="+mn-cs"/>
            </a:rPr>
            <a:t>2</a:t>
          </a:r>
          <a:r>
            <a:rPr lang="en-GB" sz="800">
              <a:solidFill>
                <a:sysClr val="windowText" lastClr="000000"/>
              </a:solidFill>
              <a:effectLst/>
              <a:latin typeface="+mn-lt"/>
              <a:ea typeface="+mn-ea"/>
              <a:cs typeface="+mn-cs"/>
            </a:rPr>
            <a:t> emissions", with no indication of equivalents.</a:t>
          </a:r>
          <a:endParaRPr lang="da-DK" sz="800" baseline="0">
            <a:solidFill>
              <a:sysClr val="windowText" lastClr="000000"/>
            </a:solidFill>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201930</xdr:colOff>
      <xdr:row>1</xdr:row>
      <xdr:rowOff>30480</xdr:rowOff>
    </xdr:from>
    <xdr:to>
      <xdr:col>1</xdr:col>
      <xdr:colOff>2015203</xdr:colOff>
      <xdr:row>3</xdr:row>
      <xdr:rowOff>72178</xdr:rowOff>
    </xdr:to>
    <xdr:pic>
      <xdr:nvPicPr>
        <xdr:cNvPr id="4" name="Picture 2" descr="Billedbank">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201930"/>
          <a:ext cx="2107278" cy="381000"/>
        </a:xfrm>
        <a:prstGeom prst="rect">
          <a:avLst/>
        </a:prstGeom>
        <a:solidFill>
          <a:schemeClr val="bg1"/>
        </a:solidFill>
        <a:effectLst/>
      </xdr:spPr>
    </xdr:pic>
    <xdr:clientData/>
  </xdr:twoCellAnchor>
  <xdr:oneCellAnchor>
    <xdr:from>
      <xdr:col>9</xdr:col>
      <xdr:colOff>178110</xdr:colOff>
      <xdr:row>0</xdr:row>
      <xdr:rowOff>92927</xdr:rowOff>
    </xdr:from>
    <xdr:ext cx="702149" cy="704451"/>
    <xdr:pic>
      <xdr:nvPicPr>
        <xdr:cNvPr id="2" name="Picture 2">
          <a:hlinkClick xmlns:r="http://schemas.openxmlformats.org/officeDocument/2006/relationships" r:id="rId2"/>
          <a:extLst>
            <a:ext uri="{FF2B5EF4-FFF2-40B4-BE49-F238E27FC236}">
              <a16:creationId xmlns:a16="http://schemas.microsoft.com/office/drawing/2014/main" id="{D43E83F8-3757-4B0C-9EC3-C80E96501A8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012866" y="92927"/>
          <a:ext cx="703419" cy="71147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219075</xdr:colOff>
      <xdr:row>0</xdr:row>
      <xdr:rowOff>163830</xdr:rowOff>
    </xdr:from>
    <xdr:to>
      <xdr:col>1</xdr:col>
      <xdr:colOff>2014074</xdr:colOff>
      <xdr:row>2</xdr:row>
      <xdr:rowOff>186055</xdr:rowOff>
    </xdr:to>
    <xdr:pic>
      <xdr:nvPicPr>
        <xdr:cNvPr id="4" name="Picture 2" descr="Billedbank">
          <a:extLst>
            <a:ext uri="{FF2B5EF4-FFF2-40B4-BE49-F238E27FC236}">
              <a16:creationId xmlns:a16="http://schemas.microsoft.com/office/drawing/2014/main" id="{03DC1F38-0664-4CD3-986C-0D6F4F105C7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19075" y="163830"/>
          <a:ext cx="2113769" cy="368300"/>
        </a:xfrm>
        <a:prstGeom prst="rect">
          <a:avLst/>
        </a:prstGeom>
        <a:solidFill>
          <a:schemeClr val="bg1"/>
        </a:solidFill>
        <a:effectLst/>
      </xdr:spPr>
    </xdr:pic>
    <xdr:clientData/>
  </xdr:twoCellAnchor>
  <xdr:twoCellAnchor editAs="oneCell">
    <xdr:from>
      <xdr:col>7</xdr:col>
      <xdr:colOff>523876</xdr:colOff>
      <xdr:row>0</xdr:row>
      <xdr:rowOff>9525</xdr:rowOff>
    </xdr:from>
    <xdr:to>
      <xdr:col>8</xdr:col>
      <xdr:colOff>109858</xdr:colOff>
      <xdr:row>3</xdr:row>
      <xdr:rowOff>32385</xdr:rowOff>
    </xdr:to>
    <xdr:pic>
      <xdr:nvPicPr>
        <xdr:cNvPr id="3" name="Picture 2">
          <a:hlinkClick xmlns:r="http://schemas.openxmlformats.org/officeDocument/2006/relationships" r:id="rId2"/>
          <a:extLst>
            <a:ext uri="{FF2B5EF4-FFF2-40B4-BE49-F238E27FC236}">
              <a16:creationId xmlns:a16="http://schemas.microsoft.com/office/drawing/2014/main" id="{E573069B-49A1-4F6F-84A3-4F4474BEC217}"/>
            </a:ext>
            <a:ext uri="{147F2762-F138-4A5C-976F-8EAC2B608ADB}">
              <a16:predDERef xmlns:a16="http://schemas.microsoft.com/office/drawing/2014/main" pred="{03DC1F38-0664-4CD3-986C-0D6F4F105C7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10820401" y="9525"/>
          <a:ext cx="640082" cy="606425"/>
        </a:xfrm>
        <a:prstGeom prst="rect">
          <a:avLst/>
        </a:prstGeom>
      </xdr:spPr>
    </xdr:pic>
    <xdr:clientData/>
  </xdr:twoCellAnchor>
  <xdr:twoCellAnchor>
    <xdr:from>
      <xdr:col>0</xdr:col>
      <xdr:colOff>314326</xdr:colOff>
      <xdr:row>5</xdr:row>
      <xdr:rowOff>47624</xdr:rowOff>
    </xdr:from>
    <xdr:to>
      <xdr:col>6</xdr:col>
      <xdr:colOff>1037168</xdr:colOff>
      <xdr:row>11</xdr:row>
      <xdr:rowOff>169333</xdr:rowOff>
    </xdr:to>
    <xdr:sp macro="" textlink="">
      <xdr:nvSpPr>
        <xdr:cNvPr id="440" name="Tekstfelt 8">
          <a:extLst>
            <a:ext uri="{FF2B5EF4-FFF2-40B4-BE49-F238E27FC236}">
              <a16:creationId xmlns:a16="http://schemas.microsoft.com/office/drawing/2014/main" id="{5C907CCB-1D4F-49F3-B455-2DF16854B675}"/>
            </a:ext>
            <a:ext uri="{147F2762-F138-4A5C-976F-8EAC2B608ADB}">
              <a16:predDERef xmlns:a16="http://schemas.microsoft.com/office/drawing/2014/main" pred="{E573069B-49A1-4F6F-84A3-4F4474BEC217}"/>
            </a:ext>
          </a:extLst>
        </xdr:cNvPr>
        <xdr:cNvSpPr txBox="1"/>
      </xdr:nvSpPr>
      <xdr:spPr>
        <a:xfrm>
          <a:off x="314326" y="1105957"/>
          <a:ext cx="9962092" cy="1264709"/>
        </a:xfrm>
        <a:prstGeom prst="rect">
          <a:avLst/>
        </a:prstGeom>
        <a:solidFill>
          <a:schemeClr val="lt1"/>
        </a:solidFill>
        <a:ln w="9525" cmpd="sng">
          <a:noFill/>
        </a:ln>
      </xdr:spPr>
      <xdr:txBody>
        <a:bodyPr vertOverflow="clip" horzOverflow="clip" wrap="square" lIns="91440" tIns="45720" rIns="91440" bIns="45720" rtlCol="0" anchor="t">
          <a:noAutofit/>
        </a:bodyPr>
        <a:lstStyle/>
        <a:p>
          <a:pPr marL="0" indent="0" algn="l"/>
          <a:r>
            <a:rPr lang="en-US" sz="900">
              <a:solidFill>
                <a:sysClr val="windowText" lastClr="000000"/>
              </a:solidFill>
              <a:latin typeface="+mn-lt"/>
              <a:ea typeface="+mn-lt"/>
              <a:cs typeface="+mn-lt"/>
            </a:rPr>
            <a:t>Exposures to taxonomy-eligible and non-eligible economic activities are presented in accordance with Article 10.3 of the Commission Delegated Regulation (EU) 2021/2178 of 6 July 2021 supplementing Regulation (EU) 2020/852 of the European Parliament and of the Council by specifying the content and presentation of information to be disclosed by undertakings subject to Article 19a or 29a of Directive 2013/34/EU concerning environmentally sustainable economic activities, and specifying the methodology to comply with that disclosure obligation.</a:t>
          </a:r>
        </a:p>
        <a:p>
          <a:pPr marL="0" indent="0" algn="l"/>
          <a:endParaRPr lang="en-US" sz="900">
            <a:solidFill>
              <a:sysClr val="windowText" lastClr="000000"/>
            </a:solidFill>
            <a:latin typeface="+mn-lt"/>
            <a:ea typeface="+mn-lt"/>
            <a:cs typeface="+mn-lt"/>
          </a:endParaRPr>
        </a:p>
        <a:p>
          <a:pPr marL="0" indent="0" algn="l"/>
          <a:r>
            <a:rPr lang="en-US" sz="900">
              <a:solidFill>
                <a:sysClr val="windowText" lastClr="000000"/>
              </a:solidFill>
              <a:latin typeface="+mn-lt"/>
              <a:ea typeface="+mn-lt"/>
              <a:cs typeface="+mn-lt"/>
            </a:rPr>
            <a:t>Taxonomy-eligible economic activities for Nykredit consist of mainly of loans to households collateralised by residential immovable property or granted for renovation purposes, and retail exposures to car loans. Exposures to eligible activities in undertakings subject to NFRD are also included</a:t>
          </a:r>
          <a:r>
            <a:rPr lang="en-US" sz="900" baseline="0">
              <a:solidFill>
                <a:sysClr val="windowText" lastClr="000000"/>
              </a:solidFill>
              <a:latin typeface="+mn-lt"/>
              <a:ea typeface="+mn-lt"/>
              <a:cs typeface="+mn-lt"/>
            </a:rPr>
            <a:t> in taxonomy-eligible economic activities</a:t>
          </a:r>
          <a:r>
            <a:rPr lang="en-US" sz="900">
              <a:solidFill>
                <a:sysClr val="windowText" lastClr="000000"/>
              </a:solidFill>
              <a:latin typeface="+mn-lt"/>
              <a:ea typeface="+mn-lt"/>
              <a:cs typeface="+mn-lt"/>
            </a:rPr>
            <a:t>. Taxonomy non-eligible activities consist of exposures</a:t>
          </a:r>
          <a:r>
            <a:rPr lang="en-US" sz="900" baseline="0">
              <a:solidFill>
                <a:sysClr val="windowText" lastClr="000000"/>
              </a:solidFill>
              <a:latin typeface="+mn-lt"/>
              <a:ea typeface="+mn-lt"/>
              <a:cs typeface="+mn-lt"/>
            </a:rPr>
            <a:t> to households other than collateralised by residential immovable property or granted for renovation purposes, and retail exposures to car loans, and exposures to non-eligible activities in undertakings subject to NFRD.</a:t>
          </a:r>
          <a:endParaRPr lang="en-US" sz="900">
            <a:solidFill>
              <a:sysClr val="windowText" lastClr="000000"/>
            </a:solidFill>
            <a:latin typeface="+mn-lt"/>
            <a:ea typeface="+mn-lt"/>
            <a:cs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20955</xdr:colOff>
      <xdr:row>1</xdr:row>
      <xdr:rowOff>28575</xdr:rowOff>
    </xdr:from>
    <xdr:to>
      <xdr:col>1</xdr:col>
      <xdr:colOff>2164428</xdr:colOff>
      <xdr:row>3</xdr:row>
      <xdr:rowOff>66675</xdr:rowOff>
    </xdr:to>
    <xdr:pic>
      <xdr:nvPicPr>
        <xdr:cNvPr id="2" name="Picture 2" descr="Billedbank">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344805" y="209550"/>
          <a:ext cx="2143473" cy="400050"/>
        </a:xfrm>
        <a:prstGeom prst="rect">
          <a:avLst/>
        </a:prstGeom>
        <a:solidFill>
          <a:schemeClr val="bg1"/>
        </a:solidFill>
        <a:effectLst/>
      </xdr:spPr>
    </xdr:pic>
    <xdr:clientData/>
  </xdr:twoCellAnchor>
  <xdr:twoCellAnchor editAs="oneCell">
    <xdr:from>
      <xdr:col>4</xdr:col>
      <xdr:colOff>175260</xdr:colOff>
      <xdr:row>18</xdr:row>
      <xdr:rowOff>15241</xdr:rowOff>
    </xdr:from>
    <xdr:to>
      <xdr:col>12</xdr:col>
      <xdr:colOff>396240</xdr:colOff>
      <xdr:row>37</xdr:row>
      <xdr:rowOff>25528</xdr:rowOff>
    </xdr:to>
    <xdr:pic>
      <xdr:nvPicPr>
        <xdr:cNvPr id="3" name="Billed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9898380" y="3581401"/>
          <a:ext cx="5585460" cy="3446907"/>
        </a:xfrm>
        <a:prstGeom prst="rect">
          <a:avLst/>
        </a:prstGeom>
      </xdr:spPr>
    </xdr:pic>
    <xdr:clientData/>
  </xdr:twoCellAnchor>
  <xdr:twoCellAnchor>
    <xdr:from>
      <xdr:col>4</xdr:col>
      <xdr:colOff>198120</xdr:colOff>
      <xdr:row>8</xdr:row>
      <xdr:rowOff>106680</xdr:rowOff>
    </xdr:from>
    <xdr:to>
      <xdr:col>5</xdr:col>
      <xdr:colOff>647700</xdr:colOff>
      <xdr:row>11</xdr:row>
      <xdr:rowOff>22860</xdr:rowOff>
    </xdr:to>
    <xdr:sp macro="" textlink="">
      <xdr:nvSpPr>
        <xdr:cNvPr id="4" name="Tekstfelt 3">
          <a:extLst>
            <a:ext uri="{FF2B5EF4-FFF2-40B4-BE49-F238E27FC236}">
              <a16:creationId xmlns:a16="http://schemas.microsoft.com/office/drawing/2014/main" id="{00000000-0008-0000-0700-000004000000}"/>
            </a:ext>
          </a:extLst>
        </xdr:cNvPr>
        <xdr:cNvSpPr txBox="1"/>
      </xdr:nvSpPr>
      <xdr:spPr>
        <a:xfrm>
          <a:off x="9921240" y="1737360"/>
          <a:ext cx="112014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b="0" i="0" u="none" strike="noStrike">
              <a:solidFill>
                <a:srgbClr val="FF0000"/>
              </a:solidFill>
              <a:effectLst/>
              <a:latin typeface="+mn-lt"/>
              <a:ea typeface="+mn-ea"/>
              <a:cs typeface="+mn-cs"/>
            </a:rPr>
            <a:t>Evt.</a:t>
          </a:r>
          <a:r>
            <a:rPr lang="da-DK" sz="1100" b="0" i="0" u="none" strike="noStrike" baseline="0">
              <a:solidFill>
                <a:srgbClr val="FF0000"/>
              </a:solidFill>
              <a:effectLst/>
              <a:latin typeface="+mn-lt"/>
              <a:ea typeface="+mn-ea"/>
              <a:cs typeface="+mn-cs"/>
            </a:rPr>
            <a:t> ud?</a:t>
          </a:r>
          <a:endParaRPr lang="da-DK" sz="1100">
            <a:solidFill>
              <a:srgbClr val="FF0000"/>
            </a:solidFill>
          </a:endParaRPr>
        </a:p>
      </xdr:txBody>
    </xdr:sp>
    <xdr:clientData/>
  </xdr:twoCellAnchor>
  <xdr:twoCellAnchor>
    <xdr:from>
      <xdr:col>4</xdr:col>
      <xdr:colOff>22860</xdr:colOff>
      <xdr:row>38</xdr:row>
      <xdr:rowOff>0</xdr:rowOff>
    </xdr:from>
    <xdr:to>
      <xdr:col>9</xdr:col>
      <xdr:colOff>320040</xdr:colOff>
      <xdr:row>41</xdr:row>
      <xdr:rowOff>45720</xdr:rowOff>
    </xdr:to>
    <xdr:sp macro="" textlink="">
      <xdr:nvSpPr>
        <xdr:cNvPr id="5" name="Tekstfelt 4">
          <a:extLst>
            <a:ext uri="{FF2B5EF4-FFF2-40B4-BE49-F238E27FC236}">
              <a16:creationId xmlns:a16="http://schemas.microsoft.com/office/drawing/2014/main" id="{00000000-0008-0000-0700-000005000000}"/>
            </a:ext>
          </a:extLst>
        </xdr:cNvPr>
        <xdr:cNvSpPr txBox="1"/>
      </xdr:nvSpPr>
      <xdr:spPr>
        <a:xfrm>
          <a:off x="9745980" y="7178040"/>
          <a:ext cx="364998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100" b="0" i="0" u="none" strike="noStrike">
              <a:solidFill>
                <a:srgbClr val="FF0000"/>
              </a:solidFill>
              <a:effectLst/>
              <a:latin typeface="+mn-lt"/>
              <a:ea typeface="+mn-ea"/>
              <a:cs typeface="+mn-cs"/>
            </a:rPr>
            <a:t>Tal eller forklaring med i Søjle III rapport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1</xdr:row>
      <xdr:rowOff>30480</xdr:rowOff>
    </xdr:from>
    <xdr:to>
      <xdr:col>1</xdr:col>
      <xdr:colOff>2021694</xdr:colOff>
      <xdr:row>3</xdr:row>
      <xdr:rowOff>71120</xdr:rowOff>
    </xdr:to>
    <xdr:pic>
      <xdr:nvPicPr>
        <xdr:cNvPr id="4" name="Picture 2" descr="Billedbank">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38125" y="201930"/>
          <a:ext cx="2113769" cy="381000"/>
        </a:xfrm>
        <a:prstGeom prst="rect">
          <a:avLst/>
        </a:prstGeom>
        <a:solidFill>
          <a:schemeClr val="bg1"/>
        </a:solidFill>
        <a:effectLst/>
      </xdr:spPr>
    </xdr:pic>
    <xdr:clientData/>
  </xdr:twoCellAnchor>
  <xdr:oneCellAnchor>
    <xdr:from>
      <xdr:col>8</xdr:col>
      <xdr:colOff>523876</xdr:colOff>
      <xdr:row>0</xdr:row>
      <xdr:rowOff>9525</xdr:rowOff>
    </xdr:from>
    <xdr:ext cx="647702" cy="627380"/>
    <xdr:pic>
      <xdr:nvPicPr>
        <xdr:cNvPr id="2" name="Picture 2">
          <a:hlinkClick xmlns:r="http://schemas.openxmlformats.org/officeDocument/2006/relationships" r:id="rId2"/>
          <a:extLst>
            <a:ext uri="{FF2B5EF4-FFF2-40B4-BE49-F238E27FC236}">
              <a16:creationId xmlns:a16="http://schemas.microsoft.com/office/drawing/2014/main" id="{87FAE35B-7634-47F3-90B8-A5289507915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9813926" y="9525"/>
          <a:ext cx="640082" cy="64452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201930</xdr:colOff>
      <xdr:row>1</xdr:row>
      <xdr:rowOff>11430</xdr:rowOff>
    </xdr:from>
    <xdr:to>
      <xdr:col>1</xdr:col>
      <xdr:colOff>1984088</xdr:colOff>
      <xdr:row>3</xdr:row>
      <xdr:rowOff>36830</xdr:rowOff>
    </xdr:to>
    <xdr:pic>
      <xdr:nvPicPr>
        <xdr:cNvPr id="3" name="Picture 2" descr="Billedbank">
          <a:extLst>
            <a:ext uri="{FF2B5EF4-FFF2-40B4-BE49-F238E27FC236}">
              <a16:creationId xmlns:a16="http://schemas.microsoft.com/office/drawing/2014/main" id="{00000000-0008-0000-08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5" t="33861" r="10652" b="35999"/>
        <a:stretch/>
      </xdr:blipFill>
      <xdr:spPr bwMode="auto">
        <a:xfrm>
          <a:off x="201930" y="182880"/>
          <a:ext cx="2100928" cy="381000"/>
        </a:xfrm>
        <a:prstGeom prst="rect">
          <a:avLst/>
        </a:prstGeom>
        <a:solidFill>
          <a:schemeClr val="bg1"/>
        </a:solidFill>
        <a:effectLst/>
      </xdr:spPr>
    </xdr:pic>
    <xdr:clientData/>
  </xdr:twoCellAnchor>
  <xdr:twoCellAnchor>
    <xdr:from>
      <xdr:col>0</xdr:col>
      <xdr:colOff>250032</xdr:colOff>
      <xdr:row>58</xdr:row>
      <xdr:rowOff>23811</xdr:rowOff>
    </xdr:from>
    <xdr:to>
      <xdr:col>5</xdr:col>
      <xdr:colOff>136854</xdr:colOff>
      <xdr:row>61</xdr:row>
      <xdr:rowOff>2381</xdr:rowOff>
    </xdr:to>
    <xdr:sp macro="" textlink="">
      <xdr:nvSpPr>
        <xdr:cNvPr id="8" name="Tekstfelt 7">
          <a:extLst>
            <a:ext uri="{FF2B5EF4-FFF2-40B4-BE49-F238E27FC236}">
              <a16:creationId xmlns:a16="http://schemas.microsoft.com/office/drawing/2014/main" id="{00000000-0008-0000-0800-000008000000}"/>
            </a:ext>
            <a:ext uri="{147F2762-F138-4A5C-976F-8EAC2B608ADB}">
              <a16:predDERef xmlns:a16="http://schemas.microsoft.com/office/drawing/2014/main" pred="{00000000-0008-0000-0800-000002000000}"/>
            </a:ext>
          </a:extLst>
        </xdr:cNvPr>
        <xdr:cNvSpPr txBox="1"/>
      </xdr:nvSpPr>
      <xdr:spPr>
        <a:xfrm>
          <a:off x="250032" y="10884501"/>
          <a:ext cx="9822382" cy="542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mn-lt"/>
            </a:rPr>
            <a:t>The principal tasks of the Board Remuneration Committee are to qualify proposals for Nykredit's remuneration policy and guidelines for incentive pay and to oversee compliance thereof. Furthermore, it reviews the criteria for appointing special risk takers and assesses the Group's risks relative to the remuneration structure, which is coordinated with the Board Risk Committee as required. Details on bonuses to risk takers as well as remuneration policy and practices are available at https://www.nykredit.com/engb/om-os/organisation/board/remuneration-board/</a:t>
          </a:r>
        </a:p>
      </xdr:txBody>
    </xdr:sp>
    <xdr:clientData/>
  </xdr:twoCellAnchor>
  <xdr:twoCellAnchor>
    <xdr:from>
      <xdr:col>0</xdr:col>
      <xdr:colOff>250032</xdr:colOff>
      <xdr:row>69</xdr:row>
      <xdr:rowOff>23811</xdr:rowOff>
    </xdr:from>
    <xdr:to>
      <xdr:col>5</xdr:col>
      <xdr:colOff>1</xdr:colOff>
      <xdr:row>70</xdr:row>
      <xdr:rowOff>178593</xdr:rowOff>
    </xdr:to>
    <xdr:sp macro="" textlink="">
      <xdr:nvSpPr>
        <xdr:cNvPr id="9" name="Tekstfelt 8">
          <a:extLst>
            <a:ext uri="{FF2B5EF4-FFF2-40B4-BE49-F238E27FC236}">
              <a16:creationId xmlns:a16="http://schemas.microsoft.com/office/drawing/2014/main" id="{00000000-0008-0000-0800-000009000000}"/>
            </a:ext>
          </a:extLst>
        </xdr:cNvPr>
        <xdr:cNvSpPr txBox="1"/>
      </xdr:nvSpPr>
      <xdr:spPr>
        <a:xfrm>
          <a:off x="250032" y="9536905"/>
          <a:ext cx="8703469" cy="392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mn-lt"/>
            </a:rPr>
            <a:t>The principal tasks of the Board Audit Committee are to inform the Board of Directors of the results of the statutory audit and to oversee the financial reporting process. In addition to this, the Board Audit Committee oversees the effectiveness of Nykredit's internal control systems, internal audit and risk management and various other audit matters.</a:t>
          </a:r>
        </a:p>
      </xdr:txBody>
    </xdr:sp>
    <xdr:clientData/>
  </xdr:twoCellAnchor>
  <xdr:twoCellAnchor>
    <xdr:from>
      <xdr:col>0</xdr:col>
      <xdr:colOff>250032</xdr:colOff>
      <xdr:row>79</xdr:row>
      <xdr:rowOff>23812</xdr:rowOff>
    </xdr:from>
    <xdr:to>
      <xdr:col>5</xdr:col>
      <xdr:colOff>1</xdr:colOff>
      <xdr:row>81</xdr:row>
      <xdr:rowOff>142874</xdr:rowOff>
    </xdr:to>
    <xdr:sp macro="" textlink="">
      <xdr:nvSpPr>
        <xdr:cNvPr id="10" name="Tekstfelt 9">
          <a:extLst>
            <a:ext uri="{FF2B5EF4-FFF2-40B4-BE49-F238E27FC236}">
              <a16:creationId xmlns:a16="http://schemas.microsoft.com/office/drawing/2014/main" id="{00000000-0008-0000-0800-00000A000000}"/>
            </a:ext>
          </a:extLst>
        </xdr:cNvPr>
        <xdr:cNvSpPr txBox="1"/>
      </xdr:nvSpPr>
      <xdr:spPr>
        <a:xfrm>
          <a:off x="250032" y="11275218"/>
          <a:ext cx="8703469" cy="559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mn-lt"/>
            </a:rPr>
            <a:t>The function of the Board Risk Committee is to oversee Nykredit's overall risk profile and strategy, including to assess the long-term capital requirement and the capital policy. It also assesses risks related to products, business model, remuneration structure and incentives as well as risk models and the methodological basis. The Board Risk Committee assists the Board of Directors in overseeing that the risk appetite defined by the Board of Directors is implemented correctly in the organisation.</a:t>
          </a:r>
        </a:p>
      </xdr:txBody>
    </xdr:sp>
    <xdr:clientData/>
  </xdr:twoCellAnchor>
  <xdr:twoCellAnchor>
    <xdr:from>
      <xdr:col>0</xdr:col>
      <xdr:colOff>250032</xdr:colOff>
      <xdr:row>90</xdr:row>
      <xdr:rowOff>23812</xdr:rowOff>
    </xdr:from>
    <xdr:to>
      <xdr:col>5</xdr:col>
      <xdr:colOff>1</xdr:colOff>
      <xdr:row>92</xdr:row>
      <xdr:rowOff>0</xdr:rowOff>
    </xdr:to>
    <xdr:sp macro="" textlink="">
      <xdr:nvSpPr>
        <xdr:cNvPr id="12" name="Tekstfelt 11">
          <a:extLst>
            <a:ext uri="{FF2B5EF4-FFF2-40B4-BE49-F238E27FC236}">
              <a16:creationId xmlns:a16="http://schemas.microsoft.com/office/drawing/2014/main" id="{00000000-0008-0000-0800-00000C000000}"/>
            </a:ext>
          </a:extLst>
        </xdr:cNvPr>
        <xdr:cNvSpPr txBox="1"/>
      </xdr:nvSpPr>
      <xdr:spPr>
        <a:xfrm>
          <a:off x="250032" y="13489781"/>
          <a:ext cx="8703469" cy="488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solidFill>
                <a:schemeClr val="tx1"/>
              </a:solidFill>
              <a:latin typeface="+mn-lt"/>
            </a:rPr>
            <a:t>The Board Nomination Committee is tasked with making recommendations to the Board of Directors on the nomination of candidates for the Board of Directors and the Executive Board. Reporting to the Board of Directors, the Board Nomination Committee is overall responsible for defining the skills profiles of the Board of Directors and</a:t>
          </a:r>
        </a:p>
        <a:p>
          <a:r>
            <a:rPr lang="da-DK" sz="900" baseline="0">
              <a:solidFill>
                <a:schemeClr val="tx1"/>
              </a:solidFill>
              <a:latin typeface="+mn-lt"/>
            </a:rPr>
            <a:t>the Executive Board and for the continuous evaluation of their work and performance.</a:t>
          </a:r>
        </a:p>
      </xdr:txBody>
    </xdr:sp>
    <xdr:clientData/>
  </xdr:twoCellAnchor>
  <xdr:oneCellAnchor>
    <xdr:from>
      <xdr:col>6</xdr:col>
      <xdr:colOff>1246187</xdr:colOff>
      <xdr:row>0</xdr:row>
      <xdr:rowOff>0</xdr:rowOff>
    </xdr:from>
    <xdr:ext cx="695482" cy="705920"/>
    <xdr:pic>
      <xdr:nvPicPr>
        <xdr:cNvPr id="2" name="Picture 2">
          <a:hlinkClick xmlns:r="http://schemas.openxmlformats.org/officeDocument/2006/relationships" r:id="rId2"/>
          <a:extLst>
            <a:ext uri="{FF2B5EF4-FFF2-40B4-BE49-F238E27FC236}">
              <a16:creationId xmlns:a16="http://schemas.microsoft.com/office/drawing/2014/main" id="{160A1FB1-645D-4FDE-8F52-30B78145859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 r="88"/>
        <a:stretch/>
      </xdr:blipFill>
      <xdr:spPr>
        <a:xfrm>
          <a:off x="9477375" y="0"/>
          <a:ext cx="703419" cy="71147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kredit-my.sharepoint.com/oekonomi-afd/Ledelsesrapportering/1.%20Faste%20opgaver/Ikke-finansiel%20rapportering/CR-factbook/CR%20Fact%20Book%202017/CR%202016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hold"/>
      <sheetName val="Brugerinstruks"/>
      <sheetName val="SETUP_Kilder"/>
      <sheetName val="CALC_1"/>
      <sheetName val="IN_Data"/>
      <sheetName val="IN_Environment.Climate"/>
      <sheetName val="CALC_Environment.Climate"/>
      <sheetName val="OUT_Forside"/>
      <sheetName val="OUT_TableOfContents"/>
      <sheetName val="OUT_FNGlobal"/>
      <sheetName val="OUT_Policies (2)"/>
      <sheetName val="OUT_Policies"/>
      <sheetName val="OUT_Customers"/>
      <sheetName val="OUT_Sustainable_Investments"/>
      <sheetName val="OUT_Corporate governance"/>
      <sheetName val="OUT_ManagementCodeOfTDBA"/>
      <sheetName val="OUT_Environment.Climate"/>
      <sheetName val="OUT_HR"/>
      <sheetName val="OUT_GRI"/>
      <sheetName val="Kontrol"/>
      <sheetName val="Ark1"/>
      <sheetName val="Ark2"/>
      <sheetName val="Ark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tema">
  <a:themeElements>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0F1E82"/>
      </a:folHlink>
    </a:clrScheme>
    <a:fontScheme name="Nykredit">
      <a:majorFont>
        <a:latin typeface="Arial Black"/>
        <a:ea typeface=""/>
        <a:cs typeface=""/>
      </a:majorFont>
      <a:minorFont>
        <a:latin typeface="Arial"/>
        <a:ea typeface=""/>
        <a:cs typeface=""/>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ykredit.com/en-gb/samfundsansvar/reporting/" TargetMode="External"/><Relationship Id="rId2" Type="http://schemas.openxmlformats.org/officeDocument/2006/relationships/hyperlink" Target="https://www.nykredit.com/en-gb/samfundsansvar/reporting/" TargetMode="External"/><Relationship Id="rId1" Type="http://schemas.openxmlformats.org/officeDocument/2006/relationships/hyperlink" Target="https://www.nykredit.com/en-gb/investor-relations/financial_report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ykredit.com/en-gb/samfundsansvar/reportin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nykredit.dk/kundeservice/ris-og-ro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globalfindex.worldbank.org/sites/globalfindex/files/countrybook/Denmark.pdf" TargetMode="External"/><Relationship Id="rId1" Type="http://schemas.openxmlformats.org/officeDocument/2006/relationships/hyperlink" Target="https://www.retsinformation.dk/eli/lta/2016/330"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nykredit.com/en-gb/samfundsansvar/reporting/" TargetMode="External"/><Relationship Id="rId13" Type="http://schemas.openxmlformats.org/officeDocument/2006/relationships/hyperlink" Target="https://www.nykredit.com/en-gb/samfundsansvar/reporting/" TargetMode="External"/><Relationship Id="rId3" Type="http://schemas.openxmlformats.org/officeDocument/2006/relationships/hyperlink" Target="https://www.nykredit.com/en-gb/samfundsansvar/reporting/" TargetMode="External"/><Relationship Id="rId7" Type="http://schemas.openxmlformats.org/officeDocument/2006/relationships/hyperlink" Target="https://www.nykredit.com/en-gb/samfundsansvar/reporting/" TargetMode="External"/><Relationship Id="rId12" Type="http://schemas.openxmlformats.org/officeDocument/2006/relationships/hyperlink" Target="https://www.nykredit.com/en-gb/samfundsansvar/reporting/" TargetMode="External"/><Relationship Id="rId2" Type="http://schemas.openxmlformats.org/officeDocument/2006/relationships/hyperlink" Target="https://www.nykredit.com/en-gb/samfundsansvar/reporting/" TargetMode="External"/><Relationship Id="rId1" Type="http://schemas.openxmlformats.org/officeDocument/2006/relationships/hyperlink" Target="https://www.nykredit.com/en-gb/samfundsansvar/reporting/" TargetMode="External"/><Relationship Id="rId6" Type="http://schemas.openxmlformats.org/officeDocument/2006/relationships/hyperlink" Target="https://www.nykredit.com/en-gb/samfundsansvar/reporting/" TargetMode="External"/><Relationship Id="rId11" Type="http://schemas.openxmlformats.org/officeDocument/2006/relationships/hyperlink" Target="https://www.nykredit.com/en-gb/samfundsansvar/reporting/" TargetMode="External"/><Relationship Id="rId5" Type="http://schemas.openxmlformats.org/officeDocument/2006/relationships/hyperlink" Target="https://www.nykredit.com/en-gb/samfundsansvar/reporting/" TargetMode="External"/><Relationship Id="rId15" Type="http://schemas.openxmlformats.org/officeDocument/2006/relationships/drawing" Target="../drawings/drawing16.xml"/><Relationship Id="rId10" Type="http://schemas.openxmlformats.org/officeDocument/2006/relationships/hyperlink" Target="https://www.nykredit.com/en-gb/samfundsansvar/reporting/" TargetMode="External"/><Relationship Id="rId4" Type="http://schemas.openxmlformats.org/officeDocument/2006/relationships/hyperlink" Target="https://www.nykredit.com/en-gb/samfundsansvar/reporting/" TargetMode="External"/><Relationship Id="rId9" Type="http://schemas.openxmlformats.org/officeDocument/2006/relationships/hyperlink" Target="https://www.nykredit.com/en-gb/samfundsansvar/reporting/" TargetMode="External"/><Relationship Id="rId1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ykredit.com/en-gb/om-os/organisation/politikker/" TargetMode="External"/><Relationship Id="rId13" Type="http://schemas.openxmlformats.org/officeDocument/2006/relationships/hyperlink" Target="https://www.nykredit.com/globalassets/nykredit.com/pdf/whistleblowerpolitik_2022_12092022_en.pdf" TargetMode="External"/><Relationship Id="rId18" Type="http://schemas.openxmlformats.org/officeDocument/2006/relationships/hyperlink" Target="https://www.nykredit.com/en-gb/om-os/organisation/politikker/" TargetMode="External"/><Relationship Id="rId26" Type="http://schemas.openxmlformats.org/officeDocument/2006/relationships/hyperlink" Target="https://www.nykredit.com/en-gb/filarkiv/?searchText=&amp;documentTypeCategories=&amp;legalEntities=&amp;documentTypes=89&amp;years=" TargetMode="External"/><Relationship Id="rId3" Type="http://schemas.openxmlformats.org/officeDocument/2006/relationships/hyperlink" Target="https://www.nykredit.com/globalassets/nykredit.com/pdf/nykredit-policy-on-sustainable-investments-december-2022.pdf" TargetMode="External"/><Relationship Id="rId21" Type="http://schemas.openxmlformats.org/officeDocument/2006/relationships/hyperlink" Target="https://www.nykredit.com/en-gb/filarkiv/?searchText=&amp;documentTypeCategories=&amp;legalEntities=&amp;documentTypes=89&amp;years=" TargetMode="External"/><Relationship Id="rId7" Type="http://schemas.openxmlformats.org/officeDocument/2006/relationships/hyperlink" Target="https://www.nykredit.com/en-gb/politik/privacy-policy-and-cookies/" TargetMode="External"/><Relationship Id="rId12" Type="http://schemas.openxmlformats.org/officeDocument/2006/relationships/hyperlink" Target="https://www.nykredit.com/en-gb/investor-relations/bond-issuance/green-bonds/green-bond-framework/" TargetMode="External"/><Relationship Id="rId17" Type="http://schemas.openxmlformats.org/officeDocument/2006/relationships/hyperlink" Target="https://www.nykredit.com/globalassets/nykredit.com/samfundsansvar/pdf/code-of-conduct-uk.pdf" TargetMode="External"/><Relationship Id="rId25" Type="http://schemas.openxmlformats.org/officeDocument/2006/relationships/hyperlink" Target="https://www.nykredit.com/en-gb/filarkiv/?searchText=&amp;documentTypeCategories=&amp;legalEntities=&amp;documentTypes=89&amp;years=" TargetMode="External"/><Relationship Id="rId2" Type="http://schemas.openxmlformats.org/officeDocument/2006/relationships/hyperlink" Target="https://www.nykredit.com/siteassets/om-os/politik-for-klima-energi-og-miljoforhold-internt-i-nykredit_final_2023_uk.pdf" TargetMode="External"/><Relationship Id="rId16" Type="http://schemas.openxmlformats.org/officeDocument/2006/relationships/hyperlink" Target="https://www.nykredit.com/globalassets/nykredit.com/samfundsansvar/pdf/code-of-conduct-uk.pdf" TargetMode="External"/><Relationship Id="rId20" Type="http://schemas.openxmlformats.org/officeDocument/2006/relationships/hyperlink" Target="https://www.nykredit.com/en-gb/filarkiv/?searchText=&amp;documentTypeCategories=&amp;legalEntities=&amp;documentTypes=89&amp;years=" TargetMode="External"/><Relationship Id="rId1" Type="http://schemas.openxmlformats.org/officeDocument/2006/relationships/hyperlink" Target="https://www.nykredit.com/globalassets/nykredit.com/pdf/nykredit-code-of-conduct_2022-for-suppliers-and-subsuppliers.pdf" TargetMode="External"/><Relationship Id="rId6" Type="http://schemas.openxmlformats.org/officeDocument/2006/relationships/hyperlink" Target="https://www.nykredit.com/en-gb/om-os/organisation/politikker/" TargetMode="External"/><Relationship Id="rId11" Type="http://schemas.openxmlformats.org/officeDocument/2006/relationships/hyperlink" Target="https://www.cdp.net/en/responses/13627" TargetMode="External"/><Relationship Id="rId24" Type="http://schemas.openxmlformats.org/officeDocument/2006/relationships/hyperlink" Target="https://www.nykredit.com/en-gb/filarkiv/?searchText=&amp;documentTypeCategories=&amp;legalEntities=&amp;documentTypes=89&amp;years=" TargetMode="External"/><Relationship Id="rId5" Type="http://schemas.openxmlformats.org/officeDocument/2006/relationships/hyperlink" Target="https://www.nykredit.com/en-gb/om-os/organisation/politikker/" TargetMode="External"/><Relationship Id="rId15" Type="http://schemas.openxmlformats.org/officeDocument/2006/relationships/hyperlink" Target="https://www.nykredit.com/siteassets/om-os/politik-for-mangfoldighed-2022_final_uk.pdf" TargetMode="External"/><Relationship Id="rId23" Type="http://schemas.openxmlformats.org/officeDocument/2006/relationships/hyperlink" Target="https://www.nykredit.com/en-gb/filarkiv/?searchText=&amp;documentTypeCategories=&amp;legalEntities=&amp;documentTypes=89&amp;years=" TargetMode="External"/><Relationship Id="rId28" Type="http://schemas.openxmlformats.org/officeDocument/2006/relationships/drawing" Target="../drawings/drawing2.xml"/><Relationship Id="rId10" Type="http://schemas.openxmlformats.org/officeDocument/2006/relationships/hyperlink" Target="https://www.nykredit.com/globalassets/nykredit.com/pdf/remuneration-policy-2022.pdf" TargetMode="External"/><Relationship Id="rId19" Type="http://schemas.openxmlformats.org/officeDocument/2006/relationships/hyperlink" Target="https://www.nykredit.com/en-gb/filarkiv/?searchText=&amp;documentTypeCategories=&amp;legalEntities=&amp;documentTypes=89&amp;years=" TargetMode="External"/><Relationship Id="rId4" Type="http://schemas.openxmlformats.org/officeDocument/2006/relationships/hyperlink" Target="https://www.nykredit.com/globalassets/nykredit.com/samfundsansvar/pdf/code-of-conduct-uk.pdf" TargetMode="External"/><Relationship Id="rId9" Type="http://schemas.openxmlformats.org/officeDocument/2006/relationships/hyperlink" Target="https://www.nykredit.com/globalassets/nykredit.com/pdf/20220210_ekstern-skattepolitik_uk.pdf" TargetMode="External"/><Relationship Id="rId14" Type="http://schemas.openxmlformats.org/officeDocument/2006/relationships/hyperlink" Target="https://www.nykredit.com/en-gb/om-os/organisation/politikker/" TargetMode="External"/><Relationship Id="rId22" Type="http://schemas.openxmlformats.org/officeDocument/2006/relationships/hyperlink" Target="https://www.nykredit.com/en-gb/filarkiv/?searchText=&amp;documentTypeCategories=&amp;legalEntities=&amp;documentTypes=89&amp;years="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41"/>
  <sheetViews>
    <sheetView showGridLines="0" zoomScale="80" zoomScaleNormal="80" workbookViewId="0">
      <selection activeCell="B39" sqref="B39"/>
    </sheetView>
  </sheetViews>
  <sheetFormatPr defaultColWidth="8.625" defaultRowHeight="14.25" x14ac:dyDescent="0.2"/>
  <cols>
    <col min="1" max="1" width="4.125" customWidth="1"/>
    <col min="2" max="2" width="134.125" customWidth="1"/>
    <col min="3" max="3" width="33" customWidth="1"/>
    <col min="4" max="4" width="21.375" customWidth="1"/>
  </cols>
  <sheetData>
    <row r="2" spans="1:15" ht="18.75" x14ac:dyDescent="0.4">
      <c r="C2" s="521"/>
    </row>
    <row r="5" spans="1:15" s="4" customFormat="1" ht="27.6" customHeight="1" x14ac:dyDescent="0.4">
      <c r="B5" s="3" t="s">
        <v>0</v>
      </c>
      <c r="C5" s="2"/>
      <c r="D5" s="2"/>
      <c r="E5" s="2"/>
      <c r="F5" s="2"/>
      <c r="G5" s="2"/>
      <c r="H5" s="2"/>
      <c r="I5" s="2"/>
      <c r="J5" s="2"/>
      <c r="K5" s="2"/>
      <c r="L5" s="2"/>
      <c r="M5" s="2"/>
      <c r="N5" s="2"/>
      <c r="O5" s="2"/>
    </row>
    <row r="7" spans="1:15" ht="18.75" x14ac:dyDescent="0.4">
      <c r="C7" s="228"/>
    </row>
    <row r="8" spans="1:15" x14ac:dyDescent="0.2">
      <c r="D8" s="838"/>
    </row>
    <row r="11" spans="1:15" x14ac:dyDescent="0.2">
      <c r="A11" s="421"/>
      <c r="B11" s="457" t="s">
        <v>1</v>
      </c>
    </row>
    <row r="12" spans="1:15" x14ac:dyDescent="0.2">
      <c r="A12" s="421"/>
      <c r="B12" s="457" t="s">
        <v>2</v>
      </c>
    </row>
    <row r="13" spans="1:15" x14ac:dyDescent="0.2">
      <c r="A13" s="421"/>
      <c r="B13" s="457" t="s">
        <v>3</v>
      </c>
    </row>
    <row r="14" spans="1:15" x14ac:dyDescent="0.2">
      <c r="A14" s="421"/>
      <c r="B14" s="457" t="s">
        <v>4</v>
      </c>
    </row>
    <row r="15" spans="1:15" x14ac:dyDescent="0.2">
      <c r="B15" s="458"/>
    </row>
    <row r="16" spans="1:15" ht="23.25" thickBot="1" x14ac:dyDescent="0.5">
      <c r="B16" s="168" t="s">
        <v>5</v>
      </c>
    </row>
    <row r="17" spans="2:8" ht="16.5" customHeight="1" x14ac:dyDescent="0.2">
      <c r="B17" s="213"/>
    </row>
    <row r="18" spans="2:8" ht="16.5" customHeight="1" x14ac:dyDescent="0.2">
      <c r="B18" s="214" t="s">
        <v>6</v>
      </c>
    </row>
    <row r="19" spans="2:8" ht="10.5" customHeight="1" x14ac:dyDescent="0.2">
      <c r="B19" s="116"/>
    </row>
    <row r="20" spans="2:8" ht="16.5" customHeight="1" x14ac:dyDescent="0.2">
      <c r="B20" s="169" t="s">
        <v>7</v>
      </c>
    </row>
    <row r="21" spans="2:8" ht="16.5" customHeight="1" x14ac:dyDescent="0.2">
      <c r="B21" s="215" t="s">
        <v>8</v>
      </c>
    </row>
    <row r="22" spans="2:8" ht="16.5" customHeight="1" x14ac:dyDescent="0.2">
      <c r="B22" s="215" t="s">
        <v>9</v>
      </c>
    </row>
    <row r="23" spans="2:8" ht="16.5" customHeight="1" x14ac:dyDescent="0.2">
      <c r="B23" s="215" t="s">
        <v>10</v>
      </c>
      <c r="H23" t="s">
        <v>357</v>
      </c>
    </row>
    <row r="24" spans="2:8" ht="16.5" customHeight="1" x14ac:dyDescent="0.2">
      <c r="B24" s="215" t="s">
        <v>11</v>
      </c>
    </row>
    <row r="25" spans="2:8" ht="16.5" customHeight="1" x14ac:dyDescent="0.2">
      <c r="B25" s="308" t="s">
        <v>12</v>
      </c>
    </row>
    <row r="26" spans="2:8" ht="10.5" customHeight="1" x14ac:dyDescent="0.2">
      <c r="B26" s="116"/>
    </row>
    <row r="27" spans="2:8" ht="16.5" customHeight="1" x14ac:dyDescent="0.2">
      <c r="B27" s="170" t="s">
        <v>13</v>
      </c>
    </row>
    <row r="28" spans="2:8" ht="16.5" customHeight="1" x14ac:dyDescent="0.2">
      <c r="B28" s="215" t="s">
        <v>14</v>
      </c>
    </row>
    <row r="29" spans="2:8" ht="16.5" customHeight="1" x14ac:dyDescent="0.2">
      <c r="B29" s="215" t="s">
        <v>15</v>
      </c>
    </row>
    <row r="30" spans="2:8" ht="16.5" customHeight="1" x14ac:dyDescent="0.2">
      <c r="B30" s="216" t="s">
        <v>16</v>
      </c>
    </row>
    <row r="31" spans="2:8" ht="10.5" customHeight="1" x14ac:dyDescent="0.2">
      <c r="B31" s="116"/>
    </row>
    <row r="32" spans="2:8" ht="18.75" customHeight="1" x14ac:dyDescent="0.2">
      <c r="B32" s="255" t="s">
        <v>17</v>
      </c>
    </row>
    <row r="33" spans="2:2" ht="10.5" customHeight="1" x14ac:dyDescent="0.2">
      <c r="B33" s="116"/>
    </row>
    <row r="34" spans="2:2" ht="16.5" customHeight="1" x14ac:dyDescent="0.2">
      <c r="B34" s="171" t="s">
        <v>18</v>
      </c>
    </row>
    <row r="35" spans="2:2" ht="16.5" customHeight="1" x14ac:dyDescent="0.2">
      <c r="B35" s="215" t="s">
        <v>19</v>
      </c>
    </row>
    <row r="36" spans="2:2" ht="16.5" customHeight="1" x14ac:dyDescent="0.2">
      <c r="B36" s="215" t="s">
        <v>20</v>
      </c>
    </row>
    <row r="37" spans="2:2" ht="10.5" customHeight="1" x14ac:dyDescent="0.2">
      <c r="B37" s="217"/>
    </row>
    <row r="38" spans="2:2" ht="16.5" customHeight="1" x14ac:dyDescent="0.2">
      <c r="B38" s="488" t="s">
        <v>21</v>
      </c>
    </row>
    <row r="39" spans="2:2" x14ac:dyDescent="0.2">
      <c r="B39" s="488" t="s">
        <v>22</v>
      </c>
    </row>
    <row r="41" spans="2:2" ht="15" x14ac:dyDescent="0.25">
      <c r="B41" s="421" t="s">
        <v>23</v>
      </c>
    </row>
  </sheetData>
  <sheetProtection algorithmName="SHA-512" hashValue="6YSBhqaZga5wvSOg1d8RG2d9L5uQDtcw+Fxuz33DvUVSLN70ol190TujCT/2fzWUZN1uojivX4l5yfzq8Pm0yA==" saltValue="7LdE5xuS4sgBpOwgV3BG/w==" spinCount="100000" sheet="1" formatCells="0" formatColumns="0" formatRows="0" insertColumns="0" insertRows="0" insertHyperlinks="0" deleteColumns="0" deleteRows="0" sort="0" autoFilter="0" pivotTables="0"/>
  <hyperlinks>
    <hyperlink ref="B38" location="'GRI2022'!A1" display="Nykredit's GRI Index" xr:uid="{00000000-0004-0000-0000-000000000000}"/>
    <hyperlink ref="B18" location="'Policies and commitments'!A1" display="Policies and commitments" xr:uid="{00000000-0004-0000-0000-000001000000}"/>
    <hyperlink ref="B21" location="'CO2e Emissions'!A1" display="CO2e Emmisions" xr:uid="{00000000-0004-0000-0000-000002000000}"/>
    <hyperlink ref="B22" location="'Environmental Footprint'!A1" display="Environmental Footprint" xr:uid="{00000000-0004-0000-0000-000003000000}"/>
    <hyperlink ref="B23" location="'Sustainable Lending'!A1" display="Sustianable Lending" xr:uid="{00000000-0004-0000-0000-000004000000}"/>
    <hyperlink ref="B24" location="'Sustainable Investments'!A1" display="Sustianable Investments" xr:uid="{00000000-0004-0000-0000-000005000000}"/>
    <hyperlink ref="B28" location="Governance!A1" display="Governance" xr:uid="{00000000-0004-0000-0000-000006000000}"/>
    <hyperlink ref="B29" location="Compliance!A1" display="Compliance" xr:uid="{00000000-0004-0000-0000-000007000000}"/>
    <hyperlink ref="B30" location="'Customer Protection'!A1" display="Customer Protection" xr:uid="{00000000-0004-0000-0000-000008000000}"/>
    <hyperlink ref="B32" location="'Financial Inclusion &amp; Literacy'!A1" display="Financial Inclusion &amp; Literacy" xr:uid="{00000000-0004-0000-0000-000009000000}"/>
    <hyperlink ref="B35" location="Staff!A1" display="Staff" xr:uid="{00000000-0004-0000-0000-00000A000000}"/>
    <hyperlink ref="B36" location="'Diversity and Inclusion'!A1" display="Diversity and inclusion" xr:uid="{00000000-0004-0000-0000-00000B000000}"/>
    <hyperlink ref="B39" location="'PRB2022'!A1" display="Principles for Responsible Banking" xr:uid="{2F2C6B17-65B4-4C17-8327-C177A11B8606}"/>
    <hyperlink ref="B25" location="'Taxonomy Eligibility'!A1" display="Taxonomy Eligibility" xr:uid="{62999E4A-1A6C-499D-B9AF-AAB8B6991886}"/>
    <hyperlink ref="B12" r:id="rId1" location="financial-reports" display="- Nykredit Group Annual Report 2021" xr:uid="{3B2282B1-A3BD-462F-960B-CC866BFB7532}"/>
    <hyperlink ref="B13" r:id="rId2" location="reporting" display="- Risk and Capital Management Report 2021" xr:uid="{0ED6E6FC-0924-43E4-B6F8-CD452F82A2E6}"/>
    <hyperlink ref="B14" r:id="rId3" location="reporting" display="- Corporate Governance 2021" xr:uid="{79F0E52B-5C9B-4A9D-8598-B512F66D14B7}"/>
    <hyperlink ref="B11" r:id="rId4" location="reporting" display="- Corporate Responsibility Report 2021" xr:uid="{E80A5C71-9145-4E38-9B3A-BC52C75704F0}"/>
  </hyperlinks>
  <pageMargins left="0.7" right="0.7" top="0.75" bottom="0.75" header="0.3" footer="0.3"/>
  <pageSetup paperSize="9" scale="38"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5:K20"/>
  <sheetViews>
    <sheetView showGridLines="0" workbookViewId="0">
      <selection activeCell="C38" sqref="C38"/>
    </sheetView>
  </sheetViews>
  <sheetFormatPr defaultColWidth="8.625" defaultRowHeight="14.25" x14ac:dyDescent="0.2"/>
  <cols>
    <col min="1" max="1" width="4.125" customWidth="1"/>
    <col min="2" max="2" width="95.625" bestFit="1" customWidth="1"/>
    <col min="3" max="3" width="9.375" customWidth="1"/>
    <col min="4" max="4" width="12.125" customWidth="1"/>
    <col min="5" max="6" width="11.125" bestFit="1" customWidth="1"/>
    <col min="9" max="9" width="10.5" customWidth="1"/>
    <col min="11" max="11" width="10.875" bestFit="1" customWidth="1"/>
    <col min="12" max="12" width="16" customWidth="1"/>
  </cols>
  <sheetData>
    <row r="5" spans="1:11" s="51" customFormat="1" ht="27.6" customHeight="1" x14ac:dyDescent="0.4">
      <c r="A5" s="49"/>
      <c r="B5" s="49" t="s">
        <v>15</v>
      </c>
      <c r="C5" s="49"/>
      <c r="D5" s="50"/>
      <c r="E5" s="50"/>
      <c r="F5" s="50"/>
      <c r="G5" s="50"/>
      <c r="H5" s="50"/>
      <c r="I5" s="50"/>
      <c r="J5" s="50"/>
    </row>
    <row r="7" spans="1:11" ht="18.75" x14ac:dyDescent="0.2">
      <c r="B7" s="40" t="s">
        <v>545</v>
      </c>
      <c r="C7" s="9"/>
      <c r="D7" s="41"/>
      <c r="E7" s="41"/>
      <c r="F7" s="41"/>
      <c r="G7" s="41"/>
      <c r="H7" s="41"/>
    </row>
    <row r="8" spans="1:11" ht="15" thickBot="1" x14ac:dyDescent="0.25">
      <c r="B8" s="21"/>
      <c r="C8" s="21" t="s">
        <v>365</v>
      </c>
      <c r="D8" s="22">
        <v>2016</v>
      </c>
      <c r="E8" s="22">
        <v>2017</v>
      </c>
      <c r="F8" s="22">
        <v>2018</v>
      </c>
      <c r="G8" s="22">
        <v>2019</v>
      </c>
      <c r="H8" s="22">
        <v>2020</v>
      </c>
      <c r="I8" s="22">
        <v>2021</v>
      </c>
      <c r="J8" s="22">
        <v>2022</v>
      </c>
    </row>
    <row r="9" spans="1:11" ht="18.75" x14ac:dyDescent="0.4">
      <c r="B9" s="9" t="s">
        <v>546</v>
      </c>
      <c r="C9" s="9" t="s">
        <v>547</v>
      </c>
      <c r="D9" s="41" t="s">
        <v>129</v>
      </c>
      <c r="E9" s="41" t="s">
        <v>129</v>
      </c>
      <c r="F9" s="832">
        <v>0.98299999999999998</v>
      </c>
      <c r="G9" s="832">
        <v>0.97899999999999998</v>
      </c>
      <c r="H9" s="832">
        <v>0.995</v>
      </c>
      <c r="I9" s="832">
        <v>0.85</v>
      </c>
      <c r="J9" s="832">
        <v>0.95</v>
      </c>
      <c r="K9" s="521"/>
    </row>
    <row r="10" spans="1:11" ht="18.75" x14ac:dyDescent="0.4">
      <c r="B10" s="23" t="s">
        <v>548</v>
      </c>
      <c r="C10" s="23" t="s">
        <v>547</v>
      </c>
      <c r="D10" s="102" t="s">
        <v>129</v>
      </c>
      <c r="E10" s="102" t="s">
        <v>129</v>
      </c>
      <c r="F10" s="833">
        <v>0.96699999999999997</v>
      </c>
      <c r="G10" s="833">
        <v>0.95599999999999996</v>
      </c>
      <c r="H10" s="28">
        <v>0.98199999999999998</v>
      </c>
      <c r="I10" s="834">
        <v>0.95</v>
      </c>
      <c r="J10" s="834">
        <v>0.9738</v>
      </c>
      <c r="K10" s="521"/>
    </row>
    <row r="11" spans="1:11" ht="18.75" x14ac:dyDescent="0.4">
      <c r="B11" s="9" t="s">
        <v>549</v>
      </c>
      <c r="C11" s="9" t="s">
        <v>547</v>
      </c>
      <c r="D11" s="41" t="s">
        <v>129</v>
      </c>
      <c r="E11" s="41" t="s">
        <v>129</v>
      </c>
      <c r="F11" s="299">
        <v>0.97099999999999997</v>
      </c>
      <c r="G11" s="835">
        <v>0.95</v>
      </c>
      <c r="H11" s="832">
        <v>0.98099999999999998</v>
      </c>
      <c r="I11" s="836">
        <v>0.97299999999999998</v>
      </c>
      <c r="J11" s="836">
        <v>0.96</v>
      </c>
      <c r="K11" s="521"/>
    </row>
    <row r="12" spans="1:11" ht="18.75" x14ac:dyDescent="0.4">
      <c r="B12" s="23" t="s">
        <v>550</v>
      </c>
      <c r="C12" s="11"/>
      <c r="D12" s="12"/>
      <c r="E12" s="12"/>
      <c r="F12" s="402"/>
      <c r="G12" s="725"/>
      <c r="H12" s="726" t="s">
        <v>551</v>
      </c>
      <c r="I12" s="301" t="s">
        <v>551</v>
      </c>
      <c r="J12" s="301" t="s">
        <v>551</v>
      </c>
      <c r="K12" s="521"/>
    </row>
    <row r="13" spans="1:11" ht="18.75" x14ac:dyDescent="0.4">
      <c r="A13" s="120"/>
      <c r="B13" s="909" t="s">
        <v>552</v>
      </c>
      <c r="C13" s="909"/>
      <c r="D13" s="909"/>
      <c r="E13" s="909"/>
      <c r="F13" s="909"/>
      <c r="G13" s="909"/>
      <c r="H13" s="91"/>
      <c r="I13" s="306"/>
      <c r="J13" s="306"/>
      <c r="K13" s="228"/>
    </row>
    <row r="14" spans="1:11" ht="20.100000000000001" customHeight="1" x14ac:dyDescent="0.2">
      <c r="H14" s="230"/>
    </row>
    <row r="15" spans="1:11" x14ac:dyDescent="0.2">
      <c r="C15" s="128"/>
      <c r="D15" s="128"/>
      <c r="E15" s="128"/>
      <c r="F15" s="128"/>
      <c r="G15" s="128"/>
      <c r="H15" s="128"/>
    </row>
    <row r="16" spans="1:11" ht="21" customHeight="1" x14ac:dyDescent="0.2">
      <c r="B16" s="617"/>
      <c r="C16" s="128"/>
      <c r="D16" s="128"/>
      <c r="E16" s="128"/>
      <c r="F16" s="128"/>
      <c r="G16" s="128"/>
      <c r="H16" s="128"/>
    </row>
    <row r="17" spans="2:11" ht="18.75" x14ac:dyDescent="0.2">
      <c r="B17" s="40" t="s">
        <v>553</v>
      </c>
      <c r="C17" s="9"/>
      <c r="D17" s="41"/>
      <c r="E17" s="41"/>
      <c r="F17" s="41"/>
      <c r="G17" s="41"/>
      <c r="H17" s="41"/>
    </row>
    <row r="18" spans="2:11" ht="19.5" thickBot="1" x14ac:dyDescent="0.45">
      <c r="B18" s="21"/>
      <c r="C18" s="21"/>
      <c r="D18" s="22">
        <v>2016</v>
      </c>
      <c r="E18" s="22">
        <v>2017</v>
      </c>
      <c r="F18" s="22">
        <v>2018</v>
      </c>
      <c r="G18" s="22">
        <v>2019</v>
      </c>
      <c r="H18" s="22">
        <v>2020</v>
      </c>
      <c r="I18" s="22">
        <v>2021</v>
      </c>
      <c r="J18" s="22">
        <v>2022</v>
      </c>
      <c r="K18" s="521"/>
    </row>
    <row r="19" spans="2:11" x14ac:dyDescent="0.2">
      <c r="B19" s="9" t="s">
        <v>554</v>
      </c>
      <c r="C19" s="9"/>
      <c r="D19" s="41" t="s">
        <v>129</v>
      </c>
      <c r="E19" s="41" t="s">
        <v>129</v>
      </c>
      <c r="F19" s="91" t="s">
        <v>129</v>
      </c>
      <c r="G19" s="256">
        <v>1</v>
      </c>
      <c r="H19" s="256">
        <v>2</v>
      </c>
      <c r="I19" s="256">
        <v>1</v>
      </c>
      <c r="J19" s="256">
        <v>1</v>
      </c>
    </row>
    <row r="20" spans="2:11" x14ac:dyDescent="0.2">
      <c r="B20" s="909" t="s">
        <v>555</v>
      </c>
      <c r="C20" s="909"/>
      <c r="D20" s="909"/>
      <c r="E20" s="909"/>
      <c r="F20" s="909"/>
      <c r="G20" s="909"/>
      <c r="H20" s="230"/>
    </row>
  </sheetData>
  <sheetProtection algorithmName="SHA-512" hashValue="SVEhP5mocr3FFEYNat6DAzLZ2bcPRSQ6nHfMsdKM8SKDMCUMPmCAcvVrKmWOuVu5/44Lq0lMrZNcH3G394ajsg==" saltValue="wwTQNDvO0AFQ5H8jrororw==" spinCount="100000" sheet="1" formatCells="0" formatColumns="0" formatRows="0" insertColumns="0" insertRows="0" insertHyperlinks="0" deleteColumns="0" deleteRows="0" sort="0" autoFilter="0" pivotTables="0"/>
  <mergeCells count="2">
    <mergeCell ref="B13:G13"/>
    <mergeCell ref="B20:G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2:K42"/>
  <sheetViews>
    <sheetView showGridLines="0" zoomScale="80" zoomScaleNormal="80" workbookViewId="0">
      <selection activeCell="L11" sqref="L11"/>
    </sheetView>
  </sheetViews>
  <sheetFormatPr defaultColWidth="8.625" defaultRowHeight="14.25" x14ac:dyDescent="0.2"/>
  <cols>
    <col min="1" max="1" width="4.125" customWidth="1"/>
    <col min="2" max="2" width="54.625" customWidth="1"/>
    <col min="3" max="3" width="15.625" customWidth="1"/>
    <col min="4" max="4" width="18.5" customWidth="1"/>
    <col min="5" max="9" width="18.375" customWidth="1"/>
    <col min="10" max="10" width="14.5" bestFit="1" customWidth="1"/>
    <col min="12" max="12" width="14.875" customWidth="1"/>
  </cols>
  <sheetData>
    <row r="2" spans="2:10" x14ac:dyDescent="0.2">
      <c r="D2" s="88"/>
    </row>
    <row r="3" spans="2:10" x14ac:dyDescent="0.2">
      <c r="D3" s="227"/>
      <c r="F3" s="226"/>
    </row>
    <row r="5" spans="2:10" s="51" customFormat="1" ht="27.6" customHeight="1" x14ac:dyDescent="0.4">
      <c r="B5" s="49" t="s">
        <v>16</v>
      </c>
      <c r="C5" s="49"/>
      <c r="D5" s="50"/>
      <c r="E5" s="50"/>
      <c r="F5" s="50"/>
      <c r="G5" s="50"/>
      <c r="H5" s="50"/>
      <c r="I5" s="50"/>
      <c r="J5" s="50"/>
    </row>
    <row r="19" spans="2:11" ht="18.75" x14ac:dyDescent="0.2">
      <c r="B19" s="40" t="s">
        <v>556</v>
      </c>
      <c r="C19" s="40"/>
    </row>
    <row r="20" spans="2:11" ht="15" thickBot="1" x14ac:dyDescent="0.25">
      <c r="B20" s="21"/>
      <c r="C20" s="21" t="s">
        <v>365</v>
      </c>
      <c r="D20" s="96">
        <v>2016</v>
      </c>
      <c r="E20" s="96">
        <v>2017</v>
      </c>
      <c r="F20" s="22">
        <v>2018</v>
      </c>
      <c r="G20" s="22">
        <v>2019</v>
      </c>
      <c r="H20" s="22">
        <v>2020</v>
      </c>
      <c r="I20" s="22">
        <v>2021</v>
      </c>
      <c r="J20" s="22">
        <v>2022</v>
      </c>
    </row>
    <row r="21" spans="2:11" ht="17.25" customHeight="1" x14ac:dyDescent="0.4">
      <c r="B21" s="32" t="s">
        <v>557</v>
      </c>
      <c r="C21" s="32" t="s">
        <v>547</v>
      </c>
      <c r="D21" s="91">
        <v>3.4000000000000002E-2</v>
      </c>
      <c r="E21" s="91">
        <v>2.6100000000000002E-2</v>
      </c>
      <c r="F21" s="91">
        <v>2.1899999999999999E-2</v>
      </c>
      <c r="G21" s="400">
        <v>1.84E-2</v>
      </c>
      <c r="H21" s="91">
        <v>1.6400000000000001E-2</v>
      </c>
      <c r="I21" s="91">
        <v>9.5999999999999992E-3</v>
      </c>
      <c r="J21" s="91">
        <v>6.7999999999999996E-3</v>
      </c>
      <c r="K21" s="521"/>
    </row>
    <row r="22" spans="2:11" ht="18.75" x14ac:dyDescent="0.4">
      <c r="B22" s="33" t="s">
        <v>558</v>
      </c>
      <c r="C22" s="33" t="s">
        <v>547</v>
      </c>
      <c r="D22" s="401">
        <v>3.8999999999999998E-3</v>
      </c>
      <c r="E22" s="401">
        <v>3.0000000000000001E-3</v>
      </c>
      <c r="F22" s="401">
        <v>3.8999999999999998E-3</v>
      </c>
      <c r="G22" s="401">
        <v>3.5000000000000001E-3</v>
      </c>
      <c r="H22" s="401">
        <v>2.5999999999999999E-3</v>
      </c>
      <c r="I22" s="401">
        <v>1.8E-3</v>
      </c>
      <c r="J22" s="401">
        <v>1.5E-3</v>
      </c>
      <c r="K22" s="521"/>
    </row>
    <row r="23" spans="2:11" ht="18.75" x14ac:dyDescent="0.4">
      <c r="B23" s="97" t="s">
        <v>559</v>
      </c>
      <c r="C23" s="97" t="s">
        <v>560</v>
      </c>
      <c r="D23" s="71" t="s">
        <v>561</v>
      </c>
      <c r="E23" s="71" t="s">
        <v>562</v>
      </c>
      <c r="F23" s="71" t="s">
        <v>563</v>
      </c>
      <c r="G23" s="71" t="s">
        <v>564</v>
      </c>
      <c r="H23" s="71" t="s">
        <v>565</v>
      </c>
      <c r="I23" s="71" t="s">
        <v>566</v>
      </c>
      <c r="J23" s="71" t="s">
        <v>567</v>
      </c>
      <c r="K23" s="521"/>
    </row>
    <row r="24" spans="2:11" ht="14.25" customHeight="1" x14ac:dyDescent="0.4">
      <c r="B24" s="33" t="s">
        <v>568</v>
      </c>
      <c r="C24" s="33" t="s">
        <v>569</v>
      </c>
      <c r="D24" s="12" t="s">
        <v>570</v>
      </c>
      <c r="E24" s="12" t="s">
        <v>571</v>
      </c>
      <c r="F24" s="12" t="s">
        <v>572</v>
      </c>
      <c r="G24" s="12" t="s">
        <v>573</v>
      </c>
      <c r="H24" s="12" t="s">
        <v>574</v>
      </c>
      <c r="I24" s="12" t="s">
        <v>575</v>
      </c>
      <c r="J24" s="12" t="s">
        <v>576</v>
      </c>
      <c r="K24" s="521"/>
    </row>
    <row r="25" spans="2:11" ht="14.25" customHeight="1" x14ac:dyDescent="0.4">
      <c r="B25" s="92" t="s">
        <v>577</v>
      </c>
      <c r="C25" s="92" t="s">
        <v>569</v>
      </c>
      <c r="D25" s="71" t="s">
        <v>578</v>
      </c>
      <c r="E25" s="71" t="s">
        <v>579</v>
      </c>
      <c r="F25" s="71" t="s">
        <v>580</v>
      </c>
      <c r="G25" s="71" t="s">
        <v>581</v>
      </c>
      <c r="H25" s="71" t="s">
        <v>582</v>
      </c>
      <c r="I25" s="71" t="s">
        <v>583</v>
      </c>
      <c r="J25" s="714" t="s">
        <v>584</v>
      </c>
      <c r="K25" s="521"/>
    </row>
    <row r="26" spans="2:11" x14ac:dyDescent="0.2">
      <c r="B26" s="92"/>
      <c r="C26" s="92"/>
      <c r="D26" s="70"/>
      <c r="E26" s="70"/>
      <c r="F26" s="70"/>
      <c r="G26" s="70"/>
      <c r="H26" s="70"/>
      <c r="I26" s="70"/>
    </row>
    <row r="27" spans="2:11" x14ac:dyDescent="0.2">
      <c r="B27" s="92"/>
      <c r="C27" s="92"/>
      <c r="D27" s="70"/>
      <c r="E27" s="70"/>
      <c r="F27" s="70"/>
      <c r="G27" s="70"/>
      <c r="H27" s="70"/>
      <c r="I27" s="70"/>
    </row>
    <row r="28" spans="2:11" ht="18.75" x14ac:dyDescent="0.2">
      <c r="B28" s="40" t="s">
        <v>585</v>
      </c>
      <c r="C28" s="40"/>
      <c r="D28" s="105"/>
      <c r="E28" s="105"/>
      <c r="F28" s="105"/>
      <c r="G28" s="105"/>
      <c r="H28" s="105"/>
      <c r="I28" s="105"/>
    </row>
    <row r="29" spans="2:11" ht="15" thickBot="1" x14ac:dyDescent="0.25">
      <c r="B29" s="21"/>
      <c r="C29" s="21" t="s">
        <v>365</v>
      </c>
      <c r="D29" s="96">
        <v>2016</v>
      </c>
      <c r="E29" s="96">
        <v>2017</v>
      </c>
      <c r="F29" s="96">
        <v>2018</v>
      </c>
      <c r="G29" s="96">
        <v>2019</v>
      </c>
      <c r="H29" s="96">
        <v>2020</v>
      </c>
      <c r="I29" s="96">
        <v>2021</v>
      </c>
      <c r="J29" s="96">
        <v>2022</v>
      </c>
    </row>
    <row r="30" spans="2:11" ht="18.75" x14ac:dyDescent="0.4">
      <c r="B30" s="81" t="s">
        <v>586</v>
      </c>
      <c r="C30" s="81" t="s">
        <v>587</v>
      </c>
      <c r="D30" s="717">
        <v>17</v>
      </c>
      <c r="E30" s="717">
        <v>71</v>
      </c>
      <c r="F30" s="717">
        <v>72.2</v>
      </c>
      <c r="G30" s="717">
        <v>72.3</v>
      </c>
      <c r="H30" s="717">
        <v>70.5</v>
      </c>
      <c r="I30" s="717">
        <v>71</v>
      </c>
      <c r="J30" s="717">
        <v>73</v>
      </c>
      <c r="K30" s="521"/>
    </row>
    <row r="31" spans="2:11" ht="18.75" x14ac:dyDescent="0.4">
      <c r="B31" s="33" t="s">
        <v>588</v>
      </c>
      <c r="C31" s="33" t="s">
        <v>587</v>
      </c>
      <c r="D31" s="158">
        <v>65.7</v>
      </c>
      <c r="E31" s="158">
        <v>63</v>
      </c>
      <c r="F31" s="158">
        <v>66.5</v>
      </c>
      <c r="G31" s="158">
        <v>63.2</v>
      </c>
      <c r="H31" s="158">
        <v>70.900000000000006</v>
      </c>
      <c r="I31" s="158">
        <v>67</v>
      </c>
      <c r="J31" s="158">
        <v>69</v>
      </c>
      <c r="K31" s="521"/>
    </row>
    <row r="32" spans="2:11" ht="16.5" customHeight="1" x14ac:dyDescent="0.4">
      <c r="B32" s="75" t="s">
        <v>589</v>
      </c>
      <c r="C32" s="75" t="s">
        <v>569</v>
      </c>
      <c r="D32" s="95" t="s">
        <v>129</v>
      </c>
      <c r="E32" s="95" t="s">
        <v>129</v>
      </c>
      <c r="F32" s="95" t="s">
        <v>129</v>
      </c>
      <c r="G32" s="95" t="s">
        <v>129</v>
      </c>
      <c r="H32" s="95">
        <v>176</v>
      </c>
      <c r="I32" s="95">
        <v>240</v>
      </c>
      <c r="J32" s="95">
        <v>220</v>
      </c>
      <c r="K32" s="521"/>
    </row>
    <row r="33" spans="1:10" x14ac:dyDescent="0.2">
      <c r="B33" s="48" t="s">
        <v>590</v>
      </c>
      <c r="C33" s="226"/>
      <c r="J33" s="89"/>
    </row>
    <row r="34" spans="1:10" x14ac:dyDescent="0.2">
      <c r="B34" s="227" t="s">
        <v>591</v>
      </c>
    </row>
    <row r="35" spans="1:10" x14ac:dyDescent="0.2">
      <c r="A35" s="75"/>
      <c r="B35" s="75"/>
      <c r="C35" s="75"/>
      <c r="D35" s="75"/>
    </row>
    <row r="36" spans="1:10" x14ac:dyDescent="0.2">
      <c r="A36" s="75"/>
      <c r="B36" s="75"/>
      <c r="C36" s="75"/>
      <c r="D36" s="75"/>
    </row>
    <row r="37" spans="1:10" ht="18.75" x14ac:dyDescent="0.2">
      <c r="B37" s="40" t="s">
        <v>592</v>
      </c>
      <c r="C37" s="40"/>
    </row>
    <row r="38" spans="1:10" ht="15" thickBot="1" x14ac:dyDescent="0.25">
      <c r="B38" s="21"/>
      <c r="C38" s="21"/>
      <c r="D38" s="96"/>
      <c r="E38" s="96"/>
      <c r="F38" s="96"/>
      <c r="G38" s="96"/>
      <c r="H38" s="96"/>
      <c r="I38" s="96"/>
      <c r="J38" s="21"/>
    </row>
    <row r="39" spans="1:10" ht="42" customHeight="1" x14ac:dyDescent="0.2">
      <c r="B39" s="81" t="s">
        <v>593</v>
      </c>
      <c r="C39" s="910" t="s">
        <v>594</v>
      </c>
      <c r="D39" s="910"/>
      <c r="E39" s="910"/>
      <c r="F39" s="910"/>
      <c r="G39" s="910"/>
      <c r="H39" s="910"/>
      <c r="I39" s="910"/>
      <c r="J39" s="81"/>
    </row>
    <row r="40" spans="1:10" ht="30" customHeight="1" x14ac:dyDescent="0.2">
      <c r="B40" s="218" t="s">
        <v>595</v>
      </c>
      <c r="C40" s="911" t="s">
        <v>596</v>
      </c>
      <c r="D40" s="911"/>
      <c r="E40" s="911"/>
      <c r="F40" s="911"/>
      <c r="G40" s="911"/>
      <c r="H40" s="911"/>
      <c r="I40" s="911"/>
      <c r="J40" s="218"/>
    </row>
    <row r="41" spans="1:10" x14ac:dyDescent="0.2">
      <c r="B41" s="75"/>
      <c r="C41" s="75"/>
      <c r="D41" s="97"/>
    </row>
    <row r="42" spans="1:10" x14ac:dyDescent="0.2">
      <c r="D42" s="87"/>
    </row>
  </sheetData>
  <sheetProtection algorithmName="SHA-512" hashValue="7gPr+VpkzqmWGVQTjoJN0Udufdsceh1ekYTNjiLFKC3cq35/YvAycgGDyduV/FWtaPCqcVNrjwBq4TmatnN8rw==" saltValue="EBQG39m4KFN4vXml+VcJUg==" spinCount="100000" sheet="1" formatCells="0" formatColumns="0" formatRows="0" insertColumns="0" insertRows="0" insertHyperlinks="0" deleteColumns="0" deleteRows="0" sort="0" autoFilter="0" pivotTables="0"/>
  <mergeCells count="2">
    <mergeCell ref="C39:I39"/>
    <mergeCell ref="C40:I40"/>
  </mergeCells>
  <hyperlinks>
    <hyperlink ref="B34" r:id="rId1" location="send-klage-til" display="https://www.nykredit.dk/kundeservice/ris-og-ros/ - send-klage-til" xr:uid="{D8736F5D-9738-455A-A06D-71135804F9F3}"/>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B5:J78"/>
  <sheetViews>
    <sheetView showGridLines="0" zoomScale="86" zoomScaleNormal="86" workbookViewId="0">
      <selection activeCell="I24" sqref="I24"/>
    </sheetView>
  </sheetViews>
  <sheetFormatPr defaultColWidth="8.625" defaultRowHeight="14.25" x14ac:dyDescent="0.2"/>
  <cols>
    <col min="1" max="1" width="4.125" customWidth="1"/>
    <col min="2" max="2" width="45.125" customWidth="1"/>
    <col min="3" max="3" width="16" customWidth="1"/>
    <col min="4" max="4" width="11.125" bestFit="1" customWidth="1"/>
    <col min="5" max="5" width="12.75" customWidth="1"/>
    <col min="6" max="7" width="11.125" bestFit="1" customWidth="1"/>
    <col min="8" max="8" width="10.5" customWidth="1"/>
    <col min="9" max="9" width="12.375" customWidth="1"/>
    <col min="12" max="12" width="16.125" customWidth="1"/>
  </cols>
  <sheetData>
    <row r="5" spans="2:10" s="4" customFormat="1" ht="27.6" customHeight="1" x14ac:dyDescent="0.4">
      <c r="B5" s="3" t="s">
        <v>597</v>
      </c>
      <c r="C5" s="2"/>
      <c r="D5" s="2"/>
      <c r="E5" s="2"/>
      <c r="F5" s="2"/>
      <c r="H5" s="2"/>
      <c r="I5" s="2"/>
    </row>
    <row r="7" spans="2:10" ht="18.75" x14ac:dyDescent="0.4">
      <c r="B7" s="1" t="s">
        <v>598</v>
      </c>
      <c r="I7" s="228"/>
    </row>
    <row r="9" spans="2:10" ht="19.5" thickBot="1" x14ac:dyDescent="0.45">
      <c r="B9" s="6"/>
      <c r="C9" s="14">
        <v>2016</v>
      </c>
      <c r="D9" s="14">
        <v>2017</v>
      </c>
      <c r="E9" s="14">
        <v>2018</v>
      </c>
      <c r="F9" s="14">
        <v>2019</v>
      </c>
      <c r="G9" s="14">
        <v>2020</v>
      </c>
      <c r="H9" s="14">
        <v>2021</v>
      </c>
      <c r="I9" s="14">
        <v>2022</v>
      </c>
      <c r="J9" s="228"/>
    </row>
    <row r="10" spans="2:10" ht="18.75" x14ac:dyDescent="0.4">
      <c r="B10" s="5" t="s">
        <v>599</v>
      </c>
      <c r="C10" s="15" t="s">
        <v>600</v>
      </c>
      <c r="D10" s="15" t="s">
        <v>601</v>
      </c>
      <c r="E10" s="15" t="s">
        <v>602</v>
      </c>
      <c r="F10" s="15" t="s">
        <v>603</v>
      </c>
      <c r="G10" s="15" t="s">
        <v>604</v>
      </c>
      <c r="H10" s="15" t="s">
        <v>603</v>
      </c>
      <c r="I10" s="15" t="s">
        <v>605</v>
      </c>
      <c r="J10" s="521"/>
    </row>
    <row r="11" spans="2:10" x14ac:dyDescent="0.2">
      <c r="B11" s="5"/>
      <c r="C11" s="7"/>
      <c r="D11" s="7"/>
      <c r="E11" s="7"/>
      <c r="F11" s="7"/>
      <c r="G11" s="7"/>
      <c r="H11" s="7"/>
      <c r="I11" s="7"/>
    </row>
    <row r="13" spans="2:10" ht="18.75" x14ac:dyDescent="0.4">
      <c r="B13" s="1" t="s">
        <v>606</v>
      </c>
    </row>
    <row r="15" spans="2:10" ht="19.5" thickBot="1" x14ac:dyDescent="0.45">
      <c r="B15" s="6" t="s">
        <v>607</v>
      </c>
      <c r="C15" s="14">
        <v>2016</v>
      </c>
      <c r="D15" s="14">
        <v>2017</v>
      </c>
      <c r="E15" s="14">
        <v>2018</v>
      </c>
      <c r="F15" s="14">
        <v>2019</v>
      </c>
      <c r="G15" s="14">
        <v>2020</v>
      </c>
      <c r="H15" s="14">
        <v>2021</v>
      </c>
      <c r="I15" s="14">
        <v>2022</v>
      </c>
      <c r="J15" s="521"/>
    </row>
    <row r="16" spans="2:10" x14ac:dyDescent="0.2">
      <c r="B16" s="5" t="s">
        <v>608</v>
      </c>
      <c r="C16" s="352">
        <v>127993</v>
      </c>
      <c r="D16" s="352">
        <v>132034</v>
      </c>
      <c r="E16" s="352">
        <v>134497</v>
      </c>
      <c r="F16" s="352">
        <v>127932</v>
      </c>
      <c r="G16" s="352">
        <v>130255</v>
      </c>
      <c r="H16" s="352">
        <v>131081</v>
      </c>
      <c r="I16" s="352">
        <v>140314</v>
      </c>
    </row>
    <row r="17" spans="2:9" s="125" customFormat="1" x14ac:dyDescent="0.2">
      <c r="B17" s="124" t="s">
        <v>609</v>
      </c>
      <c r="C17" s="353">
        <v>101</v>
      </c>
      <c r="D17" s="353">
        <v>106</v>
      </c>
      <c r="E17" s="353">
        <v>110</v>
      </c>
      <c r="F17" s="353">
        <v>109</v>
      </c>
      <c r="G17" s="353">
        <v>113</v>
      </c>
      <c r="H17" s="353">
        <v>119</v>
      </c>
      <c r="I17" s="663">
        <v>129.00299999999999</v>
      </c>
    </row>
    <row r="18" spans="2:9" x14ac:dyDescent="0.2">
      <c r="B18" s="9" t="s">
        <v>610</v>
      </c>
      <c r="C18" s="352">
        <v>12979</v>
      </c>
      <c r="D18" s="352">
        <v>12150</v>
      </c>
      <c r="E18" s="352">
        <v>10366</v>
      </c>
      <c r="F18" s="352">
        <v>20184</v>
      </c>
      <c r="G18" s="352">
        <v>12959</v>
      </c>
      <c r="H18" s="352">
        <v>14490</v>
      </c>
      <c r="I18" s="352">
        <v>11397</v>
      </c>
    </row>
    <row r="19" spans="2:9" s="125" customFormat="1" x14ac:dyDescent="0.2">
      <c r="B19" s="124" t="s">
        <v>609</v>
      </c>
      <c r="C19" s="353">
        <v>13</v>
      </c>
      <c r="D19" s="353">
        <v>13</v>
      </c>
      <c r="E19" s="353">
        <v>12</v>
      </c>
      <c r="F19" s="353">
        <v>25</v>
      </c>
      <c r="G19" s="353">
        <v>16</v>
      </c>
      <c r="H19" s="353">
        <v>19</v>
      </c>
      <c r="I19" s="663">
        <v>15.661</v>
      </c>
    </row>
    <row r="21" spans="2:9" ht="15" thickBot="1" x14ac:dyDescent="0.25">
      <c r="B21" s="6" t="s">
        <v>611</v>
      </c>
      <c r="C21" s="14">
        <v>2016</v>
      </c>
      <c r="D21" s="14">
        <v>2017</v>
      </c>
      <c r="E21" s="14">
        <v>2018</v>
      </c>
      <c r="F21" s="14">
        <v>2019</v>
      </c>
      <c r="G21" s="14">
        <v>2020</v>
      </c>
      <c r="H21" s="14">
        <v>2021</v>
      </c>
      <c r="I21" s="14">
        <v>2022</v>
      </c>
    </row>
    <row r="22" spans="2:9" x14ac:dyDescent="0.2">
      <c r="B22" s="5" t="s">
        <v>612</v>
      </c>
      <c r="C22" s="351">
        <v>36178</v>
      </c>
      <c r="D22" s="351">
        <v>36559</v>
      </c>
      <c r="E22" s="351">
        <v>38288</v>
      </c>
      <c r="F22" s="351">
        <v>41441</v>
      </c>
      <c r="G22" s="351">
        <v>43536</v>
      </c>
      <c r="H22" s="351">
        <v>46220</v>
      </c>
      <c r="I22" s="351">
        <v>40302</v>
      </c>
    </row>
    <row r="23" spans="2:9" x14ac:dyDescent="0.2">
      <c r="B23" s="124" t="s">
        <v>609</v>
      </c>
      <c r="C23" s="265">
        <v>37</v>
      </c>
      <c r="D23" s="265">
        <v>41</v>
      </c>
      <c r="E23" s="265">
        <v>46</v>
      </c>
      <c r="F23" s="265">
        <v>55</v>
      </c>
      <c r="G23" s="265">
        <v>61</v>
      </c>
      <c r="H23" s="265">
        <v>68</v>
      </c>
      <c r="I23" s="662">
        <v>58.75</v>
      </c>
    </row>
    <row r="24" spans="2:9" x14ac:dyDescent="0.2">
      <c r="B24" s="9" t="s">
        <v>613</v>
      </c>
      <c r="C24" s="351">
        <v>12103</v>
      </c>
      <c r="D24" s="351">
        <v>12428</v>
      </c>
      <c r="E24" s="351">
        <v>12626</v>
      </c>
      <c r="F24" s="351">
        <v>19594</v>
      </c>
      <c r="G24" s="351">
        <v>17599</v>
      </c>
      <c r="H24" s="351">
        <v>17925</v>
      </c>
      <c r="I24" s="351">
        <v>19141</v>
      </c>
    </row>
    <row r="25" spans="2:9" x14ac:dyDescent="0.2">
      <c r="B25" s="124" t="s">
        <v>609</v>
      </c>
      <c r="C25" s="265">
        <v>15</v>
      </c>
      <c r="D25" s="265">
        <v>17</v>
      </c>
      <c r="E25" s="265">
        <v>18</v>
      </c>
      <c r="F25" s="265">
        <v>30</v>
      </c>
      <c r="G25" s="265">
        <v>28</v>
      </c>
      <c r="H25" s="265">
        <v>30</v>
      </c>
      <c r="I25" s="662">
        <v>31.917000000000002</v>
      </c>
    </row>
    <row r="27" spans="2:9" ht="15" thickBot="1" x14ac:dyDescent="0.25">
      <c r="B27" s="6" t="s">
        <v>614</v>
      </c>
      <c r="C27" s="14">
        <v>2016</v>
      </c>
      <c r="D27" s="14">
        <v>2017</v>
      </c>
      <c r="E27" s="14">
        <v>2018</v>
      </c>
      <c r="F27" s="14">
        <v>2019</v>
      </c>
      <c r="G27" s="14">
        <v>2020</v>
      </c>
      <c r="H27" s="14">
        <v>2021</v>
      </c>
      <c r="I27" s="14">
        <v>2022</v>
      </c>
    </row>
    <row r="28" spans="2:9" x14ac:dyDescent="0.2">
      <c r="B28" s="5" t="s">
        <v>615</v>
      </c>
      <c r="C28" s="264">
        <v>724</v>
      </c>
      <c r="D28" s="264">
        <v>710</v>
      </c>
      <c r="E28" s="264">
        <v>708</v>
      </c>
      <c r="F28" s="264">
        <v>716</v>
      </c>
      <c r="G28" s="264">
        <v>726</v>
      </c>
      <c r="H28" s="264">
        <v>787</v>
      </c>
      <c r="I28" s="264">
        <v>802</v>
      </c>
    </row>
    <row r="29" spans="2:9" x14ac:dyDescent="0.2">
      <c r="B29" s="124" t="s">
        <v>609</v>
      </c>
      <c r="C29" s="265">
        <v>5</v>
      </c>
      <c r="D29" s="265">
        <v>5</v>
      </c>
      <c r="E29" s="265">
        <v>5</v>
      </c>
      <c r="F29" s="265">
        <v>5</v>
      </c>
      <c r="G29" s="265">
        <v>6</v>
      </c>
      <c r="H29" s="265">
        <v>7</v>
      </c>
      <c r="I29" s="662">
        <v>7.5880000000000001</v>
      </c>
    </row>
    <row r="30" spans="2:9" x14ac:dyDescent="0.2">
      <c r="B30" s="9" t="s">
        <v>616</v>
      </c>
      <c r="C30" s="351">
        <v>1136</v>
      </c>
      <c r="D30" s="351">
        <v>1124</v>
      </c>
      <c r="E30" s="351">
        <v>1128</v>
      </c>
      <c r="F30" s="351">
        <v>1123</v>
      </c>
      <c r="G30" s="351">
        <v>1123</v>
      </c>
      <c r="H30" s="351">
        <v>1421</v>
      </c>
      <c r="I30" s="351">
        <v>1437</v>
      </c>
    </row>
    <row r="31" spans="2:9" x14ac:dyDescent="0.2">
      <c r="B31" s="124" t="s">
        <v>609</v>
      </c>
      <c r="C31" s="265">
        <v>7</v>
      </c>
      <c r="D31" s="265">
        <v>7</v>
      </c>
      <c r="E31" s="265">
        <v>7</v>
      </c>
      <c r="F31" s="265">
        <v>7</v>
      </c>
      <c r="G31" s="265">
        <v>7</v>
      </c>
      <c r="H31" s="265">
        <v>10</v>
      </c>
      <c r="I31" s="662">
        <v>10.193</v>
      </c>
    </row>
    <row r="35" spans="2:10" ht="18.75" x14ac:dyDescent="0.4">
      <c r="B35" s="1" t="s">
        <v>617</v>
      </c>
    </row>
    <row r="36" spans="2:10" ht="19.5" thickBot="1" x14ac:dyDescent="0.45">
      <c r="B36" s="6"/>
      <c r="C36" s="14">
        <v>2016</v>
      </c>
      <c r="D36" s="14">
        <v>2017</v>
      </c>
      <c r="E36" s="14">
        <v>2018</v>
      </c>
      <c r="F36" s="14">
        <v>2019</v>
      </c>
      <c r="G36" s="14">
        <v>2020</v>
      </c>
      <c r="H36" s="14">
        <v>2021</v>
      </c>
      <c r="I36" s="14">
        <v>2022</v>
      </c>
      <c r="J36" s="521"/>
    </row>
    <row r="37" spans="2:10" x14ac:dyDescent="0.2">
      <c r="B37" s="5" t="s">
        <v>618</v>
      </c>
      <c r="C37" s="16">
        <v>0.47422079101468811</v>
      </c>
      <c r="D37" s="16">
        <v>0.49489702226028454</v>
      </c>
      <c r="E37" s="16">
        <v>0.52544251399649455</v>
      </c>
      <c r="F37" s="16">
        <v>0.55982578736708599</v>
      </c>
      <c r="G37" s="16">
        <v>0.56879545652207009</v>
      </c>
      <c r="H37" s="822">
        <v>0.56720400000000004</v>
      </c>
      <c r="I37" s="822">
        <v>0.56794699999999998</v>
      </c>
    </row>
    <row r="38" spans="2:10" x14ac:dyDescent="0.2">
      <c r="B38" s="11" t="s">
        <v>619</v>
      </c>
      <c r="C38" s="17">
        <v>0.43253932676012158</v>
      </c>
      <c r="D38" s="17">
        <v>0.4460939244128248</v>
      </c>
      <c r="E38" s="17">
        <v>0.47731904255815294</v>
      </c>
      <c r="F38" s="17">
        <v>0.5372731446093626</v>
      </c>
      <c r="G38" s="17">
        <v>0.58996572597549513</v>
      </c>
      <c r="H38" s="823">
        <v>0.62785599999999997</v>
      </c>
      <c r="I38" s="823">
        <v>0.52740299999999996</v>
      </c>
    </row>
    <row r="39" spans="2:10" x14ac:dyDescent="0.2">
      <c r="B39" s="80" t="s">
        <v>620</v>
      </c>
    </row>
    <row r="40" spans="2:10" x14ac:dyDescent="0.2">
      <c r="B40" s="80"/>
    </row>
    <row r="42" spans="2:10" ht="18.75" x14ac:dyDescent="0.4">
      <c r="B42" s="1" t="s">
        <v>621</v>
      </c>
      <c r="J42" s="228"/>
    </row>
    <row r="43" spans="2:10" ht="39" customHeight="1" thickBot="1" x14ac:dyDescent="0.25">
      <c r="B43" s="21" t="s">
        <v>622</v>
      </c>
      <c r="C43" s="21"/>
      <c r="D43" s="22" t="s">
        <v>623</v>
      </c>
      <c r="E43" s="22" t="s">
        <v>624</v>
      </c>
      <c r="F43" s="22" t="s">
        <v>625</v>
      </c>
      <c r="G43" s="22" t="s">
        <v>626</v>
      </c>
      <c r="H43" s="22" t="s">
        <v>627</v>
      </c>
      <c r="I43" s="22" t="s">
        <v>628</v>
      </c>
    </row>
    <row r="44" spans="2:10" ht="13.5" customHeight="1" x14ac:dyDescent="0.4">
      <c r="B44" s="9" t="s">
        <v>629</v>
      </c>
      <c r="C44" s="9"/>
      <c r="D44" s="707">
        <f>SUM(D45:D51)</f>
        <v>470.4</v>
      </c>
      <c r="E44" s="707">
        <f>SUM(E45:E51)</f>
        <v>163.1</v>
      </c>
      <c r="F44" s="707">
        <f t="shared" ref="F44:I44" si="0">SUM(F45:F51)</f>
        <v>50.3</v>
      </c>
      <c r="G44" s="707">
        <f t="shared" si="0"/>
        <v>60.6</v>
      </c>
      <c r="H44" s="707">
        <f t="shared" si="0"/>
        <v>112.7</v>
      </c>
      <c r="I44" s="707">
        <f t="shared" si="0"/>
        <v>83.700000000000017</v>
      </c>
      <c r="J44" s="521"/>
    </row>
    <row r="45" spans="2:10" x14ac:dyDescent="0.2">
      <c r="B45" s="23" t="s">
        <v>630</v>
      </c>
      <c r="C45" s="11"/>
      <c r="D45" s="708">
        <f>SUM(E45:I45)</f>
        <v>116.80000000000001</v>
      </c>
      <c r="E45" s="708">
        <v>50.7</v>
      </c>
      <c r="F45" s="708">
        <v>8.6999999999999993</v>
      </c>
      <c r="G45" s="708">
        <v>10.8</v>
      </c>
      <c r="H45" s="708">
        <v>28.1</v>
      </c>
      <c r="I45" s="708">
        <v>18.5</v>
      </c>
    </row>
    <row r="46" spans="2:10" x14ac:dyDescent="0.2">
      <c r="B46" s="20" t="s">
        <v>631</v>
      </c>
      <c r="C46" s="9"/>
      <c r="D46" s="709">
        <f t="shared" ref="D46:D51" si="1">SUM(E46:I46)</f>
        <v>18.299999999999997</v>
      </c>
      <c r="E46" s="709">
        <v>3.9</v>
      </c>
      <c r="F46" s="709">
        <v>2.2000000000000002</v>
      </c>
      <c r="G46" s="709">
        <v>2.2999999999999998</v>
      </c>
      <c r="H46" s="709">
        <v>7</v>
      </c>
      <c r="I46" s="709">
        <v>2.9</v>
      </c>
    </row>
    <row r="47" spans="2:10" x14ac:dyDescent="0.2">
      <c r="B47" s="23" t="s">
        <v>632</v>
      </c>
      <c r="C47" s="11"/>
      <c r="D47" s="708">
        <f t="shared" si="1"/>
        <v>115.39999999999999</v>
      </c>
      <c r="E47" s="708">
        <v>49.8</v>
      </c>
      <c r="F47" s="708">
        <v>13.5</v>
      </c>
      <c r="G47" s="708">
        <v>11.6</v>
      </c>
      <c r="H47" s="708">
        <v>23.7</v>
      </c>
      <c r="I47" s="708">
        <v>16.8</v>
      </c>
    </row>
    <row r="48" spans="2:10" x14ac:dyDescent="0.2">
      <c r="B48" s="20" t="s">
        <v>633</v>
      </c>
      <c r="C48" s="9"/>
      <c r="D48" s="709">
        <f t="shared" si="1"/>
        <v>83.9</v>
      </c>
      <c r="E48" s="709">
        <v>2.1</v>
      </c>
      <c r="F48" s="709">
        <v>12.9</v>
      </c>
      <c r="G48" s="709">
        <v>20.8</v>
      </c>
      <c r="H48" s="709">
        <v>26</v>
      </c>
      <c r="I48" s="709">
        <v>22.1</v>
      </c>
    </row>
    <row r="49" spans="2:9" x14ac:dyDescent="0.2">
      <c r="B49" s="23" t="s">
        <v>634</v>
      </c>
      <c r="C49" s="11"/>
      <c r="D49" s="708">
        <f t="shared" si="1"/>
        <v>81.3</v>
      </c>
      <c r="E49" s="708">
        <v>30</v>
      </c>
      <c r="F49" s="708">
        <v>8</v>
      </c>
      <c r="G49" s="708">
        <v>10.1</v>
      </c>
      <c r="H49" s="708">
        <v>17.7</v>
      </c>
      <c r="I49" s="708">
        <v>15.5</v>
      </c>
    </row>
    <row r="50" spans="2:9" x14ac:dyDescent="0.2">
      <c r="B50" s="20" t="s">
        <v>635</v>
      </c>
      <c r="C50" s="9"/>
      <c r="D50" s="709">
        <f t="shared" si="1"/>
        <v>35.9</v>
      </c>
      <c r="E50" s="709">
        <v>19.7</v>
      </c>
      <c r="F50" s="709">
        <v>3.1</v>
      </c>
      <c r="G50" s="709">
        <v>3.2</v>
      </c>
      <c r="H50" s="709">
        <v>5.2</v>
      </c>
      <c r="I50" s="709">
        <v>4.7</v>
      </c>
    </row>
    <row r="51" spans="2:9" x14ac:dyDescent="0.2">
      <c r="B51" s="23" t="s">
        <v>636</v>
      </c>
      <c r="C51" s="11"/>
      <c r="D51" s="708">
        <f t="shared" si="1"/>
        <v>18.8</v>
      </c>
      <c r="E51" s="708">
        <v>6.9</v>
      </c>
      <c r="F51" s="708">
        <v>1.9</v>
      </c>
      <c r="G51" s="708">
        <v>1.8</v>
      </c>
      <c r="H51" s="708">
        <v>5</v>
      </c>
      <c r="I51" s="708">
        <v>3.2</v>
      </c>
    </row>
    <row r="54" spans="2:9" ht="17.25" customHeight="1" x14ac:dyDescent="0.4">
      <c r="B54" s="1" t="s">
        <v>637</v>
      </c>
    </row>
    <row r="55" spans="2:9" ht="15.75" customHeight="1" thickBot="1" x14ac:dyDescent="0.25">
      <c r="B55" s="86"/>
      <c r="C55" s="22" t="s">
        <v>365</v>
      </c>
      <c r="D55" s="22">
        <v>2022</v>
      </c>
    </row>
    <row r="56" spans="2:9" ht="17.25" customHeight="1" x14ac:dyDescent="0.2">
      <c r="B56" s="222" t="s">
        <v>638</v>
      </c>
      <c r="C56" s="90"/>
      <c r="D56" s="253"/>
    </row>
    <row r="57" spans="2:9" x14ac:dyDescent="0.2">
      <c r="B57" s="223" t="s">
        <v>639</v>
      </c>
      <c r="C57" s="100" t="s">
        <v>640</v>
      </c>
      <c r="D57" s="63">
        <v>7</v>
      </c>
    </row>
    <row r="58" spans="2:9" x14ac:dyDescent="0.2">
      <c r="B58" s="173" t="s">
        <v>641</v>
      </c>
      <c r="C58" s="247" t="s">
        <v>642</v>
      </c>
      <c r="D58" s="247">
        <v>24</v>
      </c>
    </row>
    <row r="59" spans="2:9" x14ac:dyDescent="0.2">
      <c r="B59" s="223" t="s">
        <v>643</v>
      </c>
      <c r="C59" s="100" t="s">
        <v>642</v>
      </c>
      <c r="D59" s="100">
        <v>24</v>
      </c>
    </row>
    <row r="60" spans="2:9" x14ac:dyDescent="0.2">
      <c r="B60" s="173" t="s">
        <v>644</v>
      </c>
      <c r="C60" s="247" t="s">
        <v>640</v>
      </c>
      <c r="D60" s="247">
        <v>5</v>
      </c>
    </row>
    <row r="61" spans="2:9" ht="15.75" customHeight="1" x14ac:dyDescent="0.2">
      <c r="B61" s="238" t="s">
        <v>645</v>
      </c>
      <c r="C61" s="100"/>
      <c r="D61" s="100"/>
    </row>
    <row r="62" spans="2:9" ht="15.75" customHeight="1" x14ac:dyDescent="0.4">
      <c r="B62" s="173" t="s">
        <v>646</v>
      </c>
      <c r="C62" s="247" t="s">
        <v>569</v>
      </c>
      <c r="D62" s="531">
        <v>41</v>
      </c>
      <c r="F62" s="521"/>
    </row>
    <row r="63" spans="2:9" ht="15.75" customHeight="1" x14ac:dyDescent="0.4">
      <c r="B63" s="223" t="s">
        <v>647</v>
      </c>
      <c r="C63" s="100" t="s">
        <v>569</v>
      </c>
      <c r="D63" s="544" t="s">
        <v>648</v>
      </c>
      <c r="F63" s="521"/>
    </row>
    <row r="64" spans="2:9" ht="18.75" x14ac:dyDescent="0.4">
      <c r="B64" s="252" t="s">
        <v>649</v>
      </c>
      <c r="C64" s="254" t="s">
        <v>569</v>
      </c>
      <c r="D64" s="247" t="s">
        <v>650</v>
      </c>
      <c r="F64" s="228"/>
    </row>
    <row r="65" spans="2:6" x14ac:dyDescent="0.2">
      <c r="B65" s="172" t="s">
        <v>651</v>
      </c>
      <c r="C65" s="75"/>
    </row>
    <row r="66" spans="2:6" x14ac:dyDescent="0.2">
      <c r="B66" s="172" t="s">
        <v>652</v>
      </c>
      <c r="C66" s="99"/>
      <c r="D66" s="71"/>
    </row>
    <row r="67" spans="2:6" x14ac:dyDescent="0.2">
      <c r="B67" s="92"/>
      <c r="C67" s="99"/>
      <c r="D67" s="99"/>
    </row>
    <row r="68" spans="2:6" ht="15" x14ac:dyDescent="0.25">
      <c r="B68" s="728"/>
      <c r="F68" s="446"/>
    </row>
    <row r="70" spans="2:6" ht="18.75" x14ac:dyDescent="0.4">
      <c r="B70" s="1" t="s">
        <v>653</v>
      </c>
    </row>
    <row r="71" spans="2:6" ht="15" thickBot="1" x14ac:dyDescent="0.25">
      <c r="B71" s="871" t="s">
        <v>654</v>
      </c>
      <c r="C71" s="86"/>
      <c r="D71" s="86"/>
      <c r="E71" s="86"/>
    </row>
    <row r="72" spans="2:6" ht="18.95" customHeight="1" x14ac:dyDescent="0.2">
      <c r="B72" s="533" t="s">
        <v>655</v>
      </c>
      <c r="C72" s="81"/>
      <c r="D72" s="533" t="s">
        <v>656</v>
      </c>
      <c r="E72" s="81"/>
    </row>
    <row r="73" spans="2:6" ht="119.25" customHeight="1" x14ac:dyDescent="0.2">
      <c r="B73" s="223" t="s">
        <v>657</v>
      </c>
      <c r="C73" s="912" t="s">
        <v>658</v>
      </c>
      <c r="D73" s="912"/>
      <c r="E73" s="912"/>
    </row>
    <row r="74" spans="2:6" ht="104.25" customHeight="1" x14ac:dyDescent="0.2">
      <c r="B74" s="81" t="s">
        <v>659</v>
      </c>
      <c r="C74" s="915" t="s">
        <v>660</v>
      </c>
      <c r="D74" s="915"/>
      <c r="E74" s="915"/>
    </row>
    <row r="75" spans="2:6" ht="96" customHeight="1" x14ac:dyDescent="0.2">
      <c r="B75" s="490" t="s">
        <v>661</v>
      </c>
      <c r="C75" s="912" t="s">
        <v>662</v>
      </c>
      <c r="D75" s="914"/>
      <c r="E75" s="914"/>
    </row>
    <row r="76" spans="2:6" ht="63.6" customHeight="1" x14ac:dyDescent="0.2">
      <c r="B76" s="81" t="s">
        <v>663</v>
      </c>
      <c r="C76" s="913" t="s">
        <v>664</v>
      </c>
      <c r="D76" s="913"/>
      <c r="E76" s="913"/>
    </row>
    <row r="77" spans="2:6" x14ac:dyDescent="0.2">
      <c r="B77" s="75"/>
      <c r="C77" s="75"/>
      <c r="D77" s="75"/>
      <c r="E77" s="75"/>
    </row>
    <row r="78" spans="2:6" x14ac:dyDescent="0.2">
      <c r="B78" s="48"/>
    </row>
  </sheetData>
  <sheetProtection algorithmName="SHA-512" hashValue="KNHqex4983LWJKGez2SLYwBqlzazEVJloqgjGgLkh/0R3y1hdGTgdvHtJfZVnrfBoFyKp1slWTQK8uxWvmmg2A==" saltValue="vuMdfFlfDtigWF6hydlpUg==" spinCount="100000" sheet="1" formatCells="0" formatColumns="0" formatRows="0" insertColumns="0" insertRows="0" insertHyperlinks="0" deleteColumns="0" deleteRows="0" sort="0" autoFilter="0" pivotTables="0"/>
  <mergeCells count="4">
    <mergeCell ref="C73:E73"/>
    <mergeCell ref="C76:E76"/>
    <mergeCell ref="C75:E75"/>
    <mergeCell ref="C74:E74"/>
  </mergeCells>
  <hyperlinks>
    <hyperlink ref="B65" r:id="rId1" xr:uid="{D8C2C4E0-A897-4128-8F19-D1111A20945E}"/>
    <hyperlink ref="B66" r:id="rId2" display="According to statistics from the World Bank’s Global Findex 99.9% of adults in Denmark have a bank account. " xr:uid="{E98DD4B6-5AC6-45D6-89F3-B0731C04F0F1}"/>
  </hyperlinks>
  <pageMargins left="0.7" right="0.7" top="0.75" bottom="0.75" header="0.3" footer="0.3"/>
  <pageSetup paperSize="9" orientation="portrait" r:id="rId3"/>
  <ignoredErrors>
    <ignoredError sqref="D63" numberStoredAsText="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3:CI122"/>
  <sheetViews>
    <sheetView showGridLines="0" zoomScale="80" zoomScaleNormal="80" workbookViewId="0">
      <selection activeCell="K9" sqref="K9"/>
    </sheetView>
  </sheetViews>
  <sheetFormatPr defaultRowHeight="14.25" x14ac:dyDescent="0.2"/>
  <cols>
    <col min="1" max="1" width="4.125" customWidth="1"/>
    <col min="2" max="2" width="102" customWidth="1"/>
    <col min="3" max="3" width="31.75" customWidth="1"/>
    <col min="4" max="4" width="18.125" customWidth="1"/>
    <col min="5" max="9" width="15.125" customWidth="1"/>
    <col min="10" max="10" width="11.375" style="75" customWidth="1"/>
    <col min="11" max="11" width="17.25" customWidth="1"/>
  </cols>
  <sheetData>
    <row r="3" spans="2:11" ht="18.75" x14ac:dyDescent="0.4">
      <c r="C3" s="228"/>
    </row>
    <row r="5" spans="2:11" s="54" customFormat="1" ht="27.6" customHeight="1" x14ac:dyDescent="0.4">
      <c r="B5" s="52" t="s">
        <v>19</v>
      </c>
      <c r="C5" s="53"/>
      <c r="D5" s="53"/>
      <c r="E5" s="53"/>
      <c r="F5" s="53"/>
      <c r="G5" s="53"/>
      <c r="H5" s="53"/>
      <c r="I5" s="53"/>
      <c r="J5" s="155"/>
      <c r="K5" s="53"/>
    </row>
    <row r="8" spans="2:11" ht="18.75" x14ac:dyDescent="0.4">
      <c r="B8" s="18" t="s">
        <v>19</v>
      </c>
      <c r="J8" s="520"/>
    </row>
    <row r="9" spans="2:11" ht="15" thickBot="1" x14ac:dyDescent="0.25">
      <c r="B9" s="46"/>
      <c r="C9" s="22">
        <v>2016</v>
      </c>
      <c r="D9" s="22">
        <v>2017</v>
      </c>
      <c r="E9" s="22">
        <v>2018</v>
      </c>
      <c r="F9" s="22">
        <v>2019</v>
      </c>
      <c r="G9" s="22">
        <v>2020</v>
      </c>
      <c r="H9" s="22">
        <v>2021</v>
      </c>
      <c r="I9" s="22">
        <v>2022</v>
      </c>
    </row>
    <row r="10" spans="2:11" x14ac:dyDescent="0.2">
      <c r="B10" s="32" t="s">
        <v>665</v>
      </c>
      <c r="C10" s="348">
        <v>3227</v>
      </c>
      <c r="D10" s="348">
        <v>3105</v>
      </c>
      <c r="E10" s="348">
        <v>3035</v>
      </c>
      <c r="F10" s="348">
        <v>3243</v>
      </c>
      <c r="G10" s="348">
        <v>3477</v>
      </c>
      <c r="H10" s="348">
        <v>3610</v>
      </c>
      <c r="I10" s="348">
        <v>3851</v>
      </c>
    </row>
    <row r="11" spans="2:11" x14ac:dyDescent="0.2">
      <c r="B11" s="62" t="s">
        <v>666</v>
      </c>
      <c r="C11" s="349" t="s">
        <v>129</v>
      </c>
      <c r="D11" s="349" t="s">
        <v>129</v>
      </c>
      <c r="E11" s="350">
        <v>1343</v>
      </c>
      <c r="F11" s="350">
        <v>1407</v>
      </c>
      <c r="G11" s="350">
        <v>1502</v>
      </c>
      <c r="H11" s="350">
        <v>1531</v>
      </c>
      <c r="I11" s="350">
        <v>1632</v>
      </c>
      <c r="J11" s="278"/>
    </row>
    <row r="12" spans="2:11" x14ac:dyDescent="0.2">
      <c r="B12" s="61" t="s">
        <v>667</v>
      </c>
      <c r="C12" s="290" t="s">
        <v>129</v>
      </c>
      <c r="D12" s="290" t="s">
        <v>129</v>
      </c>
      <c r="E12" s="348">
        <v>1692</v>
      </c>
      <c r="F12" s="348">
        <v>1836</v>
      </c>
      <c r="G12" s="348">
        <v>1975</v>
      </c>
      <c r="H12" s="348">
        <v>2079</v>
      </c>
      <c r="I12" s="348">
        <v>2219</v>
      </c>
      <c r="J12" s="278"/>
    </row>
    <row r="13" spans="2:11" x14ac:dyDescent="0.2">
      <c r="B13" s="33" t="s">
        <v>668</v>
      </c>
      <c r="C13" s="349">
        <v>586</v>
      </c>
      <c r="D13" s="349">
        <v>544</v>
      </c>
      <c r="E13" s="349">
        <v>518</v>
      </c>
      <c r="F13" s="349">
        <v>524</v>
      </c>
      <c r="G13" s="349">
        <v>612</v>
      </c>
      <c r="H13" s="349">
        <v>701</v>
      </c>
      <c r="I13" s="349">
        <v>579</v>
      </c>
      <c r="J13" s="278"/>
    </row>
    <row r="14" spans="2:11" x14ac:dyDescent="0.2">
      <c r="B14" s="32" t="s">
        <v>669</v>
      </c>
      <c r="C14" s="290">
        <v>321</v>
      </c>
      <c r="D14" s="290">
        <v>322</v>
      </c>
      <c r="E14" s="290">
        <v>318</v>
      </c>
      <c r="F14" s="290">
        <v>480</v>
      </c>
      <c r="G14" s="290">
        <v>354</v>
      </c>
      <c r="H14" s="290" t="s">
        <v>670</v>
      </c>
      <c r="I14" s="290">
        <v>467</v>
      </c>
      <c r="J14" s="278"/>
    </row>
    <row r="15" spans="2:11" x14ac:dyDescent="0.2">
      <c r="B15" s="33" t="s">
        <v>671</v>
      </c>
      <c r="C15" s="349">
        <v>459</v>
      </c>
      <c r="D15" s="349">
        <v>647</v>
      </c>
      <c r="E15" s="349">
        <v>433</v>
      </c>
      <c r="F15" s="349">
        <v>481</v>
      </c>
      <c r="G15" s="349">
        <v>312</v>
      </c>
      <c r="H15" s="349">
        <v>459</v>
      </c>
      <c r="I15" s="349">
        <v>425</v>
      </c>
      <c r="J15" s="278"/>
    </row>
    <row r="16" spans="2:11" x14ac:dyDescent="0.2">
      <c r="B16" s="32" t="s">
        <v>672</v>
      </c>
      <c r="C16" s="397">
        <v>9.9000000000000005E-2</v>
      </c>
      <c r="D16" s="397">
        <v>0.104</v>
      </c>
      <c r="E16" s="397">
        <v>0.105</v>
      </c>
      <c r="F16" s="397">
        <v>0.14799999999999999</v>
      </c>
      <c r="G16" s="397">
        <v>0.10199999999999999</v>
      </c>
      <c r="H16" s="397">
        <v>0.13800000000000001</v>
      </c>
      <c r="I16" s="397">
        <v>0.121</v>
      </c>
      <c r="J16" s="278"/>
    </row>
    <row r="17" spans="2:10" x14ac:dyDescent="0.2">
      <c r="B17" s="33" t="s">
        <v>673</v>
      </c>
      <c r="C17" s="350">
        <v>3648</v>
      </c>
      <c r="D17" s="350">
        <v>3505</v>
      </c>
      <c r="E17" s="350">
        <v>3382</v>
      </c>
      <c r="F17" s="350">
        <v>3515</v>
      </c>
      <c r="G17" s="350">
        <v>3670</v>
      </c>
      <c r="H17" s="350">
        <v>3779</v>
      </c>
      <c r="I17" s="350">
        <v>4005</v>
      </c>
      <c r="J17" s="278"/>
    </row>
    <row r="18" spans="2:10" x14ac:dyDescent="0.2">
      <c r="B18" s="32" t="s">
        <v>674</v>
      </c>
      <c r="C18" s="397">
        <v>0.13100000000000001</v>
      </c>
      <c r="D18" s="397">
        <v>0.193</v>
      </c>
      <c r="E18" s="397">
        <v>0.13700000000000001</v>
      </c>
      <c r="F18" s="397">
        <v>0.14599999999999999</v>
      </c>
      <c r="G18" s="397">
        <v>9.0999999999999998E-2</v>
      </c>
      <c r="H18" s="397">
        <v>0.127</v>
      </c>
      <c r="I18" s="397">
        <v>0.111</v>
      </c>
      <c r="J18" s="278"/>
    </row>
    <row r="19" spans="2:10" x14ac:dyDescent="0.2">
      <c r="B19" s="62" t="s">
        <v>675</v>
      </c>
      <c r="C19" s="398">
        <v>9.4E-2</v>
      </c>
      <c r="D19" s="398">
        <v>0.108</v>
      </c>
      <c r="E19" s="398">
        <v>0.09</v>
      </c>
      <c r="F19" s="398">
        <v>9.5000000000000001E-2</v>
      </c>
      <c r="G19" s="398">
        <v>5.8999999999999997E-2</v>
      </c>
      <c r="H19" s="398">
        <v>8.4000000000000005E-2</v>
      </c>
      <c r="I19" s="398">
        <v>8.1000000000000003E-2</v>
      </c>
      <c r="J19" s="278"/>
    </row>
    <row r="20" spans="2:10" x14ac:dyDescent="0.2">
      <c r="B20" s="61" t="s">
        <v>676</v>
      </c>
      <c r="C20" s="397">
        <v>3.6999999999999998E-2</v>
      </c>
      <c r="D20" s="397">
        <v>8.5000000000000006E-2</v>
      </c>
      <c r="E20" s="397">
        <v>4.5999999999999999E-2</v>
      </c>
      <c r="F20" s="397">
        <v>5.0999999999999997E-2</v>
      </c>
      <c r="G20" s="397">
        <v>3.2000000000000001E-2</v>
      </c>
      <c r="H20" s="397">
        <v>4.2999999999999997E-2</v>
      </c>
      <c r="I20" s="397">
        <v>0.03</v>
      </c>
      <c r="J20" s="278"/>
    </row>
    <row r="21" spans="2:10" x14ac:dyDescent="0.2">
      <c r="B21" s="47" t="s">
        <v>677</v>
      </c>
      <c r="C21" s="349" t="s">
        <v>127</v>
      </c>
      <c r="D21" s="349" t="s">
        <v>127</v>
      </c>
      <c r="E21" s="349" t="s">
        <v>127</v>
      </c>
      <c r="F21" s="349" t="s">
        <v>127</v>
      </c>
      <c r="G21" s="349" t="s">
        <v>127</v>
      </c>
      <c r="H21" s="349" t="s">
        <v>127</v>
      </c>
      <c r="I21" s="349"/>
      <c r="J21" s="278"/>
    </row>
    <row r="22" spans="2:10" x14ac:dyDescent="0.2">
      <c r="B22" s="61" t="s">
        <v>678</v>
      </c>
      <c r="C22" s="397">
        <v>0.998</v>
      </c>
      <c r="D22" s="397">
        <v>0.998</v>
      </c>
      <c r="E22" s="397">
        <v>0.998</v>
      </c>
      <c r="F22" s="397">
        <v>0.998</v>
      </c>
      <c r="G22" s="397">
        <v>0.998</v>
      </c>
      <c r="H22" s="397">
        <v>0.997</v>
      </c>
      <c r="I22" s="397">
        <v>0.99199999999999999</v>
      </c>
      <c r="J22" s="278"/>
    </row>
    <row r="23" spans="2:10" x14ac:dyDescent="0.2">
      <c r="B23" s="62" t="s">
        <v>679</v>
      </c>
      <c r="C23" s="398">
        <v>2E-3</v>
      </c>
      <c r="D23" s="398">
        <v>2E-3</v>
      </c>
      <c r="E23" s="398">
        <v>2E-3</v>
      </c>
      <c r="F23" s="398">
        <v>2E-3</v>
      </c>
      <c r="G23" s="398">
        <v>2E-3</v>
      </c>
      <c r="H23" s="398">
        <v>3.0000000000000001E-3</v>
      </c>
      <c r="I23" s="398">
        <v>8.0000000000000002E-3</v>
      </c>
      <c r="J23" s="278"/>
    </row>
    <row r="24" spans="2:10" ht="18.75" customHeight="1" x14ac:dyDescent="0.2">
      <c r="B24" s="916" t="s">
        <v>680</v>
      </c>
      <c r="C24" s="895"/>
      <c r="D24" s="895"/>
      <c r="E24" s="895"/>
      <c r="F24" s="895"/>
      <c r="G24" s="895"/>
      <c r="H24" s="895"/>
      <c r="I24" s="230"/>
    </row>
    <row r="25" spans="2:10" x14ac:dyDescent="0.2">
      <c r="B25" s="57"/>
      <c r="C25" s="58"/>
      <c r="D25" s="58"/>
      <c r="E25" s="58"/>
      <c r="F25" s="58"/>
      <c r="G25" s="58"/>
      <c r="H25" s="58"/>
      <c r="I25" s="58"/>
    </row>
    <row r="26" spans="2:10" ht="18.75" x14ac:dyDescent="0.4">
      <c r="B26" s="917" t="s">
        <v>681</v>
      </c>
      <c r="C26" s="917"/>
      <c r="D26" s="917"/>
      <c r="E26" s="917"/>
      <c r="J26" s="296"/>
    </row>
    <row r="27" spans="2:10" ht="15" customHeight="1" x14ac:dyDescent="0.4">
      <c r="B27" s="129"/>
      <c r="C27" s="129"/>
      <c r="D27" s="129"/>
      <c r="E27" s="129"/>
      <c r="J27" s="521"/>
    </row>
    <row r="28" spans="2:10" ht="15" thickBot="1" x14ac:dyDescent="0.25">
      <c r="B28" s="46" t="s">
        <v>682</v>
      </c>
      <c r="C28" s="22">
        <v>2016</v>
      </c>
      <c r="D28" s="22">
        <v>2017</v>
      </c>
      <c r="E28" s="22">
        <v>2018</v>
      </c>
      <c r="F28" s="22">
        <v>2019</v>
      </c>
      <c r="G28" s="22">
        <v>2020</v>
      </c>
      <c r="H28" s="22">
        <v>2021</v>
      </c>
      <c r="I28" s="22">
        <v>2022</v>
      </c>
    </row>
    <row r="29" spans="2:10" x14ac:dyDescent="0.2">
      <c r="B29" s="32" t="s">
        <v>683</v>
      </c>
      <c r="C29" s="31">
        <v>73</v>
      </c>
      <c r="D29" s="31">
        <v>73</v>
      </c>
      <c r="E29" s="31">
        <v>76</v>
      </c>
      <c r="F29" s="31">
        <v>77</v>
      </c>
      <c r="G29" s="31">
        <v>79</v>
      </c>
      <c r="H29" s="31">
        <v>79</v>
      </c>
      <c r="I29" s="31">
        <v>80</v>
      </c>
    </row>
    <row r="30" spans="2:10" x14ac:dyDescent="0.2">
      <c r="B30" s="33" t="s">
        <v>684</v>
      </c>
      <c r="C30" s="12" t="s">
        <v>129</v>
      </c>
      <c r="D30" s="63">
        <v>70</v>
      </c>
      <c r="E30" s="12" t="s">
        <v>129</v>
      </c>
      <c r="F30" s="12">
        <v>64</v>
      </c>
      <c r="G30" s="12" t="s">
        <v>129</v>
      </c>
      <c r="H30" s="12" t="s">
        <v>129</v>
      </c>
      <c r="I30" s="12">
        <v>62</v>
      </c>
    </row>
    <row r="31" spans="2:10" x14ac:dyDescent="0.2">
      <c r="B31" s="32" t="s">
        <v>685</v>
      </c>
      <c r="C31" s="8" t="s">
        <v>129</v>
      </c>
      <c r="D31" s="31">
        <v>83</v>
      </c>
      <c r="E31" s="8" t="s">
        <v>129</v>
      </c>
      <c r="F31" s="8">
        <v>78</v>
      </c>
      <c r="G31" s="8" t="s">
        <v>129</v>
      </c>
      <c r="H31" s="8" t="s">
        <v>129</v>
      </c>
      <c r="I31" s="8">
        <v>77</v>
      </c>
    </row>
    <row r="32" spans="2:10" x14ac:dyDescent="0.2">
      <c r="B32" s="33" t="s">
        <v>686</v>
      </c>
      <c r="C32" s="12" t="s">
        <v>129</v>
      </c>
      <c r="D32" s="63">
        <v>99</v>
      </c>
      <c r="E32" s="12" t="s">
        <v>129</v>
      </c>
      <c r="F32" s="12">
        <v>91</v>
      </c>
      <c r="G32" s="12" t="s">
        <v>129</v>
      </c>
      <c r="H32" s="12" t="s">
        <v>129</v>
      </c>
      <c r="I32" s="12" t="s">
        <v>129</v>
      </c>
    </row>
    <row r="33" spans="2:10" x14ac:dyDescent="0.2">
      <c r="B33" s="824" t="s">
        <v>687</v>
      </c>
      <c r="C33" s="90">
        <v>93</v>
      </c>
      <c r="D33" s="825">
        <v>92</v>
      </c>
      <c r="E33" s="90">
        <v>92</v>
      </c>
      <c r="F33" s="90">
        <v>93</v>
      </c>
      <c r="G33" s="90">
        <v>93</v>
      </c>
      <c r="H33" s="90">
        <v>95</v>
      </c>
      <c r="I33" s="90">
        <v>95</v>
      </c>
    </row>
    <row r="34" spans="2:10" x14ac:dyDescent="0.2">
      <c r="B34" s="55"/>
      <c r="C34" s="59"/>
      <c r="D34" s="56"/>
      <c r="E34" s="59"/>
      <c r="F34" s="59"/>
      <c r="G34" s="59"/>
      <c r="H34" s="59"/>
      <c r="I34" s="59"/>
    </row>
    <row r="35" spans="2:10" ht="18.75" x14ac:dyDescent="0.4">
      <c r="B35" s="917" t="s">
        <v>688</v>
      </c>
      <c r="C35" s="917"/>
      <c r="D35" s="917"/>
      <c r="E35" s="917"/>
      <c r="J35" s="296"/>
    </row>
    <row r="36" spans="2:10" ht="19.5" thickBot="1" x14ac:dyDescent="0.45">
      <c r="B36" s="46"/>
      <c r="C36" s="22">
        <v>2016</v>
      </c>
      <c r="D36" s="22">
        <v>2017</v>
      </c>
      <c r="E36" s="22">
        <v>2018</v>
      </c>
      <c r="F36" s="22">
        <v>2019</v>
      </c>
      <c r="G36" s="22">
        <v>2020</v>
      </c>
      <c r="H36" s="22">
        <v>2021</v>
      </c>
      <c r="I36" s="22">
        <v>2022</v>
      </c>
      <c r="J36" s="520"/>
    </row>
    <row r="37" spans="2:10" x14ac:dyDescent="0.2">
      <c r="B37" s="32" t="s">
        <v>689</v>
      </c>
      <c r="C37" s="31">
        <v>313</v>
      </c>
      <c r="D37" s="31">
        <v>278</v>
      </c>
      <c r="E37" s="31">
        <v>410</v>
      </c>
      <c r="F37" s="31">
        <v>419</v>
      </c>
      <c r="G37" s="31">
        <v>435</v>
      </c>
      <c r="H37" s="293">
        <v>317</v>
      </c>
      <c r="I37" s="293">
        <v>321</v>
      </c>
    </row>
    <row r="38" spans="2:10" x14ac:dyDescent="0.2">
      <c r="B38" s="62" t="s">
        <v>690</v>
      </c>
      <c r="C38" s="63">
        <v>286</v>
      </c>
      <c r="D38" s="63">
        <v>249</v>
      </c>
      <c r="E38" s="63">
        <v>305</v>
      </c>
      <c r="F38" s="63">
        <v>316</v>
      </c>
      <c r="G38" s="63">
        <v>318</v>
      </c>
      <c r="H38" s="300">
        <v>264</v>
      </c>
      <c r="I38" s="300">
        <v>255</v>
      </c>
    </row>
    <row r="39" spans="2:10" x14ac:dyDescent="0.2">
      <c r="B39" s="61" t="s">
        <v>667</v>
      </c>
      <c r="C39" s="31">
        <v>27</v>
      </c>
      <c r="D39" s="31">
        <v>29</v>
      </c>
      <c r="E39" s="31">
        <v>105</v>
      </c>
      <c r="F39" s="31">
        <v>103</v>
      </c>
      <c r="G39" s="31">
        <v>117</v>
      </c>
      <c r="H39" s="293">
        <v>52</v>
      </c>
      <c r="I39" s="293">
        <v>66</v>
      </c>
    </row>
    <row r="40" spans="2:10" x14ac:dyDescent="0.2">
      <c r="B40" s="33" t="s">
        <v>691</v>
      </c>
      <c r="C40" s="63">
        <v>128</v>
      </c>
      <c r="D40" s="63">
        <v>131</v>
      </c>
      <c r="E40" s="63">
        <v>129</v>
      </c>
      <c r="F40" s="63">
        <v>118</v>
      </c>
      <c r="G40" s="63">
        <v>114</v>
      </c>
      <c r="H40" s="63">
        <v>101</v>
      </c>
      <c r="I40" s="158">
        <v>90.201581027667984</v>
      </c>
      <c r="J40" s="920"/>
    </row>
    <row r="41" spans="2:10" x14ac:dyDescent="0.2">
      <c r="B41" s="32" t="s">
        <v>692</v>
      </c>
      <c r="C41" s="31">
        <v>340</v>
      </c>
      <c r="D41" s="31">
        <v>340</v>
      </c>
      <c r="E41" s="31">
        <v>307</v>
      </c>
      <c r="F41" s="31">
        <v>298</v>
      </c>
      <c r="G41" s="31">
        <v>241</v>
      </c>
      <c r="H41" s="31">
        <v>255</v>
      </c>
      <c r="I41" s="31">
        <v>369</v>
      </c>
      <c r="J41" s="920"/>
    </row>
    <row r="42" spans="2:10" x14ac:dyDescent="0.2">
      <c r="B42" s="33" t="s">
        <v>693</v>
      </c>
      <c r="C42" s="63" t="s">
        <v>129</v>
      </c>
      <c r="D42" s="63" t="s">
        <v>129</v>
      </c>
      <c r="E42" s="63">
        <f>+SUM(E43:E44)</f>
        <v>184</v>
      </c>
      <c r="F42" s="63">
        <f>+SUM(F43:F44)</f>
        <v>217</v>
      </c>
      <c r="G42" s="63">
        <v>191</v>
      </c>
      <c r="H42" s="63">
        <v>297</v>
      </c>
      <c r="I42" s="349">
        <v>360</v>
      </c>
    </row>
    <row r="43" spans="2:10" x14ac:dyDescent="0.2">
      <c r="B43" s="61" t="s">
        <v>667</v>
      </c>
      <c r="C43" s="31" t="s">
        <v>129</v>
      </c>
      <c r="D43" s="31" t="s">
        <v>129</v>
      </c>
      <c r="E43" s="31">
        <v>104</v>
      </c>
      <c r="F43" s="31">
        <v>135</v>
      </c>
      <c r="G43" s="31">
        <v>101</v>
      </c>
      <c r="H43" s="31">
        <v>177</v>
      </c>
      <c r="I43" s="290">
        <v>201</v>
      </c>
    </row>
    <row r="44" spans="2:10" x14ac:dyDescent="0.2">
      <c r="B44" s="62" t="s">
        <v>666</v>
      </c>
      <c r="C44" s="63" t="s">
        <v>129</v>
      </c>
      <c r="D44" s="63" t="s">
        <v>129</v>
      </c>
      <c r="E44" s="63">
        <v>80</v>
      </c>
      <c r="F44" s="63">
        <v>82</v>
      </c>
      <c r="G44" s="63">
        <v>90</v>
      </c>
      <c r="H44" s="63">
        <v>120</v>
      </c>
      <c r="I44" s="349">
        <v>156</v>
      </c>
    </row>
    <row r="45" spans="2:10" x14ac:dyDescent="0.2">
      <c r="B45" s="32" t="s">
        <v>694</v>
      </c>
      <c r="C45" s="31" t="s">
        <v>129</v>
      </c>
      <c r="D45" s="31" t="s">
        <v>129</v>
      </c>
      <c r="E45" s="31">
        <f>+SUM(E46:E47)</f>
        <v>143</v>
      </c>
      <c r="F45" s="31">
        <f>+SUM(F46:F47)</f>
        <v>172</v>
      </c>
      <c r="G45" s="31">
        <v>139</v>
      </c>
      <c r="H45" s="31">
        <v>180</v>
      </c>
      <c r="I45" s="293">
        <v>206</v>
      </c>
    </row>
    <row r="46" spans="2:10" x14ac:dyDescent="0.2">
      <c r="B46" s="33" t="s">
        <v>667</v>
      </c>
      <c r="C46" s="63" t="s">
        <v>129</v>
      </c>
      <c r="D46" s="63" t="s">
        <v>129</v>
      </c>
      <c r="E46" s="63">
        <v>85</v>
      </c>
      <c r="F46" s="63">
        <v>116</v>
      </c>
      <c r="G46" s="63">
        <v>77</v>
      </c>
      <c r="H46" s="63">
        <v>117</v>
      </c>
      <c r="I46" s="349">
        <v>111</v>
      </c>
    </row>
    <row r="47" spans="2:10" x14ac:dyDescent="0.2">
      <c r="B47" s="32" t="s">
        <v>666</v>
      </c>
      <c r="C47" s="31" t="s">
        <v>129</v>
      </c>
      <c r="D47" s="31" t="s">
        <v>129</v>
      </c>
      <c r="E47" s="31">
        <v>58</v>
      </c>
      <c r="F47" s="31">
        <v>56</v>
      </c>
      <c r="G47" s="31">
        <v>62</v>
      </c>
      <c r="H47" s="31">
        <v>63</v>
      </c>
      <c r="I47" s="290">
        <v>95</v>
      </c>
    </row>
    <row r="48" spans="2:10" ht="17.25" customHeight="1" x14ac:dyDescent="0.2">
      <c r="B48" s="919" t="s">
        <v>695</v>
      </c>
      <c r="C48" s="919"/>
      <c r="D48" s="919"/>
      <c r="E48" s="82"/>
      <c r="F48" s="82"/>
      <c r="G48" s="82"/>
      <c r="H48" s="82"/>
      <c r="I48" s="82"/>
    </row>
    <row r="49" spans="2:12" x14ac:dyDescent="0.2">
      <c r="B49" s="507"/>
      <c r="C49" s="60"/>
      <c r="D49" s="60"/>
      <c r="E49" s="60"/>
      <c r="F49" s="60"/>
      <c r="G49" s="60"/>
      <c r="H49" s="60"/>
      <c r="I49" s="60"/>
    </row>
    <row r="50" spans="2:12" x14ac:dyDescent="0.2">
      <c r="B50" s="29"/>
      <c r="C50" s="60"/>
      <c r="D50" s="60"/>
      <c r="E50" s="60"/>
      <c r="F50" s="60"/>
      <c r="G50" s="60"/>
      <c r="H50" s="60"/>
      <c r="I50" s="60"/>
    </row>
    <row r="51" spans="2:12" ht="18.75" x14ac:dyDescent="0.4">
      <c r="B51" s="18" t="s">
        <v>696</v>
      </c>
      <c r="C51" s="60"/>
      <c r="D51" s="60"/>
      <c r="E51" s="60"/>
      <c r="F51" s="60"/>
      <c r="G51" s="60"/>
      <c r="H51" s="60"/>
      <c r="I51" s="60"/>
      <c r="J51" s="296"/>
    </row>
    <row r="52" spans="2:12" ht="19.5" thickBot="1" x14ac:dyDescent="0.45">
      <c r="B52" s="21"/>
      <c r="C52" s="22">
        <v>2016</v>
      </c>
      <c r="D52" s="22">
        <v>2017</v>
      </c>
      <c r="E52" s="22">
        <v>2018</v>
      </c>
      <c r="F52" s="22">
        <v>2019</v>
      </c>
      <c r="G52" s="22">
        <v>2020</v>
      </c>
      <c r="H52" s="22">
        <v>2021</v>
      </c>
      <c r="I52" s="22">
        <v>2022</v>
      </c>
      <c r="J52" s="520"/>
    </row>
    <row r="53" spans="2:12" x14ac:dyDescent="0.2">
      <c r="B53" s="32" t="s">
        <v>697</v>
      </c>
      <c r="C53" s="290" t="s">
        <v>129</v>
      </c>
      <c r="D53" s="290" t="s">
        <v>129</v>
      </c>
      <c r="E53" s="290" t="s">
        <v>129</v>
      </c>
      <c r="F53" s="397">
        <v>0.999</v>
      </c>
      <c r="G53" s="397">
        <v>0.999</v>
      </c>
      <c r="H53" s="397">
        <v>0.997</v>
      </c>
      <c r="I53" s="397">
        <v>0.998</v>
      </c>
    </row>
    <row r="54" spans="2:12" x14ac:dyDescent="0.2">
      <c r="B54" s="23" t="s">
        <v>698</v>
      </c>
      <c r="C54" s="399">
        <v>0.91400000000000003</v>
      </c>
      <c r="D54" s="399">
        <v>0.91</v>
      </c>
      <c r="E54" s="399">
        <v>0.91500000000000004</v>
      </c>
      <c r="F54" s="399">
        <v>0.94799999999999995</v>
      </c>
      <c r="G54" s="399">
        <v>0.92500000000000004</v>
      </c>
      <c r="H54" s="399">
        <v>0.92400000000000004</v>
      </c>
      <c r="I54" s="399">
        <v>0.91200000000000003</v>
      </c>
      <c r="K54" s="98"/>
      <c r="L54" s="98"/>
    </row>
    <row r="55" spans="2:12" x14ac:dyDescent="0.2">
      <c r="B55" s="619" t="s">
        <v>699</v>
      </c>
      <c r="C55" s="455"/>
      <c r="D55" s="455"/>
      <c r="E55" s="455"/>
      <c r="F55" s="455"/>
      <c r="G55" s="79"/>
      <c r="H55" s="79"/>
      <c r="I55" s="79"/>
      <c r="J55" s="156"/>
      <c r="K55" s="98"/>
      <c r="L55" s="98"/>
    </row>
    <row r="56" spans="2:12" s="98" customFormat="1" ht="45" customHeight="1" x14ac:dyDescent="0.2">
      <c r="B56" s="921" t="s">
        <v>700</v>
      </c>
      <c r="C56" s="922"/>
      <c r="D56" s="922"/>
      <c r="E56" s="922"/>
      <c r="F56" s="922"/>
      <c r="G56" s="131"/>
      <c r="H56" s="131"/>
      <c r="I56" s="131"/>
      <c r="J56" s="157"/>
    </row>
    <row r="58" spans="2:12" ht="18.75" x14ac:dyDescent="0.4">
      <c r="B58" s="917" t="s">
        <v>701</v>
      </c>
      <c r="C58" s="917"/>
      <c r="D58" s="917"/>
      <c r="E58" s="917"/>
      <c r="J58" s="296"/>
    </row>
    <row r="59" spans="2:12" ht="19.5" thickBot="1" x14ac:dyDescent="0.45">
      <c r="B59" s="46"/>
      <c r="C59" s="22">
        <v>2016</v>
      </c>
      <c r="D59" s="22">
        <v>2017</v>
      </c>
      <c r="E59" s="22">
        <v>2018</v>
      </c>
      <c r="F59" s="22">
        <v>2019</v>
      </c>
      <c r="G59" s="22">
        <v>2020</v>
      </c>
      <c r="H59" s="22">
        <v>2021</v>
      </c>
      <c r="I59" s="22">
        <v>2022</v>
      </c>
      <c r="J59" s="520"/>
    </row>
    <row r="60" spans="2:12" ht="18.75" x14ac:dyDescent="0.4">
      <c r="B60" s="32" t="s">
        <v>702</v>
      </c>
      <c r="C60" s="782">
        <v>5.8</v>
      </c>
      <c r="D60" s="782">
        <v>5.5</v>
      </c>
      <c r="E60" s="782">
        <v>5.6</v>
      </c>
      <c r="F60" s="782">
        <v>5.0999999999999996</v>
      </c>
      <c r="G60" s="782">
        <v>4.2</v>
      </c>
      <c r="H60" s="782">
        <v>2.6</v>
      </c>
      <c r="I60" s="782">
        <v>2.1</v>
      </c>
      <c r="J60" s="296"/>
    </row>
    <row r="61" spans="2:12" x14ac:dyDescent="0.2">
      <c r="B61" s="219" t="s">
        <v>703</v>
      </c>
      <c r="C61" s="667">
        <v>0.91400000000000003</v>
      </c>
      <c r="D61" s="667">
        <v>0.91</v>
      </c>
      <c r="E61" s="667">
        <v>0.91500000000000004</v>
      </c>
      <c r="F61" s="667">
        <v>0.94799999999999995</v>
      </c>
      <c r="G61" s="667">
        <v>0.995</v>
      </c>
      <c r="H61" s="667">
        <v>0.997</v>
      </c>
      <c r="I61" s="667">
        <v>0.998</v>
      </c>
    </row>
    <row r="62" spans="2:12" x14ac:dyDescent="0.2">
      <c r="B62" s="220" t="s">
        <v>704</v>
      </c>
      <c r="C62" s="31"/>
      <c r="D62" s="31"/>
      <c r="E62" s="31"/>
      <c r="F62" s="31"/>
      <c r="G62" s="31"/>
      <c r="H62" s="31"/>
      <c r="I62" s="31"/>
    </row>
    <row r="65" spans="2:10" ht="18.75" x14ac:dyDescent="0.4">
      <c r="B65" s="917" t="s">
        <v>705</v>
      </c>
      <c r="C65" s="917"/>
      <c r="D65" s="917"/>
      <c r="E65" s="917"/>
      <c r="J65" s="296"/>
    </row>
    <row r="66" spans="2:10" ht="15" x14ac:dyDescent="0.2">
      <c r="B66" s="129"/>
      <c r="C66" s="129"/>
      <c r="D66" s="129"/>
      <c r="E66" s="129"/>
    </row>
    <row r="67" spans="2:10" ht="19.5" thickBot="1" x14ac:dyDescent="0.45">
      <c r="B67" s="46" t="s">
        <v>706</v>
      </c>
      <c r="C67" s="22" t="s">
        <v>707</v>
      </c>
      <c r="D67" s="22" t="s">
        <v>708</v>
      </c>
      <c r="E67" s="22" t="s">
        <v>709</v>
      </c>
      <c r="F67" s="72"/>
      <c r="J67" s="520"/>
    </row>
    <row r="68" spans="2:10" x14ac:dyDescent="0.2">
      <c r="B68" s="32" t="s">
        <v>710</v>
      </c>
      <c r="C68" s="534">
        <v>0.86</v>
      </c>
      <c r="D68" s="534">
        <v>0.82</v>
      </c>
      <c r="E68" s="534">
        <v>0.84</v>
      </c>
      <c r="F68" s="99"/>
    </row>
    <row r="69" spans="2:10" x14ac:dyDescent="0.2">
      <c r="B69" s="33" t="s">
        <v>709</v>
      </c>
      <c r="C69" s="535">
        <v>0.89</v>
      </c>
      <c r="D69" s="535">
        <v>0.86</v>
      </c>
      <c r="E69" s="535">
        <v>0.88</v>
      </c>
      <c r="F69" s="839"/>
    </row>
    <row r="70" spans="2:10" ht="14.25" customHeight="1" x14ac:dyDescent="0.2">
      <c r="B70" s="923" t="s">
        <v>711</v>
      </c>
      <c r="C70" s="923"/>
      <c r="D70" s="923"/>
      <c r="E70" s="923"/>
    </row>
    <row r="71" spans="2:10" x14ac:dyDescent="0.2">
      <c r="B71" s="130"/>
      <c r="C71" s="130"/>
      <c r="D71" s="130"/>
      <c r="E71" s="130"/>
      <c r="H71" s="19"/>
      <c r="I71" s="19"/>
    </row>
    <row r="72" spans="2:10" x14ac:dyDescent="0.2">
      <c r="B72" s="130"/>
      <c r="C72" s="130"/>
      <c r="D72" s="130"/>
      <c r="E72" s="130"/>
    </row>
    <row r="73" spans="2:10" ht="18.75" x14ac:dyDescent="0.4">
      <c r="B73" s="917" t="s">
        <v>712</v>
      </c>
      <c r="C73" s="917"/>
      <c r="D73" s="917"/>
      <c r="E73" s="917"/>
      <c r="J73" s="520"/>
    </row>
    <row r="74" spans="2:10" ht="15" thickBot="1" x14ac:dyDescent="0.25">
      <c r="B74" s="46"/>
      <c r="C74" s="22">
        <v>2016</v>
      </c>
      <c r="D74" s="22">
        <v>2017</v>
      </c>
      <c r="E74" s="22">
        <v>2018</v>
      </c>
      <c r="F74" s="22">
        <v>2019</v>
      </c>
      <c r="G74" s="22">
        <v>2020</v>
      </c>
      <c r="H74" s="22">
        <v>2021</v>
      </c>
      <c r="I74" s="22">
        <v>2022</v>
      </c>
    </row>
    <row r="75" spans="2:10" x14ac:dyDescent="0.2">
      <c r="B75" s="231" t="s">
        <v>713</v>
      </c>
      <c r="C75" s="8"/>
      <c r="D75" s="31"/>
      <c r="E75" s="8"/>
      <c r="F75" s="8"/>
      <c r="G75" s="8"/>
      <c r="H75" s="302"/>
      <c r="I75" s="302"/>
    </row>
    <row r="76" spans="2:10" x14ac:dyDescent="0.2">
      <c r="B76" s="62" t="s">
        <v>714</v>
      </c>
      <c r="C76" s="12">
        <v>9</v>
      </c>
      <c r="D76" s="63">
        <v>12</v>
      </c>
      <c r="E76" s="12">
        <v>0</v>
      </c>
      <c r="F76" s="12">
        <v>23</v>
      </c>
      <c r="G76" s="12">
        <v>25</v>
      </c>
      <c r="H76" s="303">
        <v>25</v>
      </c>
      <c r="I76" s="303">
        <v>66</v>
      </c>
    </row>
    <row r="77" spans="2:10" x14ac:dyDescent="0.2">
      <c r="B77" s="61" t="s">
        <v>715</v>
      </c>
      <c r="C77" s="8" t="s">
        <v>129</v>
      </c>
      <c r="D77" s="31" t="s">
        <v>129</v>
      </c>
      <c r="E77" s="8" t="s">
        <v>129</v>
      </c>
      <c r="F77" s="8">
        <v>13</v>
      </c>
      <c r="G77" s="8" t="s">
        <v>129</v>
      </c>
      <c r="H77" s="302" t="s">
        <v>129</v>
      </c>
      <c r="I77" s="302" t="s">
        <v>129</v>
      </c>
    </row>
    <row r="78" spans="2:10" x14ac:dyDescent="0.2">
      <c r="B78" s="62" t="s">
        <v>716</v>
      </c>
      <c r="C78" s="12" t="s">
        <v>129</v>
      </c>
      <c r="D78" s="63" t="s">
        <v>129</v>
      </c>
      <c r="E78" s="12" t="s">
        <v>129</v>
      </c>
      <c r="F78" s="12">
        <v>21</v>
      </c>
      <c r="G78" s="12" t="s">
        <v>129</v>
      </c>
      <c r="H78" s="303" t="s">
        <v>129</v>
      </c>
      <c r="I78" s="303" t="s">
        <v>129</v>
      </c>
    </row>
    <row r="79" spans="2:10" x14ac:dyDescent="0.2">
      <c r="B79" s="61" t="s">
        <v>717</v>
      </c>
      <c r="C79" s="8" t="s">
        <v>718</v>
      </c>
      <c r="D79" s="8" t="s">
        <v>129</v>
      </c>
      <c r="E79" s="8">
        <v>380</v>
      </c>
      <c r="F79" s="8" t="s">
        <v>129</v>
      </c>
      <c r="G79" s="8" t="s">
        <v>129</v>
      </c>
      <c r="H79" s="302">
        <v>440</v>
      </c>
      <c r="I79" s="302" t="s">
        <v>129</v>
      </c>
    </row>
    <row r="80" spans="2:10" x14ac:dyDescent="0.2">
      <c r="B80" s="62"/>
      <c r="C80" s="12"/>
      <c r="D80" s="63"/>
      <c r="E80" s="12"/>
      <c r="F80" s="12"/>
      <c r="G80" s="12"/>
      <c r="H80" s="303"/>
      <c r="I80" s="303"/>
    </row>
    <row r="81" spans="1:87" x14ac:dyDescent="0.2">
      <c r="B81" s="231" t="s">
        <v>719</v>
      </c>
      <c r="C81" s="8"/>
      <c r="D81" s="31"/>
      <c r="E81" s="8"/>
      <c r="F81" s="8"/>
      <c r="G81" s="8"/>
      <c r="H81" s="302"/>
      <c r="I81" s="302"/>
    </row>
    <row r="82" spans="1:87" x14ac:dyDescent="0.2">
      <c r="B82" s="62" t="s">
        <v>720</v>
      </c>
      <c r="C82" s="12" t="s">
        <v>129</v>
      </c>
      <c r="D82" s="63" t="s">
        <v>129</v>
      </c>
      <c r="E82" s="12" t="s">
        <v>129</v>
      </c>
      <c r="F82" s="12">
        <v>20</v>
      </c>
      <c r="G82" s="12">
        <v>23</v>
      </c>
      <c r="H82" s="303">
        <v>33</v>
      </c>
      <c r="I82" s="303">
        <v>36</v>
      </c>
    </row>
    <row r="83" spans="1:87" x14ac:dyDescent="0.2">
      <c r="B83" s="61" t="s">
        <v>721</v>
      </c>
      <c r="C83" s="8" t="s">
        <v>129</v>
      </c>
      <c r="D83" s="31" t="s">
        <v>129</v>
      </c>
      <c r="E83" s="8" t="s">
        <v>129</v>
      </c>
      <c r="F83" s="8">
        <v>16</v>
      </c>
      <c r="G83" s="8">
        <v>13</v>
      </c>
      <c r="H83" s="302">
        <v>14</v>
      </c>
      <c r="I83" s="302">
        <v>16</v>
      </c>
    </row>
    <row r="84" spans="1:87" x14ac:dyDescent="0.2">
      <c r="B84" s="62" t="s">
        <v>722</v>
      </c>
      <c r="C84" s="12" t="s">
        <v>129</v>
      </c>
      <c r="D84" s="63" t="s">
        <v>129</v>
      </c>
      <c r="E84" s="12" t="s">
        <v>129</v>
      </c>
      <c r="F84" s="12">
        <v>70</v>
      </c>
      <c r="G84" s="12" t="s">
        <v>129</v>
      </c>
      <c r="H84" s="303" t="s">
        <v>129</v>
      </c>
      <c r="I84" s="303" t="s">
        <v>129</v>
      </c>
    </row>
    <row r="85" spans="1:87" x14ac:dyDescent="0.2">
      <c r="B85" s="61" t="s">
        <v>723</v>
      </c>
      <c r="C85" s="8" t="s">
        <v>129</v>
      </c>
      <c r="D85" s="31" t="s">
        <v>129</v>
      </c>
      <c r="E85" s="8" t="s">
        <v>129</v>
      </c>
      <c r="F85" s="8">
        <v>15</v>
      </c>
      <c r="G85" s="8">
        <v>18</v>
      </c>
      <c r="H85" s="302" t="s">
        <v>129</v>
      </c>
      <c r="I85" s="302" t="s">
        <v>129</v>
      </c>
    </row>
    <row r="86" spans="1:87" x14ac:dyDescent="0.2">
      <c r="B86" s="221" t="s">
        <v>724</v>
      </c>
      <c r="C86" s="12" t="s">
        <v>129</v>
      </c>
      <c r="D86" s="12" t="s">
        <v>129</v>
      </c>
      <c r="E86" s="12" t="s">
        <v>129</v>
      </c>
      <c r="F86" s="12" t="s">
        <v>129</v>
      </c>
      <c r="G86" s="12">
        <v>40</v>
      </c>
      <c r="H86" s="303">
        <v>20</v>
      </c>
      <c r="I86" s="303" t="s">
        <v>129</v>
      </c>
    </row>
    <row r="87" spans="1:87" x14ac:dyDescent="0.2">
      <c r="B87" s="61"/>
      <c r="C87" s="8"/>
      <c r="D87" s="31"/>
      <c r="E87" s="8"/>
      <c r="F87" s="8"/>
      <c r="G87" s="8"/>
      <c r="H87" s="302"/>
      <c r="I87" s="302"/>
    </row>
    <row r="88" spans="1:87" x14ac:dyDescent="0.2">
      <c r="B88" s="62" t="s">
        <v>725</v>
      </c>
      <c r="C88" s="12">
        <v>21</v>
      </c>
      <c r="D88" s="63">
        <v>16</v>
      </c>
      <c r="E88" s="12">
        <v>19</v>
      </c>
      <c r="F88" s="12">
        <v>25</v>
      </c>
      <c r="G88" s="12">
        <v>15</v>
      </c>
      <c r="H88" s="303">
        <v>22</v>
      </c>
      <c r="I88" s="303">
        <v>25</v>
      </c>
    </row>
    <row r="89" spans="1:87" x14ac:dyDescent="0.2">
      <c r="B89" s="61"/>
      <c r="C89" s="8"/>
      <c r="D89" s="31"/>
      <c r="E89" s="8"/>
      <c r="F89" s="8"/>
      <c r="G89" s="8"/>
      <c r="H89" s="302"/>
      <c r="I89" s="302"/>
    </row>
    <row r="90" spans="1:87" ht="18" x14ac:dyDescent="0.25">
      <c r="B90" s="62" t="s">
        <v>726</v>
      </c>
      <c r="C90" s="12" t="s">
        <v>129</v>
      </c>
      <c r="D90" s="63">
        <v>14</v>
      </c>
      <c r="E90" s="12">
        <v>22</v>
      </c>
      <c r="F90" s="12">
        <v>13</v>
      </c>
      <c r="G90" s="12">
        <v>45</v>
      </c>
      <c r="H90" s="303">
        <v>29</v>
      </c>
      <c r="I90" s="303">
        <v>43</v>
      </c>
      <c r="J90" s="620"/>
    </row>
    <row r="91" spans="1:87" x14ac:dyDescent="0.2">
      <c r="B91" s="622"/>
      <c r="C91" s="71"/>
      <c r="D91" s="70"/>
      <c r="E91" s="71"/>
      <c r="F91" s="71"/>
      <c r="G91" s="71"/>
      <c r="H91" s="623"/>
      <c r="I91" s="623"/>
      <c r="J91" s="616"/>
    </row>
    <row r="92" spans="1:87" s="492" customFormat="1" x14ac:dyDescent="0.2">
      <c r="A92"/>
      <c r="B92" s="62" t="s">
        <v>727</v>
      </c>
      <c r="C92" s="12" t="s">
        <v>129</v>
      </c>
      <c r="D92" s="12" t="s">
        <v>129</v>
      </c>
      <c r="E92" s="12" t="s">
        <v>129</v>
      </c>
      <c r="F92" s="12" t="s">
        <v>129</v>
      </c>
      <c r="G92" s="12" t="s">
        <v>129</v>
      </c>
      <c r="H92" s="303" t="s">
        <v>129</v>
      </c>
      <c r="I92" s="715">
        <v>3220</v>
      </c>
      <c r="J92" s="616"/>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row>
    <row r="93" spans="1:87" s="492" customFormat="1" x14ac:dyDescent="0.2">
      <c r="A93"/>
      <c r="B93" s="512" t="s">
        <v>728</v>
      </c>
      <c r="C93" s="613" t="s">
        <v>129</v>
      </c>
      <c r="D93" s="614" t="s">
        <v>129</v>
      </c>
      <c r="E93" s="613" t="s">
        <v>129</v>
      </c>
      <c r="F93" s="613" t="s">
        <v>129</v>
      </c>
      <c r="G93" s="613" t="s">
        <v>129</v>
      </c>
      <c r="H93" s="615" t="s">
        <v>129</v>
      </c>
      <c r="I93" s="716">
        <v>60</v>
      </c>
      <c r="J93" s="616"/>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row>
    <row r="94" spans="1:87" s="120" customFormat="1" x14ac:dyDescent="0.2">
      <c r="A94"/>
      <c r="C94" s="613"/>
      <c r="D94" s="614"/>
      <c r="E94" s="613"/>
      <c r="F94" s="613"/>
      <c r="G94" s="613"/>
      <c r="H94" s="615"/>
      <c r="I94" s="615"/>
      <c r="J94" s="616"/>
    </row>
    <row r="95" spans="1:87" s="244" customFormat="1" x14ac:dyDescent="0.2">
      <c r="B95" s="553" t="s">
        <v>729</v>
      </c>
      <c r="C95" s="554"/>
      <c r="D95" s="555"/>
      <c r="E95" s="554"/>
      <c r="F95" s="554"/>
      <c r="G95" s="554"/>
      <c r="H95" s="554"/>
      <c r="I95" s="8"/>
      <c r="J95" s="243"/>
    </row>
    <row r="96" spans="1:87" ht="22.35" customHeight="1" x14ac:dyDescent="0.2">
      <c r="B96" s="918" t="s">
        <v>730</v>
      </c>
      <c r="C96" s="918"/>
      <c r="D96" s="918"/>
      <c r="E96" s="918"/>
      <c r="F96" s="918"/>
      <c r="G96" s="918"/>
      <c r="H96" s="918"/>
      <c r="I96" s="8"/>
    </row>
    <row r="97" spans="1:9" x14ac:dyDescent="0.2">
      <c r="B97" s="918"/>
      <c r="C97" s="918"/>
      <c r="D97" s="918"/>
      <c r="E97" s="918"/>
      <c r="F97" s="918"/>
      <c r="G97" s="918"/>
      <c r="H97" s="918"/>
      <c r="I97" s="128"/>
    </row>
    <row r="98" spans="1:9" ht="15" x14ac:dyDescent="0.2">
      <c r="B98" s="872" t="s">
        <v>731</v>
      </c>
      <c r="C98" s="869"/>
      <c r="D98" s="869"/>
      <c r="E98" s="869"/>
      <c r="F98" s="869"/>
      <c r="G98" s="869"/>
      <c r="H98" s="869"/>
      <c r="I98" s="865"/>
    </row>
    <row r="99" spans="1:9" ht="13.5" customHeight="1" thickBot="1" x14ac:dyDescent="0.3">
      <c r="B99" s="498"/>
      <c r="C99" s="499"/>
      <c r="F99" s="497"/>
    </row>
    <row r="100" spans="1:9" x14ac:dyDescent="0.2">
      <c r="B100" s="532" t="s">
        <v>732</v>
      </c>
      <c r="C100" s="533" t="s">
        <v>733</v>
      </c>
    </row>
    <row r="101" spans="1:9" x14ac:dyDescent="0.2">
      <c r="A101" s="500"/>
      <c r="B101" s="62" t="s">
        <v>734</v>
      </c>
      <c r="C101" s="62" t="s">
        <v>735</v>
      </c>
    </row>
    <row r="102" spans="1:9" x14ac:dyDescent="0.2">
      <c r="B102" s="314" t="s">
        <v>736</v>
      </c>
      <c r="C102" s="81" t="s">
        <v>737</v>
      </c>
    </row>
    <row r="103" spans="1:9" ht="15" x14ac:dyDescent="0.2">
      <c r="B103" s="62" t="s">
        <v>738</v>
      </c>
      <c r="C103" s="62" t="s">
        <v>739</v>
      </c>
      <c r="D103" s="129"/>
      <c r="E103" s="129"/>
    </row>
    <row r="104" spans="1:9" ht="15" customHeight="1" x14ac:dyDescent="0.4">
      <c r="B104" s="314" t="s">
        <v>740</v>
      </c>
      <c r="C104" s="81" t="s">
        <v>741</v>
      </c>
      <c r="D104" s="72"/>
      <c r="E104" s="72"/>
      <c r="F104" s="228"/>
      <c r="G104" s="72"/>
      <c r="I104" s="226"/>
    </row>
    <row r="105" spans="1:9" ht="22.15" customHeight="1" x14ac:dyDescent="0.2">
      <c r="B105" s="62" t="s">
        <v>742</v>
      </c>
      <c r="C105" s="62" t="s">
        <v>743</v>
      </c>
      <c r="D105" s="104"/>
      <c r="E105" s="71"/>
      <c r="F105" s="71"/>
      <c r="G105" s="71"/>
      <c r="H105" s="71"/>
      <c r="I105" s="71"/>
    </row>
    <row r="106" spans="1:9" ht="17.45" customHeight="1" x14ac:dyDescent="0.2">
      <c r="B106" s="502" t="s">
        <v>744</v>
      </c>
      <c r="C106" s="501"/>
      <c r="D106" s="456"/>
      <c r="E106" s="71"/>
      <c r="F106" s="71"/>
      <c r="G106" s="71"/>
      <c r="H106" s="71"/>
      <c r="I106" s="71"/>
    </row>
    <row r="107" spans="1:9" ht="15" x14ac:dyDescent="0.2">
      <c r="B107" s="129"/>
      <c r="C107" s="129"/>
      <c r="D107" s="70"/>
      <c r="E107" s="71"/>
      <c r="F107" s="71"/>
      <c r="G107" s="71"/>
      <c r="H107" s="71"/>
      <c r="I107" s="71"/>
    </row>
    <row r="108" spans="1:9" ht="15" x14ac:dyDescent="0.2">
      <c r="B108" s="872" t="s">
        <v>745</v>
      </c>
      <c r="C108" s="868"/>
      <c r="D108" s="70"/>
      <c r="E108" s="71"/>
      <c r="F108" s="71"/>
      <c r="G108" s="71"/>
      <c r="H108" s="71"/>
      <c r="I108" s="71"/>
    </row>
    <row r="109" spans="1:9" ht="16.5" thickBot="1" x14ac:dyDescent="0.25">
      <c r="B109" s="503"/>
      <c r="C109" s="22"/>
      <c r="D109" s="456"/>
      <c r="E109" s="71"/>
      <c r="G109" s="71"/>
      <c r="H109" s="71"/>
      <c r="I109" s="71"/>
    </row>
    <row r="110" spans="1:9" ht="18.75" x14ac:dyDescent="0.4">
      <c r="B110" s="231" t="s">
        <v>746</v>
      </c>
      <c r="C110" s="8"/>
      <c r="D110" s="71"/>
      <c r="E110" s="71"/>
      <c r="F110" s="296"/>
      <c r="G110" s="71"/>
      <c r="H110" s="71"/>
      <c r="I110" s="71"/>
    </row>
    <row r="111" spans="1:9" x14ac:dyDescent="0.2">
      <c r="B111" s="62" t="s">
        <v>747</v>
      </c>
      <c r="C111" s="720" t="s">
        <v>551</v>
      </c>
      <c r="D111" s="70"/>
      <c r="E111" s="71"/>
      <c r="F111" s="71"/>
      <c r="G111" s="71"/>
      <c r="H111" s="226"/>
      <c r="I111" s="71"/>
    </row>
    <row r="112" spans="1:9" x14ac:dyDescent="0.2">
      <c r="B112" s="61" t="s">
        <v>748</v>
      </c>
      <c r="C112" s="107" t="s">
        <v>551</v>
      </c>
      <c r="D112" s="70"/>
      <c r="E112" s="71"/>
      <c r="F112" s="71"/>
      <c r="G112" s="71"/>
      <c r="H112" s="71"/>
      <c r="I112" s="71"/>
    </row>
    <row r="113" spans="2:9" x14ac:dyDescent="0.2">
      <c r="B113" s="62" t="s">
        <v>749</v>
      </c>
      <c r="C113" s="720" t="s">
        <v>551</v>
      </c>
      <c r="D113" s="70"/>
      <c r="E113" s="71"/>
      <c r="F113" s="71"/>
      <c r="G113" s="71"/>
      <c r="H113" s="71"/>
      <c r="I113" s="71"/>
    </row>
    <row r="114" spans="2:9" x14ac:dyDescent="0.2">
      <c r="B114" s="61" t="s">
        <v>750</v>
      </c>
      <c r="C114" s="107" t="s">
        <v>551</v>
      </c>
      <c r="D114" s="70"/>
      <c r="E114" s="71"/>
      <c r="F114" s="71"/>
      <c r="G114" s="71"/>
      <c r="H114" s="71"/>
      <c r="I114" s="71"/>
    </row>
    <row r="115" spans="2:9" x14ac:dyDescent="0.2">
      <c r="B115" s="62" t="s">
        <v>751</v>
      </c>
      <c r="C115" s="720" t="s">
        <v>551</v>
      </c>
      <c r="D115" s="70"/>
      <c r="E115" s="71"/>
      <c r="F115" s="71"/>
      <c r="G115" s="71"/>
      <c r="H115" s="71"/>
      <c r="I115" s="71"/>
    </row>
    <row r="116" spans="2:9" x14ac:dyDescent="0.2">
      <c r="B116" s="61" t="s">
        <v>752</v>
      </c>
      <c r="C116" s="107" t="s">
        <v>551</v>
      </c>
      <c r="D116" s="70"/>
      <c r="E116" s="71"/>
      <c r="F116" s="71"/>
      <c r="G116" s="71"/>
      <c r="H116" s="71"/>
      <c r="I116" s="71"/>
    </row>
    <row r="117" spans="2:9" x14ac:dyDescent="0.2">
      <c r="B117" s="62" t="s">
        <v>753</v>
      </c>
      <c r="C117" s="720" t="s">
        <v>551</v>
      </c>
      <c r="D117" s="70"/>
      <c r="E117" s="71"/>
      <c r="F117" s="71"/>
      <c r="G117" s="71"/>
      <c r="H117" s="71"/>
      <c r="I117" s="71"/>
    </row>
    <row r="118" spans="2:9" x14ac:dyDescent="0.2">
      <c r="B118" s="231" t="s">
        <v>754</v>
      </c>
      <c r="C118" s="107"/>
      <c r="D118" s="431"/>
      <c r="E118" s="431"/>
      <c r="F118" s="431"/>
    </row>
    <row r="119" spans="2:9" x14ac:dyDescent="0.2">
      <c r="B119" s="62" t="s">
        <v>755</v>
      </c>
      <c r="C119" s="720" t="s">
        <v>551</v>
      </c>
    </row>
    <row r="120" spans="2:9" x14ac:dyDescent="0.2">
      <c r="B120" s="61" t="s">
        <v>756</v>
      </c>
      <c r="C120" s="107" t="s">
        <v>551</v>
      </c>
    </row>
    <row r="121" spans="2:9" ht="22.5" customHeight="1" x14ac:dyDescent="0.2">
      <c r="B121" s="873" t="s">
        <v>757</v>
      </c>
      <c r="C121" s="873"/>
    </row>
    <row r="122" spans="2:9" x14ac:dyDescent="0.2">
      <c r="B122" s="48"/>
      <c r="C122" s="431"/>
    </row>
  </sheetData>
  <sheetProtection algorithmName="SHA-512" hashValue="Lqk8BNgNhtI1xNsrMO8WjduL0dJinODEaLhij0gnebliGeLxL9955EClzTZCrJpU6cZZBI+GtWhSAYCX4jtSSg==" saltValue="I5FCTv9BuIFtD6oCsF6Qtw==" spinCount="100000" sheet="1" formatCells="0" formatColumns="0" formatRows="0" insertColumns="0" insertRows="0" insertHyperlinks="0" deleteColumns="0" deleteRows="0" sort="0" autoFilter="0" pivotTables="0"/>
  <mergeCells count="12">
    <mergeCell ref="J40:J41"/>
    <mergeCell ref="B56:F56"/>
    <mergeCell ref="B58:E58"/>
    <mergeCell ref="B70:E70"/>
    <mergeCell ref="B65:E65"/>
    <mergeCell ref="B121:C121"/>
    <mergeCell ref="B24:H24"/>
    <mergeCell ref="B73:E73"/>
    <mergeCell ref="B26:E26"/>
    <mergeCell ref="B35:E35"/>
    <mergeCell ref="B96:H97"/>
    <mergeCell ref="B48:D4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B3:L74"/>
  <sheetViews>
    <sheetView showGridLines="0" zoomScale="80" zoomScaleNormal="80" workbookViewId="0">
      <selection activeCell="J63" sqref="J63"/>
    </sheetView>
  </sheetViews>
  <sheetFormatPr defaultColWidth="8.625" defaultRowHeight="14.25" x14ac:dyDescent="0.2"/>
  <cols>
    <col min="1" max="1" width="4.125" customWidth="1"/>
    <col min="2" max="2" width="30.125" customWidth="1"/>
    <col min="3" max="3" width="19" customWidth="1"/>
    <col min="4" max="4" width="16.125" customWidth="1"/>
    <col min="5" max="5" width="16.875" customWidth="1"/>
    <col min="6" max="6" width="36.625" customWidth="1"/>
    <col min="7" max="7" width="20.875" customWidth="1"/>
    <col min="8" max="8" width="20.75" customWidth="1"/>
    <col min="9" max="9" width="18.375" customWidth="1"/>
    <col min="10" max="10" width="21.125" customWidth="1"/>
    <col min="11" max="11" width="15.125" customWidth="1"/>
    <col min="12" max="12" width="14.375" customWidth="1"/>
  </cols>
  <sheetData>
    <row r="3" spans="2:12" ht="18.75" x14ac:dyDescent="0.4">
      <c r="C3" s="228"/>
    </row>
    <row r="5" spans="2:12" s="54" customFormat="1" ht="27.6" customHeight="1" x14ac:dyDescent="0.4">
      <c r="B5" s="52" t="s">
        <v>20</v>
      </c>
      <c r="C5" s="53"/>
      <c r="D5" s="53"/>
      <c r="E5" s="53"/>
      <c r="F5" s="53"/>
      <c r="G5" s="53"/>
      <c r="H5" s="53"/>
      <c r="I5" s="53"/>
      <c r="J5" s="53"/>
      <c r="K5" s="53"/>
    </row>
    <row r="7" spans="2:12" ht="15" x14ac:dyDescent="0.2">
      <c r="B7" s="925" t="s">
        <v>758</v>
      </c>
      <c r="C7" s="925"/>
      <c r="D7" s="925"/>
      <c r="E7" s="925"/>
      <c r="F7" s="925"/>
      <c r="G7" s="925"/>
      <c r="H7" s="925"/>
    </row>
    <row r="8" spans="2:12" ht="34.5" customHeight="1" thickBot="1" x14ac:dyDescent="0.45">
      <c r="B8" s="46" t="s">
        <v>759</v>
      </c>
      <c r="C8" s="46"/>
      <c r="D8" s="46"/>
      <c r="E8" s="22">
        <v>2018</v>
      </c>
      <c r="F8" s="22">
        <v>2019</v>
      </c>
      <c r="G8" s="22">
        <v>2020</v>
      </c>
      <c r="H8" s="22">
        <v>2021</v>
      </c>
      <c r="I8" s="22">
        <v>2022</v>
      </c>
      <c r="J8" s="22" t="s">
        <v>760</v>
      </c>
      <c r="K8" s="22" t="s">
        <v>761</v>
      </c>
      <c r="L8" s="520"/>
    </row>
    <row r="9" spans="2:12" x14ac:dyDescent="0.2">
      <c r="B9" s="32" t="s">
        <v>708</v>
      </c>
      <c r="C9" s="32"/>
      <c r="D9" s="32"/>
      <c r="E9" s="64">
        <v>0.32</v>
      </c>
      <c r="F9" s="64">
        <v>0.28999999999999998</v>
      </c>
      <c r="G9" s="64">
        <v>0.3</v>
      </c>
      <c r="H9" s="64">
        <v>0.32</v>
      </c>
      <c r="I9" s="64">
        <v>0.33</v>
      </c>
      <c r="J9" s="304">
        <v>0.45</v>
      </c>
      <c r="K9" s="304">
        <v>0.5</v>
      </c>
    </row>
    <row r="10" spans="2:12" x14ac:dyDescent="0.2">
      <c r="B10" s="548" t="s">
        <v>707</v>
      </c>
      <c r="C10" s="548"/>
      <c r="D10" s="548"/>
      <c r="E10" s="549">
        <v>0.68</v>
      </c>
      <c r="F10" s="549">
        <v>0.71</v>
      </c>
      <c r="G10" s="549">
        <v>0.7</v>
      </c>
      <c r="H10" s="549">
        <v>0.68</v>
      </c>
      <c r="I10" s="549">
        <v>0.67</v>
      </c>
      <c r="J10" s="305">
        <v>0.55000000000000004</v>
      </c>
      <c r="K10" s="305">
        <v>0.5</v>
      </c>
    </row>
    <row r="11" spans="2:12" ht="18.75" x14ac:dyDescent="0.4">
      <c r="B11" s="130"/>
      <c r="C11" s="130"/>
      <c r="D11" s="130"/>
      <c r="E11" s="130"/>
      <c r="L11" s="228"/>
    </row>
    <row r="12" spans="2:12" ht="15.75" customHeight="1" x14ac:dyDescent="0.4">
      <c r="B12" s="917" t="s">
        <v>762</v>
      </c>
      <c r="C12" s="917"/>
      <c r="D12" s="917"/>
      <c r="E12" s="917"/>
      <c r="F12" s="917"/>
      <c r="G12" s="129"/>
      <c r="H12" s="129"/>
      <c r="I12" s="129"/>
      <c r="J12" s="129"/>
      <c r="L12" s="296"/>
    </row>
    <row r="13" spans="2:12" ht="19.5" thickBot="1" x14ac:dyDescent="0.45">
      <c r="B13" s="46"/>
      <c r="C13" s="46"/>
      <c r="D13" s="46"/>
      <c r="E13" s="22">
        <v>2016</v>
      </c>
      <c r="F13" s="22">
        <v>2017</v>
      </c>
      <c r="G13" s="22">
        <v>2018</v>
      </c>
      <c r="H13" s="22">
        <v>2019</v>
      </c>
      <c r="I13" s="22">
        <v>2020</v>
      </c>
      <c r="J13" s="22">
        <v>2021</v>
      </c>
      <c r="K13" s="22">
        <v>2022</v>
      </c>
      <c r="L13" s="520"/>
    </row>
    <row r="14" spans="2:12" ht="18.75" x14ac:dyDescent="0.4">
      <c r="B14" s="32" t="s">
        <v>763</v>
      </c>
      <c r="C14" s="32"/>
      <c r="D14" s="32"/>
      <c r="E14" s="64">
        <v>0.18</v>
      </c>
      <c r="F14" s="64">
        <v>0.22</v>
      </c>
      <c r="G14" s="64">
        <v>0.2</v>
      </c>
      <c r="H14" s="64">
        <v>0.2</v>
      </c>
      <c r="I14" s="64">
        <v>0.17599999999999999</v>
      </c>
      <c r="J14" s="304">
        <v>0.19</v>
      </c>
      <c r="K14" s="304">
        <v>0.25</v>
      </c>
      <c r="L14" s="228"/>
    </row>
    <row r="15" spans="2:12" x14ac:dyDescent="0.2">
      <c r="B15" s="165" t="s">
        <v>764</v>
      </c>
      <c r="C15" s="548"/>
      <c r="D15" s="548"/>
      <c r="E15" s="65">
        <v>0.28000000000000003</v>
      </c>
      <c r="F15" s="65">
        <v>0.28999999999999998</v>
      </c>
      <c r="G15" s="65">
        <v>0.28999999999999998</v>
      </c>
      <c r="H15" s="65">
        <v>0.26</v>
      </c>
      <c r="I15" s="65">
        <v>0.27600000000000002</v>
      </c>
      <c r="J15" s="305">
        <v>0.33</v>
      </c>
      <c r="K15" s="305">
        <v>0.3</v>
      </c>
    </row>
    <row r="16" spans="2:12" x14ac:dyDescent="0.2">
      <c r="B16" s="166" t="s">
        <v>765</v>
      </c>
      <c r="C16" s="550"/>
      <c r="D16" s="550"/>
      <c r="E16" s="64">
        <v>0.45</v>
      </c>
      <c r="F16" s="64">
        <v>0.48</v>
      </c>
      <c r="G16" s="64">
        <v>0.43</v>
      </c>
      <c r="H16" s="64">
        <v>0.39</v>
      </c>
      <c r="I16" s="64">
        <v>0.432</v>
      </c>
      <c r="J16" s="304">
        <v>0.38</v>
      </c>
      <c r="K16" s="304">
        <v>0.45</v>
      </c>
    </row>
    <row r="17" spans="2:12" x14ac:dyDescent="0.2">
      <c r="B17" s="33" t="s">
        <v>766</v>
      </c>
      <c r="C17" s="33"/>
      <c r="D17" s="33"/>
      <c r="E17" s="65">
        <v>0.32200000000000001</v>
      </c>
      <c r="F17" s="65">
        <v>0.31900000000000001</v>
      </c>
      <c r="G17" s="65">
        <v>0.315</v>
      </c>
      <c r="H17" s="65">
        <v>0.29099999999999998</v>
      </c>
      <c r="I17" s="65">
        <v>0.30499999999999999</v>
      </c>
      <c r="J17" s="305">
        <v>0.32</v>
      </c>
      <c r="K17" s="305">
        <v>0.33</v>
      </c>
    </row>
    <row r="18" spans="2:12" ht="18.75" x14ac:dyDescent="0.4">
      <c r="K18" s="228"/>
    </row>
    <row r="19" spans="2:12" ht="18.75" x14ac:dyDescent="0.4">
      <c r="B19" s="917" t="s">
        <v>767</v>
      </c>
      <c r="C19" s="917"/>
      <c r="D19" s="917"/>
      <c r="E19" s="917"/>
      <c r="F19" s="917"/>
      <c r="G19" s="129"/>
      <c r="H19" s="129"/>
      <c r="I19" s="129"/>
      <c r="J19" s="129"/>
      <c r="K19" s="228"/>
    </row>
    <row r="20" spans="2:12" ht="19.5" thickBot="1" x14ac:dyDescent="0.45">
      <c r="B20" s="46" t="s">
        <v>547</v>
      </c>
      <c r="C20" s="22">
        <v>2016</v>
      </c>
      <c r="D20" s="22">
        <v>2017</v>
      </c>
      <c r="E20" s="22">
        <v>2018</v>
      </c>
      <c r="F20" s="22">
        <v>2019</v>
      </c>
      <c r="G20" s="22">
        <v>2020</v>
      </c>
      <c r="H20" s="22">
        <v>2021</v>
      </c>
      <c r="I20" s="928">
        <v>2022</v>
      </c>
      <c r="J20" s="928"/>
      <c r="K20" s="22" t="s">
        <v>768</v>
      </c>
      <c r="L20" s="520"/>
    </row>
    <row r="21" spans="2:12" ht="27.75" customHeight="1" x14ac:dyDescent="0.4">
      <c r="B21" s="10"/>
      <c r="C21" s="19"/>
      <c r="D21" s="19"/>
      <c r="E21" s="19"/>
      <c r="F21" s="19"/>
      <c r="G21" s="19"/>
      <c r="H21" s="19"/>
      <c r="I21" s="552" t="s">
        <v>769</v>
      </c>
      <c r="J21" s="552" t="s">
        <v>770</v>
      </c>
      <c r="K21" s="19"/>
      <c r="L21" s="520"/>
    </row>
    <row r="22" spans="2:12" ht="18.75" x14ac:dyDescent="0.4">
      <c r="B22" s="32" t="s">
        <v>444</v>
      </c>
      <c r="C22" s="64">
        <v>0.22</v>
      </c>
      <c r="D22" s="64">
        <v>0.28000000000000003</v>
      </c>
      <c r="E22" s="64">
        <v>0.33</v>
      </c>
      <c r="F22" s="64">
        <v>0.33</v>
      </c>
      <c r="G22" s="64">
        <v>0.4</v>
      </c>
      <c r="H22" s="64">
        <v>0.4</v>
      </c>
      <c r="I22" s="64">
        <v>0.4</v>
      </c>
      <c r="J22" s="64">
        <v>0.3</v>
      </c>
      <c r="K22" s="64">
        <v>0.4</v>
      </c>
      <c r="L22" s="228"/>
    </row>
    <row r="23" spans="2:12" ht="18.75" x14ac:dyDescent="0.4">
      <c r="B23" s="33" t="s">
        <v>507</v>
      </c>
      <c r="C23" s="65">
        <v>0.2</v>
      </c>
      <c r="D23" s="65">
        <v>0.33</v>
      </c>
      <c r="E23" s="65">
        <v>0.38</v>
      </c>
      <c r="F23" s="65">
        <v>0.38</v>
      </c>
      <c r="G23" s="65">
        <v>0.42</v>
      </c>
      <c r="H23" s="65">
        <v>0.42</v>
      </c>
      <c r="I23" s="65">
        <v>0.42</v>
      </c>
      <c r="J23" s="65">
        <v>0.38</v>
      </c>
      <c r="K23" s="65">
        <v>0.4</v>
      </c>
      <c r="L23" s="228"/>
    </row>
    <row r="24" spans="2:12" ht="18.75" x14ac:dyDescent="0.4">
      <c r="B24" s="32" t="s">
        <v>771</v>
      </c>
      <c r="C24" s="64">
        <v>0</v>
      </c>
      <c r="D24" s="64">
        <v>0</v>
      </c>
      <c r="E24" s="64">
        <v>0</v>
      </c>
      <c r="F24" s="64">
        <v>0.17</v>
      </c>
      <c r="G24" s="64">
        <v>0.17</v>
      </c>
      <c r="H24" s="64">
        <v>0.17</v>
      </c>
      <c r="I24" s="64">
        <v>0.17</v>
      </c>
      <c r="J24" s="64">
        <v>0</v>
      </c>
      <c r="K24" s="64">
        <v>0.2</v>
      </c>
      <c r="L24" s="228"/>
    </row>
    <row r="25" spans="2:12" ht="18.75" x14ac:dyDescent="0.4">
      <c r="B25" s="33" t="s">
        <v>772</v>
      </c>
      <c r="C25" s="65">
        <v>0.11</v>
      </c>
      <c r="D25" s="65">
        <v>0.11</v>
      </c>
      <c r="E25" s="65">
        <v>0.11</v>
      </c>
      <c r="F25" s="65">
        <v>0.11</v>
      </c>
      <c r="G25" s="65">
        <v>0</v>
      </c>
      <c r="H25" s="65">
        <v>0</v>
      </c>
      <c r="I25" s="65">
        <v>0</v>
      </c>
      <c r="J25" s="65">
        <v>0</v>
      </c>
      <c r="K25" s="65">
        <v>0.25</v>
      </c>
      <c r="L25" s="228"/>
    </row>
    <row r="26" spans="2:12" x14ac:dyDescent="0.2">
      <c r="B26" s="32" t="s">
        <v>773</v>
      </c>
      <c r="C26" s="64" t="s">
        <v>134</v>
      </c>
      <c r="D26" s="64" t="s">
        <v>134</v>
      </c>
      <c r="E26" s="64" t="s">
        <v>134</v>
      </c>
      <c r="F26" s="64" t="s">
        <v>134</v>
      </c>
      <c r="G26" s="64">
        <v>0.4</v>
      </c>
      <c r="H26" s="64">
        <v>0.25</v>
      </c>
      <c r="I26" s="64">
        <v>0.5</v>
      </c>
      <c r="J26" s="64">
        <v>0.5</v>
      </c>
      <c r="K26" s="551" t="s">
        <v>774</v>
      </c>
    </row>
    <row r="27" spans="2:12" ht="15.75" customHeight="1" x14ac:dyDescent="0.4">
      <c r="B27" s="237"/>
      <c r="C27" s="64"/>
      <c r="D27" s="64"/>
      <c r="E27" s="64"/>
      <c r="F27" s="64"/>
      <c r="G27" s="64"/>
      <c r="H27" s="64"/>
      <c r="I27" s="64"/>
      <c r="J27" s="64"/>
      <c r="K27" s="228"/>
      <c r="L27" s="519"/>
    </row>
    <row r="28" spans="2:12" ht="36.75" customHeight="1" x14ac:dyDescent="0.2">
      <c r="B28" s="924"/>
      <c r="C28" s="924"/>
      <c r="D28" s="924"/>
      <c r="E28" s="924"/>
      <c r="F28" s="924"/>
    </row>
    <row r="29" spans="2:12" x14ac:dyDescent="0.2">
      <c r="B29" s="495"/>
      <c r="C29" s="93"/>
    </row>
    <row r="30" spans="2:12" ht="15" x14ac:dyDescent="0.2">
      <c r="B30" s="917" t="s">
        <v>775</v>
      </c>
      <c r="C30" s="917"/>
      <c r="D30" s="917"/>
      <c r="E30" s="917"/>
      <c r="F30" s="917"/>
      <c r="G30" s="129"/>
      <c r="H30" s="129"/>
    </row>
    <row r="31" spans="2:12" ht="42.75" customHeight="1" thickBot="1" x14ac:dyDescent="0.25">
      <c r="B31" s="322" t="s">
        <v>776</v>
      </c>
      <c r="C31" s="323" t="s">
        <v>777</v>
      </c>
      <c r="D31" s="323" t="s">
        <v>778</v>
      </c>
      <c r="E31" s="324" t="s">
        <v>779</v>
      </c>
      <c r="F31" s="324" t="s">
        <v>780</v>
      </c>
      <c r="G31" s="309"/>
      <c r="H31" s="298"/>
    </row>
    <row r="32" spans="2:12" ht="33" customHeight="1" x14ac:dyDescent="0.2">
      <c r="B32" s="934" t="s">
        <v>346</v>
      </c>
      <c r="C32" s="539">
        <v>57</v>
      </c>
      <c r="D32" s="536">
        <v>5.7700000000000001E-2</v>
      </c>
      <c r="E32" s="540" t="s">
        <v>466</v>
      </c>
      <c r="F32" s="932" t="s">
        <v>781</v>
      </c>
      <c r="G32" s="297"/>
      <c r="H32" s="297"/>
      <c r="I32" s="75"/>
      <c r="J32" s="75"/>
    </row>
    <row r="33" spans="2:10" ht="33" customHeight="1" x14ac:dyDescent="0.2">
      <c r="B33" s="934"/>
      <c r="C33" s="539">
        <v>56</v>
      </c>
      <c r="D33" s="536">
        <v>6.9400000000000003E-2</v>
      </c>
      <c r="E33" s="540" t="s">
        <v>466</v>
      </c>
      <c r="F33" s="932"/>
      <c r="G33" s="297"/>
      <c r="H33" s="297"/>
      <c r="I33" s="75"/>
      <c r="J33" s="75"/>
    </row>
    <row r="34" spans="2:10" ht="21.75" customHeight="1" x14ac:dyDescent="0.2">
      <c r="B34" s="935" t="s">
        <v>206</v>
      </c>
      <c r="C34" s="541">
        <v>55</v>
      </c>
      <c r="D34" s="537">
        <v>4.9200000000000001E-2</v>
      </c>
      <c r="E34" s="541" t="s">
        <v>466</v>
      </c>
      <c r="F34" s="933" t="s">
        <v>782</v>
      </c>
    </row>
    <row r="35" spans="2:10" ht="24" customHeight="1" x14ac:dyDescent="0.2">
      <c r="B35" s="935"/>
      <c r="C35" s="541">
        <v>54</v>
      </c>
      <c r="D35" s="537">
        <v>3.9199999999999999E-2</v>
      </c>
      <c r="E35" s="541" t="s">
        <v>466</v>
      </c>
      <c r="F35" s="933"/>
    </row>
    <row r="36" spans="2:10" ht="32.25" customHeight="1" x14ac:dyDescent="0.2">
      <c r="B36" s="935"/>
      <c r="C36" s="541">
        <v>53</v>
      </c>
      <c r="D36" s="537">
        <v>7.4999999999999997E-3</v>
      </c>
      <c r="E36" s="541" t="s">
        <v>783</v>
      </c>
      <c r="F36" s="933"/>
    </row>
    <row r="37" spans="2:10" x14ac:dyDescent="0.2">
      <c r="B37" s="934" t="s">
        <v>345</v>
      </c>
      <c r="C37" s="539">
        <v>52</v>
      </c>
      <c r="D37" s="536">
        <v>3.6600000000000001E-2</v>
      </c>
      <c r="E37" s="540" t="s">
        <v>466</v>
      </c>
      <c r="F37" s="932" t="s">
        <v>784</v>
      </c>
    </row>
    <row r="38" spans="2:10" ht="43.5" customHeight="1" x14ac:dyDescent="0.2">
      <c r="B38" s="934"/>
      <c r="C38" s="539">
        <v>51</v>
      </c>
      <c r="D38" s="536">
        <v>2.87E-2</v>
      </c>
      <c r="E38" s="540" t="s">
        <v>466</v>
      </c>
      <c r="F38" s="932"/>
    </row>
    <row r="39" spans="2:10" ht="57.75" customHeight="1" x14ac:dyDescent="0.2">
      <c r="B39" s="934"/>
      <c r="C39" s="539">
        <v>50</v>
      </c>
      <c r="D39" s="536">
        <v>6.7999999999999996E-3</v>
      </c>
      <c r="E39" s="540" t="s">
        <v>466</v>
      </c>
      <c r="F39" s="932"/>
    </row>
    <row r="40" spans="2:10" ht="26.25" customHeight="1" x14ac:dyDescent="0.2">
      <c r="B40" s="935" t="s">
        <v>344</v>
      </c>
      <c r="C40" s="542">
        <v>49</v>
      </c>
      <c r="D40" s="538">
        <v>2.8000000000000001E-2</v>
      </c>
      <c r="E40" s="542" t="s">
        <v>466</v>
      </c>
      <c r="F40" s="933" t="s">
        <v>785</v>
      </c>
    </row>
    <row r="41" spans="2:10" ht="23.25" customHeight="1" x14ac:dyDescent="0.2">
      <c r="B41" s="935"/>
      <c r="C41" s="541">
        <v>48</v>
      </c>
      <c r="D41" s="538">
        <v>1.5100000000000001E-2</v>
      </c>
      <c r="E41" s="541" t="s">
        <v>783</v>
      </c>
      <c r="F41" s="933"/>
    </row>
    <row r="42" spans="2:10" ht="27.75" customHeight="1" x14ac:dyDescent="0.2">
      <c r="B42" s="935"/>
      <c r="C42" s="542">
        <v>47</v>
      </c>
      <c r="D42" s="538">
        <v>6.5699999999999995E-2</v>
      </c>
      <c r="E42" s="541" t="s">
        <v>783</v>
      </c>
      <c r="F42" s="933"/>
    </row>
    <row r="43" spans="2:10" ht="35.25" customHeight="1" x14ac:dyDescent="0.2">
      <c r="B43" s="539" t="s">
        <v>343</v>
      </c>
      <c r="C43" s="539">
        <v>46</v>
      </c>
      <c r="D43" s="536">
        <v>1.6500000000000001E-2</v>
      </c>
      <c r="E43" s="540" t="s">
        <v>783</v>
      </c>
      <c r="F43" s="423" t="s">
        <v>786</v>
      </c>
    </row>
    <row r="44" spans="2:10" ht="63" customHeight="1" x14ac:dyDescent="0.2">
      <c r="B44" s="929" t="s">
        <v>787</v>
      </c>
      <c r="C44" s="930"/>
      <c r="D44" s="930"/>
      <c r="E44" s="930"/>
      <c r="F44" s="931"/>
    </row>
    <row r="45" spans="2:10" ht="25.5" customHeight="1" x14ac:dyDescent="0.2">
      <c r="C45" s="325"/>
      <c r="D45" s="325"/>
      <c r="E45" s="325"/>
      <c r="F45" s="70"/>
    </row>
    <row r="46" spans="2:10" ht="24" customHeight="1" x14ac:dyDescent="0.2">
      <c r="B46" s="926" t="s">
        <v>788</v>
      </c>
      <c r="C46" s="917"/>
      <c r="D46" s="917"/>
      <c r="E46" s="917"/>
      <c r="F46" s="129"/>
      <c r="G46" s="64"/>
      <c r="H46" s="64"/>
      <c r="I46" s="64"/>
      <c r="J46" s="64"/>
    </row>
    <row r="47" spans="2:10" ht="24.75" customHeight="1" thickBot="1" x14ac:dyDescent="0.45">
      <c r="B47" s="108" t="s">
        <v>547</v>
      </c>
      <c r="C47" s="96"/>
      <c r="D47" s="96" t="s">
        <v>789</v>
      </c>
      <c r="E47" s="96" t="s">
        <v>790</v>
      </c>
      <c r="F47" s="96" t="s">
        <v>791</v>
      </c>
      <c r="G47" s="520"/>
    </row>
    <row r="48" spans="2:10" ht="16.5" customHeight="1" x14ac:dyDescent="0.4">
      <c r="B48" s="741" t="s">
        <v>792</v>
      </c>
      <c r="C48" s="743"/>
      <c r="D48" s="744">
        <v>0.84</v>
      </c>
      <c r="E48" s="744" t="s">
        <v>129</v>
      </c>
      <c r="F48" s="745">
        <v>0.86</v>
      </c>
      <c r="G48" s="228"/>
      <c r="H48" s="727"/>
    </row>
    <row r="49" spans="2:11" ht="18" customHeight="1" x14ac:dyDescent="0.2">
      <c r="B49" s="33" t="s">
        <v>793</v>
      </c>
      <c r="C49" s="492"/>
      <c r="D49" s="65">
        <v>0.88</v>
      </c>
      <c r="E49" s="65" t="s">
        <v>129</v>
      </c>
      <c r="F49" s="425">
        <v>0.89</v>
      </c>
      <c r="G49" s="120"/>
    </row>
    <row r="50" spans="2:11" ht="25.5" customHeight="1" x14ac:dyDescent="0.2">
      <c r="B50" s="897" t="s">
        <v>794</v>
      </c>
      <c r="C50" s="897"/>
      <c r="D50" s="897"/>
      <c r="E50" s="897"/>
      <c r="F50" s="897"/>
      <c r="G50" s="120"/>
    </row>
    <row r="51" spans="2:11" ht="29.25" customHeight="1" x14ac:dyDescent="0.25">
      <c r="B51" s="589"/>
      <c r="C51" s="588"/>
      <c r="D51" s="588"/>
      <c r="E51" s="588"/>
      <c r="F51" s="588"/>
      <c r="G51" s="446"/>
      <c r="H51" s="518"/>
      <c r="I51" s="64"/>
      <c r="J51" s="64"/>
    </row>
    <row r="52" spans="2:11" ht="29.25" customHeight="1" x14ac:dyDescent="0.25">
      <c r="B52" s="917" t="s">
        <v>795</v>
      </c>
      <c r="C52" s="917"/>
      <c r="D52" s="917"/>
      <c r="E52" s="917"/>
      <c r="F52" s="588"/>
      <c r="G52" s="446"/>
      <c r="H52" s="518"/>
      <c r="I52" s="64"/>
      <c r="J52" s="64"/>
    </row>
    <row r="53" spans="2:11" ht="34.5" customHeight="1" thickBot="1" x14ac:dyDescent="0.45">
      <c r="B53" s="96"/>
      <c r="C53" s="96">
        <v>2020</v>
      </c>
      <c r="D53" s="96">
        <v>2021</v>
      </c>
      <c r="E53" s="96">
        <v>2022</v>
      </c>
      <c r="F53" s="96" t="s">
        <v>26</v>
      </c>
      <c r="G53" s="64"/>
      <c r="H53" s="64"/>
      <c r="I53" s="64"/>
      <c r="J53" s="64"/>
      <c r="K53" s="228"/>
    </row>
    <row r="54" spans="2:11" ht="60.75" customHeight="1" x14ac:dyDescent="0.25">
      <c r="B54" s="741" t="s">
        <v>796</v>
      </c>
      <c r="C54" s="742"/>
      <c r="D54" s="742"/>
      <c r="E54" s="510" t="s">
        <v>551</v>
      </c>
      <c r="F54" s="741" t="s">
        <v>797</v>
      </c>
      <c r="G54" s="446"/>
      <c r="H54" s="727"/>
      <c r="I54" s="64"/>
      <c r="J54" s="64"/>
    </row>
    <row r="55" spans="2:11" ht="68.25" customHeight="1" x14ac:dyDescent="0.25">
      <c r="B55" s="33" t="s">
        <v>798</v>
      </c>
      <c r="C55" s="729"/>
      <c r="D55" s="729"/>
      <c r="E55" s="730" t="s">
        <v>551</v>
      </c>
      <c r="F55" s="866" t="s">
        <v>799</v>
      </c>
      <c r="G55" s="446"/>
      <c r="H55" s="518"/>
      <c r="I55" s="64"/>
      <c r="J55" s="64"/>
    </row>
    <row r="56" spans="2:11" ht="156" customHeight="1" x14ac:dyDescent="0.25">
      <c r="B56" s="741" t="s">
        <v>800</v>
      </c>
      <c r="C56" s="742"/>
      <c r="D56" s="742"/>
      <c r="E56" s="510" t="s">
        <v>551</v>
      </c>
      <c r="F56" s="741" t="s">
        <v>801</v>
      </c>
      <c r="G56" s="446"/>
      <c r="H56" s="518"/>
      <c r="I56" s="64"/>
      <c r="J56" s="64"/>
    </row>
    <row r="57" spans="2:11" ht="56.25" customHeight="1" x14ac:dyDescent="0.25">
      <c r="B57" s="33" t="s">
        <v>802</v>
      </c>
      <c r="C57" s="729"/>
      <c r="D57" s="729"/>
      <c r="E57" s="730" t="s">
        <v>551</v>
      </c>
      <c r="F57" s="731" t="s">
        <v>803</v>
      </c>
      <c r="G57" s="446"/>
      <c r="H57" s="518"/>
      <c r="I57" s="64"/>
      <c r="J57" s="64"/>
    </row>
    <row r="58" spans="2:11" ht="56.25" customHeight="1" x14ac:dyDescent="0.25">
      <c r="B58" s="32"/>
      <c r="C58" s="588"/>
      <c r="D58" s="588"/>
      <c r="E58" s="19"/>
      <c r="F58" s="496"/>
      <c r="G58" s="446"/>
      <c r="H58" s="518"/>
      <c r="I58" s="64"/>
      <c r="J58" s="64"/>
    </row>
    <row r="59" spans="2:11" ht="29.25" customHeight="1" x14ac:dyDescent="0.25">
      <c r="B59" s="917" t="s">
        <v>804</v>
      </c>
      <c r="C59" s="917"/>
      <c r="D59" s="917"/>
      <c r="E59" s="917"/>
      <c r="F59" s="588"/>
      <c r="G59" s="446"/>
      <c r="H59" s="621"/>
      <c r="I59" s="64"/>
      <c r="J59" s="64"/>
    </row>
    <row r="60" spans="2:11" ht="34.5" customHeight="1" thickBot="1" x14ac:dyDescent="0.45">
      <c r="B60" s="96"/>
      <c r="C60" s="96">
        <v>2020</v>
      </c>
      <c r="D60" s="96">
        <v>2021</v>
      </c>
      <c r="E60" s="96">
        <v>2022</v>
      </c>
      <c r="F60" s="96" t="s">
        <v>26</v>
      </c>
      <c r="G60" s="64"/>
      <c r="H60" s="552"/>
      <c r="I60" s="64"/>
      <c r="J60" s="64"/>
      <c r="K60" s="228"/>
    </row>
    <row r="61" spans="2:11" ht="48.75" customHeight="1" x14ac:dyDescent="0.4">
      <c r="B61" s="740" t="s">
        <v>805</v>
      </c>
      <c r="C61" s="510" t="s">
        <v>551</v>
      </c>
      <c r="D61" s="510" t="s">
        <v>551</v>
      </c>
      <c r="E61" s="510" t="s">
        <v>551</v>
      </c>
      <c r="F61" s="741" t="s">
        <v>806</v>
      </c>
      <c r="G61" s="64"/>
      <c r="H61" s="727"/>
      <c r="I61" s="64"/>
      <c r="J61" s="64"/>
      <c r="K61" s="228"/>
    </row>
    <row r="62" spans="2:11" ht="75" customHeight="1" x14ac:dyDescent="0.2">
      <c r="B62" s="490" t="s">
        <v>807</v>
      </c>
      <c r="C62" s="490"/>
      <c r="D62" s="490"/>
      <c r="E62" s="730" t="s">
        <v>551</v>
      </c>
      <c r="F62" s="867" t="s">
        <v>808</v>
      </c>
    </row>
    <row r="63" spans="2:11" ht="132.75" customHeight="1" x14ac:dyDescent="0.2">
      <c r="B63" s="314" t="s">
        <v>809</v>
      </c>
      <c r="C63" s="120"/>
      <c r="D63" s="120"/>
      <c r="E63" s="510" t="s">
        <v>551</v>
      </c>
      <c r="F63" s="514" t="s">
        <v>810</v>
      </c>
    </row>
    <row r="64" spans="2:11" ht="54.75" customHeight="1" x14ac:dyDescent="0.2">
      <c r="B64" s="490" t="s">
        <v>663</v>
      </c>
      <c r="C64" s="492"/>
      <c r="D64" s="492"/>
      <c r="E64" s="730" t="s">
        <v>551</v>
      </c>
      <c r="F64" s="491" t="s">
        <v>664</v>
      </c>
    </row>
    <row r="65" spans="2:11" ht="52.5" customHeight="1" x14ac:dyDescent="0.2">
      <c r="B65" s="314" t="s">
        <v>811</v>
      </c>
      <c r="C65" s="120"/>
      <c r="D65" s="510"/>
      <c r="E65" s="510" t="s">
        <v>551</v>
      </c>
      <c r="F65" s="514" t="s">
        <v>812</v>
      </c>
    </row>
    <row r="66" spans="2:11" ht="32.25" customHeight="1" x14ac:dyDescent="0.2">
      <c r="B66" s="490" t="s">
        <v>813</v>
      </c>
      <c r="C66" s="492"/>
      <c r="D66" s="492"/>
      <c r="E66" s="730" t="s">
        <v>551</v>
      </c>
      <c r="F66" s="867" t="s">
        <v>814</v>
      </c>
    </row>
    <row r="67" spans="2:11" ht="15" x14ac:dyDescent="0.25">
      <c r="B67" s="927"/>
      <c r="C67" s="927"/>
      <c r="D67" s="927"/>
      <c r="E67" s="927"/>
      <c r="F67" s="927" t="s">
        <v>815</v>
      </c>
    </row>
    <row r="69" spans="2:11" ht="18.75" x14ac:dyDescent="0.4">
      <c r="B69" s="917" t="s">
        <v>816</v>
      </c>
      <c r="C69" s="917"/>
      <c r="D69" s="917"/>
      <c r="E69" s="917"/>
      <c r="K69" s="296"/>
    </row>
    <row r="70" spans="2:11" ht="30" customHeight="1" thickBot="1" x14ac:dyDescent="0.25">
      <c r="B70" s="46" t="s">
        <v>682</v>
      </c>
      <c r="C70" s="22"/>
      <c r="D70" s="22"/>
      <c r="E70" s="22"/>
      <c r="F70" s="22">
        <v>2019</v>
      </c>
      <c r="G70" s="22">
        <v>2020</v>
      </c>
      <c r="H70" s="22">
        <v>2021</v>
      </c>
      <c r="I70" s="22">
        <v>2022</v>
      </c>
      <c r="J70" s="19"/>
      <c r="K70" s="75"/>
    </row>
    <row r="71" spans="2:11" ht="29.25" customHeight="1" x14ac:dyDescent="0.2">
      <c r="B71" s="32" t="s">
        <v>817</v>
      </c>
      <c r="C71" s="31"/>
      <c r="D71" s="31"/>
      <c r="E71" s="31"/>
      <c r="F71" s="31" t="s">
        <v>129</v>
      </c>
      <c r="G71" s="31" t="s">
        <v>129</v>
      </c>
      <c r="H71" s="31" t="s">
        <v>129</v>
      </c>
      <c r="I71" s="31">
        <v>89</v>
      </c>
      <c r="J71" s="70"/>
      <c r="K71" s="783"/>
    </row>
    <row r="72" spans="2:11" ht="25.5" customHeight="1" x14ac:dyDescent="0.2">
      <c r="B72" s="33" t="s">
        <v>818</v>
      </c>
      <c r="C72" s="12"/>
      <c r="D72" s="63"/>
      <c r="E72" s="12"/>
      <c r="F72" s="12" t="s">
        <v>129</v>
      </c>
      <c r="G72" s="12" t="s">
        <v>129</v>
      </c>
      <c r="H72" s="12" t="s">
        <v>129</v>
      </c>
      <c r="I72" s="12">
        <v>86</v>
      </c>
      <c r="J72" s="71"/>
      <c r="K72" s="75"/>
    </row>
    <row r="73" spans="2:11" ht="45" customHeight="1" x14ac:dyDescent="0.2">
      <c r="B73" s="32" t="s">
        <v>819</v>
      </c>
      <c r="C73" s="8"/>
      <c r="D73" s="31"/>
      <c r="E73" s="8"/>
      <c r="F73" s="8">
        <v>90</v>
      </c>
      <c r="G73" s="8">
        <v>91</v>
      </c>
      <c r="H73" s="8">
        <v>91</v>
      </c>
      <c r="I73" s="8">
        <v>92</v>
      </c>
      <c r="J73" s="71"/>
      <c r="K73" s="75"/>
    </row>
    <row r="74" spans="2:11" ht="30.75" customHeight="1" x14ac:dyDescent="0.2">
      <c r="B74" s="33" t="s">
        <v>820</v>
      </c>
      <c r="C74" s="12"/>
      <c r="D74" s="63"/>
      <c r="E74" s="12"/>
      <c r="F74" s="12" t="s">
        <v>129</v>
      </c>
      <c r="G74" s="12" t="s">
        <v>129</v>
      </c>
      <c r="H74" s="12" t="s">
        <v>129</v>
      </c>
      <c r="I74" s="12">
        <v>88</v>
      </c>
      <c r="J74" s="71"/>
      <c r="K74" s="75"/>
    </row>
  </sheetData>
  <sheetProtection algorithmName="SHA-512" hashValue="vwb9R6r5+JHLj+0aDHg0BcCkfl+VaWSLhaJTwcZNlHhOQ5tpSj3cMMMZ8+5d6hPTHBRlVSnp46yfNRZYINOhNw==" saltValue="CV9d1Z1huq9cJmnhleB7vw==" spinCount="100000" sheet="1" formatCells="0" formatColumns="0" formatRows="0" insertColumns="0" insertRows="0" insertHyperlinks="0" deleteColumns="0" deleteRows="0" sort="0" autoFilter="0" pivotTables="0"/>
  <mergeCells count="21">
    <mergeCell ref="I20:J20"/>
    <mergeCell ref="B44:F44"/>
    <mergeCell ref="B12:F12"/>
    <mergeCell ref="B19:F19"/>
    <mergeCell ref="B30:F30"/>
    <mergeCell ref="F32:F33"/>
    <mergeCell ref="F34:F36"/>
    <mergeCell ref="F37:F39"/>
    <mergeCell ref="F40:F42"/>
    <mergeCell ref="B32:B33"/>
    <mergeCell ref="B34:B36"/>
    <mergeCell ref="B37:B39"/>
    <mergeCell ref="B40:B42"/>
    <mergeCell ref="B69:E69"/>
    <mergeCell ref="B28:F28"/>
    <mergeCell ref="B7:H7"/>
    <mergeCell ref="B46:E46"/>
    <mergeCell ref="B67:F67"/>
    <mergeCell ref="B59:E59"/>
    <mergeCell ref="B52:E52"/>
    <mergeCell ref="B50:F50"/>
  </mergeCells>
  <pageMargins left="0.7" right="0.7" top="0.75" bottom="0.75" header="0.3" footer="0.3"/>
  <pageSetup paperSize="9" orientation="portrait" r:id="rId1"/>
  <ignoredErrors>
    <ignoredError sqref="D47:F47"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A56A-8730-40D3-AE7C-10DDCB252FC4}">
  <sheetPr>
    <tabColor theme="0" tint="-0.14999847407452621"/>
    <pageSetUpPr fitToPage="1"/>
  </sheetPr>
  <dimension ref="B2:K277"/>
  <sheetViews>
    <sheetView showGridLines="0" zoomScale="85" zoomScaleNormal="85" workbookViewId="0">
      <selection activeCell="F12" sqref="F12"/>
    </sheetView>
  </sheetViews>
  <sheetFormatPr defaultColWidth="9.625" defaultRowHeight="14.25" x14ac:dyDescent="0.2"/>
  <cols>
    <col min="1" max="1" width="4.5" style="178" customWidth="1"/>
    <col min="2" max="2" width="14" style="178" customWidth="1"/>
    <col min="3" max="3" width="72.5" style="179" bestFit="1" customWidth="1"/>
    <col min="4" max="4" width="81.5" style="178" customWidth="1"/>
    <col min="5" max="5" width="19.5" style="178" customWidth="1"/>
    <col min="6" max="6" width="15.125" style="178" customWidth="1"/>
    <col min="7" max="16384" width="9.625" style="178"/>
  </cols>
  <sheetData>
    <row r="2" spans="2:7" ht="27" x14ac:dyDescent="0.2">
      <c r="B2" s="176" t="s">
        <v>821</v>
      </c>
      <c r="C2" s="177"/>
    </row>
    <row r="3" spans="2:7" x14ac:dyDescent="0.2">
      <c r="C3" s="178"/>
    </row>
    <row r="4" spans="2:7" x14ac:dyDescent="0.2">
      <c r="B4" s="178" t="s">
        <v>822</v>
      </c>
      <c r="C4" s="178"/>
    </row>
    <row r="5" spans="2:7" x14ac:dyDescent="0.2">
      <c r="C5" s="178"/>
      <c r="D5" s="250"/>
    </row>
    <row r="6" spans="2:7" ht="15.75" customHeight="1" x14ac:dyDescent="0.4">
      <c r="B6" s="178" t="s">
        <v>823</v>
      </c>
      <c r="C6" s="178"/>
      <c r="E6" s="228"/>
    </row>
    <row r="7" spans="2:7" x14ac:dyDescent="0.2">
      <c r="B7" s="178" t="s">
        <v>824</v>
      </c>
      <c r="C7" s="178"/>
      <c r="D7" s="250"/>
    </row>
    <row r="8" spans="2:7" x14ac:dyDescent="0.2">
      <c r="B8" s="178" t="s">
        <v>825</v>
      </c>
      <c r="C8" s="178"/>
      <c r="F8" s="636"/>
      <c r="G8" s="636"/>
    </row>
    <row r="9" spans="2:7" x14ac:dyDescent="0.2">
      <c r="B9" s="178" t="s">
        <v>826</v>
      </c>
      <c r="C9" s="178"/>
      <c r="F9" s="635"/>
      <c r="G9" s="635"/>
    </row>
    <row r="10" spans="2:7" x14ac:dyDescent="0.2">
      <c r="B10" s="178" t="s">
        <v>827</v>
      </c>
      <c r="C10" s="178"/>
    </row>
    <row r="11" spans="2:7" x14ac:dyDescent="0.2">
      <c r="B11" s="178" t="s">
        <v>828</v>
      </c>
      <c r="C11" s="178"/>
    </row>
    <row r="12" spans="2:7" x14ac:dyDescent="0.2">
      <c r="E12" s="250"/>
    </row>
    <row r="13" spans="2:7" ht="17.25" customHeight="1" x14ac:dyDescent="0.2">
      <c r="B13" s="204" t="s">
        <v>829</v>
      </c>
      <c r="C13" s="180"/>
      <c r="D13" s="181"/>
    </row>
    <row r="15" spans="2:7" ht="15" x14ac:dyDescent="0.2">
      <c r="B15" s="182" t="s">
        <v>830</v>
      </c>
      <c r="C15" s="183"/>
      <c r="D15" s="182"/>
    </row>
    <row r="16" spans="2:7" ht="15" x14ac:dyDescent="0.2">
      <c r="B16" s="184" t="s">
        <v>831</v>
      </c>
      <c r="C16" s="185" t="s">
        <v>537</v>
      </c>
      <c r="D16" s="664" t="s">
        <v>832</v>
      </c>
    </row>
    <row r="17" spans="2:11" x14ac:dyDescent="0.2">
      <c r="B17" s="186" t="s">
        <v>833</v>
      </c>
      <c r="C17" s="187" t="s">
        <v>834</v>
      </c>
      <c r="D17" s="560" t="s">
        <v>835</v>
      </c>
      <c r="E17" s="432"/>
    </row>
    <row r="18" spans="2:11" x14ac:dyDescent="0.2">
      <c r="B18" s="200" t="s">
        <v>836</v>
      </c>
      <c r="C18" s="201" t="s">
        <v>834</v>
      </c>
      <c r="D18" s="753" t="s">
        <v>837</v>
      </c>
      <c r="E18" s="186"/>
    </row>
    <row r="19" spans="2:11" x14ac:dyDescent="0.2">
      <c r="B19" s="178" t="s">
        <v>838</v>
      </c>
      <c r="C19" s="179" t="s">
        <v>834</v>
      </c>
      <c r="D19" s="560" t="s">
        <v>835</v>
      </c>
      <c r="E19" s="432"/>
    </row>
    <row r="20" spans="2:11" x14ac:dyDescent="0.2">
      <c r="B20" s="202" t="s">
        <v>839</v>
      </c>
      <c r="C20" s="203" t="s">
        <v>834</v>
      </c>
      <c r="D20" s="558" t="s">
        <v>840</v>
      </c>
      <c r="E20" s="432"/>
    </row>
    <row r="21" spans="2:11" ht="18.600000000000001" customHeight="1" x14ac:dyDescent="0.2">
      <c r="B21" s="178" t="s">
        <v>841</v>
      </c>
      <c r="C21" s="179" t="s">
        <v>842</v>
      </c>
      <c r="D21" s="546" t="s">
        <v>843</v>
      </c>
    </row>
    <row r="22" spans="2:11" x14ac:dyDescent="0.2">
      <c r="B22" s="202" t="s">
        <v>844</v>
      </c>
      <c r="C22" s="203" t="s">
        <v>842</v>
      </c>
      <c r="D22" s="545" t="s">
        <v>843</v>
      </c>
    </row>
    <row r="23" spans="2:11" ht="17.100000000000001" customHeight="1" x14ac:dyDescent="0.2">
      <c r="B23" s="178" t="s">
        <v>845</v>
      </c>
      <c r="C23" s="179" t="s">
        <v>842</v>
      </c>
      <c r="D23" s="546" t="s">
        <v>843</v>
      </c>
    </row>
    <row r="24" spans="2:11" s="205" customFormat="1" x14ac:dyDescent="0.2">
      <c r="B24" s="206" t="s">
        <v>846</v>
      </c>
      <c r="C24" s="203" t="s">
        <v>847</v>
      </c>
      <c r="D24" s="545" t="s">
        <v>843</v>
      </c>
      <c r="F24" s="178"/>
      <c r="G24" s="178"/>
      <c r="H24" s="178"/>
      <c r="I24" s="178"/>
      <c r="J24" s="178"/>
      <c r="K24" s="178"/>
    </row>
    <row r="25" spans="2:11" x14ac:dyDescent="0.2">
      <c r="B25" s="178" t="s">
        <v>848</v>
      </c>
      <c r="C25" s="179" t="s">
        <v>847</v>
      </c>
      <c r="D25" s="433" t="s">
        <v>849</v>
      </c>
      <c r="E25" s="433"/>
    </row>
    <row r="26" spans="2:11" x14ac:dyDescent="0.2">
      <c r="B26" s="202" t="s">
        <v>850</v>
      </c>
      <c r="C26" s="203" t="s">
        <v>847</v>
      </c>
      <c r="D26" s="545" t="s">
        <v>851</v>
      </c>
      <c r="E26" s="422"/>
    </row>
    <row r="27" spans="2:11" x14ac:dyDescent="0.2">
      <c r="B27" s="178" t="s">
        <v>852</v>
      </c>
      <c r="C27" s="179" t="s">
        <v>847</v>
      </c>
      <c r="D27" s="546" t="s">
        <v>853</v>
      </c>
      <c r="E27" s="432"/>
    </row>
    <row r="28" spans="2:11" ht="27" customHeight="1" x14ac:dyDescent="0.2">
      <c r="B28" s="202" t="s">
        <v>854</v>
      </c>
      <c r="C28" s="203" t="s">
        <v>855</v>
      </c>
      <c r="D28" s="545" t="s">
        <v>856</v>
      </c>
      <c r="E28" s="432"/>
    </row>
    <row r="29" spans="2:11" x14ac:dyDescent="0.2">
      <c r="B29" s="178" t="s">
        <v>857</v>
      </c>
      <c r="C29" s="179" t="s">
        <v>858</v>
      </c>
      <c r="D29" s="546" t="s">
        <v>859</v>
      </c>
      <c r="E29" s="432"/>
    </row>
    <row r="30" spans="2:11" x14ac:dyDescent="0.2">
      <c r="B30" s="202" t="s">
        <v>860</v>
      </c>
      <c r="C30" s="203" t="s">
        <v>858</v>
      </c>
      <c r="D30" s="545" t="s">
        <v>859</v>
      </c>
      <c r="E30" s="432"/>
    </row>
    <row r="31" spans="2:11" ht="21.6" customHeight="1" x14ac:dyDescent="0.2">
      <c r="D31" s="239"/>
    </row>
    <row r="32" spans="2:11" ht="15" x14ac:dyDescent="0.2">
      <c r="B32" s="182" t="s">
        <v>861</v>
      </c>
      <c r="C32" s="183"/>
      <c r="D32" s="182"/>
    </row>
    <row r="33" spans="2:5" ht="15" x14ac:dyDescent="0.2">
      <c r="B33" s="184" t="s">
        <v>831</v>
      </c>
      <c r="C33" s="185" t="s">
        <v>537</v>
      </c>
      <c r="D33" s="184" t="s">
        <v>832</v>
      </c>
    </row>
    <row r="34" spans="2:5" ht="28.5" x14ac:dyDescent="0.2">
      <c r="B34" s="412" t="s">
        <v>862</v>
      </c>
      <c r="C34" s="410" t="s">
        <v>863</v>
      </c>
      <c r="D34" s="545" t="s">
        <v>864</v>
      </c>
      <c r="E34" s="432"/>
    </row>
    <row r="35" spans="2:5" ht="109.5" customHeight="1" x14ac:dyDescent="0.2">
      <c r="B35" s="413" t="s">
        <v>865</v>
      </c>
      <c r="C35" s="188" t="s">
        <v>863</v>
      </c>
      <c r="D35" s="240" t="s">
        <v>866</v>
      </c>
      <c r="E35" s="179"/>
    </row>
    <row r="36" spans="2:5" x14ac:dyDescent="0.2">
      <c r="B36" s="412" t="s">
        <v>867</v>
      </c>
      <c r="C36" s="410" t="s">
        <v>863</v>
      </c>
      <c r="D36" s="241"/>
    </row>
    <row r="37" spans="2:5" x14ac:dyDescent="0.2">
      <c r="B37" s="413" t="s">
        <v>868</v>
      </c>
      <c r="C37" s="188" t="s">
        <v>863</v>
      </c>
      <c r="D37" s="240"/>
    </row>
    <row r="38" spans="2:5" x14ac:dyDescent="0.2">
      <c r="B38" s="414" t="s">
        <v>869</v>
      </c>
      <c r="C38" s="410" t="s">
        <v>870</v>
      </c>
      <c r="D38" s="547" t="s">
        <v>871</v>
      </c>
      <c r="E38" s="432"/>
    </row>
    <row r="39" spans="2:5" x14ac:dyDescent="0.2">
      <c r="B39" s="413" t="s">
        <v>872</v>
      </c>
      <c r="C39" s="188" t="s">
        <v>870</v>
      </c>
      <c r="D39" s="618" t="s">
        <v>871</v>
      </c>
      <c r="E39" s="432"/>
    </row>
    <row r="40" spans="2:5" x14ac:dyDescent="0.2">
      <c r="B40" s="412" t="s">
        <v>873</v>
      </c>
      <c r="C40" s="410" t="s">
        <v>870</v>
      </c>
      <c r="D40" s="545" t="s">
        <v>871</v>
      </c>
      <c r="E40" s="432"/>
    </row>
    <row r="41" spans="2:5" x14ac:dyDescent="0.2">
      <c r="B41" s="413" t="s">
        <v>874</v>
      </c>
      <c r="C41" s="188" t="s">
        <v>870</v>
      </c>
      <c r="D41" s="546" t="s">
        <v>871</v>
      </c>
      <c r="E41" s="432"/>
    </row>
    <row r="42" spans="2:5" x14ac:dyDescent="0.2">
      <c r="B42" s="412" t="s">
        <v>875</v>
      </c>
      <c r="C42" s="410" t="s">
        <v>870</v>
      </c>
      <c r="D42" s="545" t="s">
        <v>871</v>
      </c>
      <c r="E42" s="432"/>
    </row>
    <row r="43" spans="2:5" x14ac:dyDescent="0.2">
      <c r="B43" s="415" t="s">
        <v>876</v>
      </c>
      <c r="C43" s="188" t="s">
        <v>877</v>
      </c>
      <c r="D43" s="546" t="s">
        <v>871</v>
      </c>
      <c r="E43" s="585"/>
    </row>
    <row r="44" spans="2:5" x14ac:dyDescent="0.2">
      <c r="B44" s="412" t="s">
        <v>878</v>
      </c>
      <c r="C44" s="410" t="s">
        <v>877</v>
      </c>
      <c r="D44" s="545" t="s">
        <v>871</v>
      </c>
      <c r="E44" s="432"/>
    </row>
    <row r="45" spans="2:5" x14ac:dyDescent="0.2">
      <c r="B45" s="413" t="s">
        <v>879</v>
      </c>
      <c r="C45" s="188" t="s">
        <v>877</v>
      </c>
      <c r="D45" s="546" t="s">
        <v>871</v>
      </c>
      <c r="E45" s="432"/>
    </row>
    <row r="46" spans="2:5" ht="14.25" customHeight="1" x14ac:dyDescent="0.2">
      <c r="B46" s="413"/>
      <c r="C46" s="188"/>
      <c r="D46" s="239"/>
    </row>
    <row r="47" spans="2:5" ht="15" x14ac:dyDescent="0.2">
      <c r="B47" s="416" t="s">
        <v>880</v>
      </c>
      <c r="C47" s="417"/>
      <c r="D47" s="665"/>
    </row>
    <row r="48" spans="2:5" ht="15" x14ac:dyDescent="0.2">
      <c r="B48" s="418" t="s">
        <v>831</v>
      </c>
      <c r="C48" s="419" t="s">
        <v>537</v>
      </c>
      <c r="D48" s="418" t="s">
        <v>832</v>
      </c>
    </row>
    <row r="49" spans="2:5" ht="42.75" x14ac:dyDescent="0.2">
      <c r="B49" s="414" t="s">
        <v>881</v>
      </c>
      <c r="C49" s="410" t="s">
        <v>882</v>
      </c>
      <c r="D49" s="557" t="s">
        <v>883</v>
      </c>
      <c r="E49" s="432"/>
    </row>
    <row r="50" spans="2:5" ht="42.75" x14ac:dyDescent="0.2">
      <c r="B50" s="415" t="s">
        <v>884</v>
      </c>
      <c r="C50" s="188" t="s">
        <v>882</v>
      </c>
      <c r="D50" s="561" t="s">
        <v>885</v>
      </c>
      <c r="E50" s="432"/>
    </row>
    <row r="51" spans="2:5" ht="42.75" x14ac:dyDescent="0.2">
      <c r="B51" s="412" t="s">
        <v>886</v>
      </c>
      <c r="C51" s="410" t="s">
        <v>882</v>
      </c>
      <c r="D51" s="557" t="s">
        <v>885</v>
      </c>
      <c r="E51" s="432"/>
    </row>
    <row r="52" spans="2:5" ht="28.5" x14ac:dyDescent="0.2">
      <c r="B52" s="415" t="s">
        <v>887</v>
      </c>
      <c r="C52" s="188" t="s">
        <v>888</v>
      </c>
      <c r="D52" s="561" t="s">
        <v>889</v>
      </c>
      <c r="E52" s="432"/>
    </row>
    <row r="53" spans="2:5" ht="28.5" x14ac:dyDescent="0.2">
      <c r="B53" s="412" t="s">
        <v>890</v>
      </c>
      <c r="C53" s="410" t="s">
        <v>888</v>
      </c>
      <c r="D53" s="557" t="s">
        <v>889</v>
      </c>
      <c r="E53" s="432"/>
    </row>
    <row r="54" spans="2:5" x14ac:dyDescent="0.2">
      <c r="B54" s="415" t="s">
        <v>891</v>
      </c>
      <c r="C54" s="188" t="s">
        <v>892</v>
      </c>
      <c r="D54" s="561" t="s">
        <v>893</v>
      </c>
      <c r="E54" s="432"/>
    </row>
    <row r="55" spans="2:5" x14ac:dyDescent="0.2">
      <c r="B55" s="412" t="s">
        <v>894</v>
      </c>
      <c r="C55" s="410" t="s">
        <v>892</v>
      </c>
      <c r="D55" s="557" t="s">
        <v>893</v>
      </c>
      <c r="E55" s="432"/>
    </row>
    <row r="56" spans="2:5" ht="42.75" x14ac:dyDescent="0.2">
      <c r="B56" s="415" t="s">
        <v>895</v>
      </c>
      <c r="C56" s="188" t="s">
        <v>896</v>
      </c>
      <c r="D56" s="561" t="s">
        <v>885</v>
      </c>
      <c r="E56" s="432"/>
    </row>
    <row r="57" spans="2:5" ht="28.5" x14ac:dyDescent="0.2">
      <c r="B57" s="412" t="s">
        <v>897</v>
      </c>
      <c r="C57" s="410" t="s">
        <v>896</v>
      </c>
      <c r="D57" s="557" t="s">
        <v>898</v>
      </c>
      <c r="E57" s="585"/>
    </row>
    <row r="58" spans="2:5" x14ac:dyDescent="0.2">
      <c r="B58" s="413" t="s">
        <v>899</v>
      </c>
      <c r="C58" s="188" t="s">
        <v>896</v>
      </c>
      <c r="D58" s="561" t="s">
        <v>900</v>
      </c>
      <c r="E58" s="586"/>
    </row>
    <row r="59" spans="2:5" x14ac:dyDescent="0.2">
      <c r="B59" s="420" t="s">
        <v>901</v>
      </c>
      <c r="C59" s="410" t="s">
        <v>902</v>
      </c>
      <c r="D59" s="691" t="s">
        <v>903</v>
      </c>
    </row>
    <row r="60" spans="2:5" ht="18.95" customHeight="1" x14ac:dyDescent="0.2">
      <c r="B60" s="413" t="s">
        <v>904</v>
      </c>
      <c r="C60" s="188" t="s">
        <v>902</v>
      </c>
      <c r="D60" s="561" t="s">
        <v>903</v>
      </c>
    </row>
    <row r="61" spans="2:5" ht="33.950000000000003" customHeight="1" x14ac:dyDescent="0.2">
      <c r="B61" s="420" t="s">
        <v>905</v>
      </c>
      <c r="C61" s="410" t="s">
        <v>906</v>
      </c>
      <c r="D61" s="557" t="s">
        <v>907</v>
      </c>
      <c r="E61" s="432"/>
    </row>
    <row r="62" spans="2:5" x14ac:dyDescent="0.2">
      <c r="B62" s="413" t="s">
        <v>908</v>
      </c>
      <c r="C62" s="188" t="s">
        <v>906</v>
      </c>
      <c r="D62" s="240"/>
    </row>
    <row r="63" spans="2:5" ht="28.5" x14ac:dyDescent="0.2">
      <c r="B63" s="420" t="s">
        <v>909</v>
      </c>
      <c r="C63" s="410" t="s">
        <v>910</v>
      </c>
      <c r="D63" s="557" t="s">
        <v>911</v>
      </c>
      <c r="E63" s="432"/>
    </row>
    <row r="64" spans="2:5" ht="28.5" x14ac:dyDescent="0.2">
      <c r="B64" s="413" t="s">
        <v>912</v>
      </c>
      <c r="C64" s="188" t="s">
        <v>910</v>
      </c>
      <c r="D64" s="561" t="s">
        <v>913</v>
      </c>
      <c r="E64" s="432"/>
    </row>
    <row r="65" spans="2:5" ht="57" x14ac:dyDescent="0.2">
      <c r="B65" s="420" t="s">
        <v>914</v>
      </c>
      <c r="C65" s="410" t="s">
        <v>915</v>
      </c>
      <c r="D65" s="557" t="s">
        <v>916</v>
      </c>
      <c r="E65" s="432"/>
    </row>
    <row r="66" spans="2:5" x14ac:dyDescent="0.2">
      <c r="B66" s="413" t="s">
        <v>917</v>
      </c>
      <c r="C66" s="188" t="s">
        <v>915</v>
      </c>
      <c r="D66" s="556" t="s">
        <v>918</v>
      </c>
      <c r="E66" s="432"/>
    </row>
    <row r="67" spans="2:5" x14ac:dyDescent="0.2">
      <c r="B67" s="420" t="s">
        <v>919</v>
      </c>
      <c r="C67" s="410" t="s">
        <v>920</v>
      </c>
      <c r="D67" s="557" t="s">
        <v>903</v>
      </c>
      <c r="E67" s="432"/>
    </row>
    <row r="68" spans="2:5" ht="28.5" x14ac:dyDescent="0.2">
      <c r="B68" s="415" t="s">
        <v>921</v>
      </c>
      <c r="C68" s="188" t="s">
        <v>922</v>
      </c>
      <c r="D68" s="561" t="s">
        <v>923</v>
      </c>
      <c r="E68" s="432"/>
    </row>
    <row r="69" spans="2:5" ht="28.5" x14ac:dyDescent="0.2">
      <c r="B69" s="412" t="s">
        <v>924</v>
      </c>
      <c r="C69" s="410" t="s">
        <v>922</v>
      </c>
      <c r="D69" s="557" t="s">
        <v>923</v>
      </c>
      <c r="E69" s="432"/>
    </row>
    <row r="70" spans="2:5" ht="28.5" x14ac:dyDescent="0.2">
      <c r="B70" s="413" t="s">
        <v>925</v>
      </c>
      <c r="C70" s="188" t="s">
        <v>922</v>
      </c>
      <c r="D70" s="561" t="s">
        <v>923</v>
      </c>
      <c r="E70" s="432"/>
    </row>
    <row r="71" spans="2:5" ht="28.5" x14ac:dyDescent="0.2">
      <c r="B71" s="420" t="s">
        <v>926</v>
      </c>
      <c r="C71" s="410" t="s">
        <v>927</v>
      </c>
      <c r="D71" s="557" t="s">
        <v>928</v>
      </c>
      <c r="E71" s="432"/>
    </row>
    <row r="72" spans="2:5" ht="28.5" x14ac:dyDescent="0.2">
      <c r="B72" s="413" t="s">
        <v>929</v>
      </c>
      <c r="C72" s="188" t="s">
        <v>927</v>
      </c>
      <c r="D72" s="561" t="s">
        <v>930</v>
      </c>
      <c r="E72" s="432"/>
    </row>
    <row r="73" spans="2:5" ht="28.5" x14ac:dyDescent="0.2">
      <c r="B73" s="420" t="s">
        <v>931</v>
      </c>
      <c r="C73" s="410" t="s">
        <v>932</v>
      </c>
      <c r="D73" s="557" t="s">
        <v>928</v>
      </c>
      <c r="E73" s="432"/>
    </row>
    <row r="74" spans="2:5" x14ac:dyDescent="0.2">
      <c r="B74" s="413" t="s">
        <v>933</v>
      </c>
      <c r="C74" s="188" t="s">
        <v>932</v>
      </c>
      <c r="D74" s="561" t="s">
        <v>934</v>
      </c>
      <c r="E74" s="432"/>
    </row>
    <row r="75" spans="2:5" x14ac:dyDescent="0.2">
      <c r="B75" s="420" t="s">
        <v>935</v>
      </c>
      <c r="C75" s="410" t="s">
        <v>936</v>
      </c>
      <c r="D75" s="545" t="s">
        <v>937</v>
      </c>
      <c r="E75" s="585"/>
    </row>
    <row r="76" spans="2:5" x14ac:dyDescent="0.2">
      <c r="B76" s="178" t="s">
        <v>938</v>
      </c>
      <c r="C76" s="179" t="s">
        <v>936</v>
      </c>
      <c r="D76" s="242"/>
      <c r="E76" s="585"/>
    </row>
    <row r="77" spans="2:5" x14ac:dyDescent="0.2">
      <c r="B77" s="202" t="s">
        <v>939</v>
      </c>
      <c r="C77" s="203" t="s">
        <v>936</v>
      </c>
      <c r="D77" s="241"/>
    </row>
    <row r="78" spans="2:5" x14ac:dyDescent="0.2">
      <c r="D78" s="240"/>
    </row>
    <row r="79" spans="2:5" ht="15" x14ac:dyDescent="0.2">
      <c r="B79" s="182" t="s">
        <v>940</v>
      </c>
      <c r="C79" s="183"/>
      <c r="D79" s="182"/>
    </row>
    <row r="80" spans="2:5" ht="15" x14ac:dyDescent="0.2">
      <c r="B80" s="184" t="s">
        <v>831</v>
      </c>
      <c r="C80" s="185" t="s">
        <v>537</v>
      </c>
      <c r="D80" s="184" t="s">
        <v>832</v>
      </c>
    </row>
    <row r="81" spans="2:5" x14ac:dyDescent="0.2">
      <c r="B81" s="251" t="s">
        <v>941</v>
      </c>
      <c r="C81" s="203" t="s">
        <v>942</v>
      </c>
      <c r="D81" s="545" t="s">
        <v>943</v>
      </c>
      <c r="E81" s="432"/>
    </row>
    <row r="82" spans="2:5" ht="42.75" x14ac:dyDescent="0.2">
      <c r="B82" s="250" t="s">
        <v>944</v>
      </c>
      <c r="C82" s="179" t="s">
        <v>945</v>
      </c>
      <c r="D82" s="546" t="s">
        <v>946</v>
      </c>
    </row>
    <row r="83" spans="2:5" x14ac:dyDescent="0.2">
      <c r="B83" s="251" t="s">
        <v>947</v>
      </c>
      <c r="C83" s="203" t="s">
        <v>945</v>
      </c>
      <c r="D83" s="545" t="s">
        <v>948</v>
      </c>
    </row>
    <row r="84" spans="2:5" ht="42.75" x14ac:dyDescent="0.2">
      <c r="B84" s="178" t="s">
        <v>949</v>
      </c>
      <c r="C84" s="179" t="s">
        <v>945</v>
      </c>
      <c r="D84" s="546" t="s">
        <v>950</v>
      </c>
    </row>
    <row r="85" spans="2:5" ht="42.75" customHeight="1" x14ac:dyDescent="0.2">
      <c r="B85" s="251" t="s">
        <v>951</v>
      </c>
      <c r="C85" s="203" t="s">
        <v>945</v>
      </c>
      <c r="D85" s="557" t="s">
        <v>952</v>
      </c>
    </row>
    <row r="86" spans="2:5" ht="28.5" x14ac:dyDescent="0.2">
      <c r="B86" s="250" t="s">
        <v>953</v>
      </c>
      <c r="C86" s="179" t="s">
        <v>945</v>
      </c>
      <c r="D86" s="546" t="s">
        <v>954</v>
      </c>
    </row>
    <row r="87" spans="2:5" x14ac:dyDescent="0.2">
      <c r="B87" s="202" t="s">
        <v>955</v>
      </c>
      <c r="C87" s="203" t="s">
        <v>945</v>
      </c>
      <c r="D87" s="545" t="s">
        <v>956</v>
      </c>
    </row>
    <row r="88" spans="2:5" x14ac:dyDescent="0.2">
      <c r="B88" s="250" t="s">
        <v>957</v>
      </c>
      <c r="C88" s="179" t="s">
        <v>958</v>
      </c>
      <c r="D88" s="546" t="s">
        <v>956</v>
      </c>
    </row>
    <row r="89" spans="2:5" x14ac:dyDescent="0.2">
      <c r="B89" s="251" t="s">
        <v>959</v>
      </c>
      <c r="C89" s="203" t="s">
        <v>960</v>
      </c>
      <c r="D89" s="545" t="s">
        <v>961</v>
      </c>
    </row>
    <row r="90" spans="2:5" x14ac:dyDescent="0.2">
      <c r="B90" s="178" t="s">
        <v>962</v>
      </c>
      <c r="C90" s="179" t="s">
        <v>960</v>
      </c>
      <c r="D90" s="240"/>
      <c r="E90" s="432"/>
    </row>
    <row r="91" spans="2:5" x14ac:dyDescent="0.2">
      <c r="B91" s="251" t="s">
        <v>963</v>
      </c>
      <c r="C91" s="203" t="s">
        <v>960</v>
      </c>
      <c r="D91" s="241"/>
    </row>
    <row r="92" spans="2:5" x14ac:dyDescent="0.2">
      <c r="B92" s="178" t="s">
        <v>964</v>
      </c>
      <c r="C92" s="179" t="s">
        <v>960</v>
      </c>
      <c r="D92" s="240"/>
    </row>
    <row r="93" spans="2:5" x14ac:dyDescent="0.2">
      <c r="B93" s="251" t="s">
        <v>965</v>
      </c>
      <c r="C93" s="203" t="s">
        <v>960</v>
      </c>
      <c r="D93" s="241"/>
    </row>
    <row r="94" spans="2:5" ht="71.25" x14ac:dyDescent="0.2">
      <c r="B94" s="250" t="s">
        <v>966</v>
      </c>
      <c r="C94" s="179" t="s">
        <v>967</v>
      </c>
      <c r="D94" s="546" t="s">
        <v>968</v>
      </c>
      <c r="E94" s="432"/>
    </row>
    <row r="95" spans="2:5" x14ac:dyDescent="0.2">
      <c r="B95" s="251" t="s">
        <v>969</v>
      </c>
      <c r="C95" s="203" t="s">
        <v>970</v>
      </c>
      <c r="D95" s="557" t="s">
        <v>971</v>
      </c>
      <c r="E95" s="585"/>
    </row>
    <row r="96" spans="2:5" x14ac:dyDescent="0.2">
      <c r="B96" s="250" t="s">
        <v>972</v>
      </c>
      <c r="C96" s="179" t="s">
        <v>970</v>
      </c>
      <c r="D96" s="561" t="s">
        <v>971</v>
      </c>
      <c r="E96" s="585"/>
    </row>
    <row r="97" spans="2:6" x14ac:dyDescent="0.2">
      <c r="B97" s="202" t="s">
        <v>973</v>
      </c>
      <c r="C97" s="203" t="s">
        <v>970</v>
      </c>
      <c r="D97" s="557" t="s">
        <v>971</v>
      </c>
      <c r="E97" s="585"/>
    </row>
    <row r="98" spans="2:6" x14ac:dyDescent="0.2">
      <c r="B98" s="178" t="s">
        <v>974</v>
      </c>
      <c r="C98" s="179" t="s">
        <v>970</v>
      </c>
      <c r="D98" s="240"/>
    </row>
    <row r="99" spans="2:6" ht="157.5" customHeight="1" x14ac:dyDescent="0.2">
      <c r="B99" s="251" t="s">
        <v>975</v>
      </c>
      <c r="C99" s="203" t="s">
        <v>976</v>
      </c>
      <c r="D99" s="545" t="s">
        <v>977</v>
      </c>
      <c r="E99" s="116"/>
      <c r="F99" s="116"/>
    </row>
    <row r="100" spans="2:6" x14ac:dyDescent="0.2">
      <c r="D100" s="240"/>
    </row>
    <row r="101" spans="2:6" ht="15" x14ac:dyDescent="0.2">
      <c r="B101" s="182" t="s">
        <v>978</v>
      </c>
      <c r="C101" s="183"/>
      <c r="D101" s="182"/>
    </row>
    <row r="102" spans="2:6" ht="15" x14ac:dyDescent="0.2">
      <c r="B102" s="184" t="s">
        <v>831</v>
      </c>
      <c r="C102" s="185" t="s">
        <v>537</v>
      </c>
      <c r="D102" s="184" t="s">
        <v>832</v>
      </c>
    </row>
    <row r="103" spans="2:6" ht="58.5" customHeight="1" x14ac:dyDescent="0.2">
      <c r="B103" s="251" t="s">
        <v>979</v>
      </c>
      <c r="C103" s="203" t="s">
        <v>980</v>
      </c>
      <c r="D103" s="545" t="s">
        <v>981</v>
      </c>
      <c r="E103" s="432"/>
    </row>
    <row r="104" spans="2:6" x14ac:dyDescent="0.2">
      <c r="B104" s="250" t="s">
        <v>982</v>
      </c>
      <c r="C104" s="179" t="s">
        <v>983</v>
      </c>
      <c r="D104" s="556" t="s">
        <v>871</v>
      </c>
      <c r="E104" s="432"/>
    </row>
    <row r="105" spans="2:6" x14ac:dyDescent="0.2">
      <c r="B105" s="251" t="s">
        <v>984</v>
      </c>
      <c r="C105" s="203" t="s">
        <v>983</v>
      </c>
      <c r="D105" s="545" t="s">
        <v>871</v>
      </c>
    </row>
    <row r="106" spans="2:6" x14ac:dyDescent="0.2">
      <c r="B106" s="250"/>
      <c r="D106" s="240"/>
    </row>
    <row r="107" spans="2:6" ht="17.25" customHeight="1" x14ac:dyDescent="0.2">
      <c r="B107" s="204" t="s">
        <v>985</v>
      </c>
      <c r="C107" s="180"/>
      <c r="D107" s="181"/>
    </row>
    <row r="108" spans="2:6" x14ac:dyDescent="0.2">
      <c r="D108" s="240"/>
    </row>
    <row r="109" spans="2:6" ht="15" x14ac:dyDescent="0.2">
      <c r="B109" s="182" t="s">
        <v>986</v>
      </c>
      <c r="C109" s="183"/>
      <c r="D109" s="182"/>
    </row>
    <row r="110" spans="2:6" ht="15" x14ac:dyDescent="0.2">
      <c r="B110" s="184" t="s">
        <v>831</v>
      </c>
      <c r="C110" s="185" t="s">
        <v>537</v>
      </c>
      <c r="D110" s="184" t="s">
        <v>832</v>
      </c>
    </row>
    <row r="111" spans="2:6" x14ac:dyDescent="0.2">
      <c r="B111" s="251" t="s">
        <v>987</v>
      </c>
      <c r="C111" s="203" t="s">
        <v>988</v>
      </c>
      <c r="D111" s="557" t="s">
        <v>989</v>
      </c>
    </row>
    <row r="112" spans="2:6" x14ac:dyDescent="0.2">
      <c r="B112" s="250" t="s">
        <v>990</v>
      </c>
      <c r="C112" s="179" t="s">
        <v>988</v>
      </c>
      <c r="D112" s="561" t="s">
        <v>989</v>
      </c>
    </row>
    <row r="113" spans="2:5" x14ac:dyDescent="0.2">
      <c r="B113" s="251" t="s">
        <v>991</v>
      </c>
      <c r="C113" s="203" t="s">
        <v>992</v>
      </c>
      <c r="D113" s="545" t="s">
        <v>989</v>
      </c>
      <c r="E113" s="432"/>
    </row>
    <row r="114" spans="2:5" x14ac:dyDescent="0.2">
      <c r="B114" s="178" t="s">
        <v>993</v>
      </c>
      <c r="C114" s="179" t="s">
        <v>992</v>
      </c>
      <c r="D114" s="561" t="s">
        <v>989</v>
      </c>
      <c r="E114" s="432"/>
    </row>
    <row r="115" spans="2:5" x14ac:dyDescent="0.2">
      <c r="B115" s="251" t="s">
        <v>994</v>
      </c>
      <c r="C115" s="203" t="s">
        <v>995</v>
      </c>
      <c r="D115" s="557" t="s">
        <v>996</v>
      </c>
      <c r="E115" s="432"/>
    </row>
    <row r="116" spans="2:5" x14ac:dyDescent="0.2">
      <c r="B116" s="250" t="s">
        <v>997</v>
      </c>
      <c r="C116" s="179" t="s">
        <v>995</v>
      </c>
      <c r="D116" s="561" t="s">
        <v>996</v>
      </c>
      <c r="E116" s="432"/>
    </row>
    <row r="117" spans="2:5" x14ac:dyDescent="0.2">
      <c r="B117" s="202" t="s">
        <v>998</v>
      </c>
      <c r="C117" s="203" t="s">
        <v>995</v>
      </c>
      <c r="D117" s="557" t="s">
        <v>996</v>
      </c>
      <c r="E117" s="432"/>
    </row>
    <row r="118" spans="2:5" x14ac:dyDescent="0.2">
      <c r="B118" s="250" t="s">
        <v>999</v>
      </c>
      <c r="C118" s="179" t="s">
        <v>995</v>
      </c>
      <c r="D118" s="561" t="s">
        <v>996</v>
      </c>
      <c r="E118" s="432"/>
    </row>
    <row r="119" spans="2:5" x14ac:dyDescent="0.2">
      <c r="B119" s="251" t="s">
        <v>1000</v>
      </c>
      <c r="C119" s="203" t="s">
        <v>995</v>
      </c>
      <c r="D119" s="557" t="s">
        <v>996</v>
      </c>
      <c r="E119" s="432"/>
    </row>
    <row r="120" spans="2:5" x14ac:dyDescent="0.2">
      <c r="B120" s="178" t="s">
        <v>1001</v>
      </c>
      <c r="C120" s="179" t="s">
        <v>995</v>
      </c>
      <c r="D120" s="546" t="s">
        <v>1002</v>
      </c>
      <c r="E120" s="239"/>
    </row>
    <row r="121" spans="2:5" ht="9" customHeight="1" x14ac:dyDescent="0.2"/>
    <row r="122" spans="2:5" ht="18.75" x14ac:dyDescent="0.2">
      <c r="B122" s="207" t="s">
        <v>1003</v>
      </c>
      <c r="C122" s="190"/>
      <c r="D122" s="189"/>
    </row>
    <row r="124" spans="2:5" ht="15" x14ac:dyDescent="0.2">
      <c r="B124" s="182" t="s">
        <v>1004</v>
      </c>
      <c r="C124" s="183"/>
      <c r="D124" s="182"/>
    </row>
    <row r="125" spans="2:5" ht="15" x14ac:dyDescent="0.2">
      <c r="B125" s="184" t="s">
        <v>831</v>
      </c>
      <c r="C125" s="185" t="s">
        <v>537</v>
      </c>
      <c r="D125" s="184" t="s">
        <v>832</v>
      </c>
    </row>
    <row r="126" spans="2:5" x14ac:dyDescent="0.2">
      <c r="B126" s="178" t="s">
        <v>1005</v>
      </c>
      <c r="C126" s="179" t="s">
        <v>1006</v>
      </c>
      <c r="D126" s="560" t="s">
        <v>1007</v>
      </c>
    </row>
    <row r="127" spans="2:5" x14ac:dyDescent="0.2">
      <c r="B127" s="202" t="s">
        <v>1008</v>
      </c>
      <c r="C127" s="203" t="s">
        <v>1009</v>
      </c>
      <c r="D127" s="545" t="s">
        <v>1010</v>
      </c>
    </row>
    <row r="128" spans="2:5" ht="28.5" x14ac:dyDescent="0.2">
      <c r="B128" s="178" t="s">
        <v>1011</v>
      </c>
      <c r="C128" s="179" t="s">
        <v>1012</v>
      </c>
      <c r="D128" s="546" t="s">
        <v>1013</v>
      </c>
    </row>
    <row r="129" spans="2:5" x14ac:dyDescent="0.2">
      <c r="B129" s="202" t="s">
        <v>1014</v>
      </c>
      <c r="C129" s="203" t="s">
        <v>1015</v>
      </c>
      <c r="D129" s="781" t="s">
        <v>1016</v>
      </c>
      <c r="E129" s="766"/>
    </row>
    <row r="131" spans="2:5" ht="15" x14ac:dyDescent="0.2">
      <c r="B131" s="182" t="s">
        <v>1017</v>
      </c>
      <c r="C131" s="183"/>
      <c r="D131" s="182"/>
    </row>
    <row r="132" spans="2:5" ht="15" x14ac:dyDescent="0.2">
      <c r="B132" s="184" t="s">
        <v>831</v>
      </c>
      <c r="C132" s="185" t="s">
        <v>537</v>
      </c>
      <c r="D132" s="184" t="s">
        <v>832</v>
      </c>
    </row>
    <row r="133" spans="2:5" ht="71.25" x14ac:dyDescent="0.2">
      <c r="B133" s="178" t="s">
        <v>1018</v>
      </c>
      <c r="C133" s="179" t="s">
        <v>1019</v>
      </c>
      <c r="D133" s="561" t="s">
        <v>1020</v>
      </c>
    </row>
    <row r="134" spans="2:5" ht="42.75" x14ac:dyDescent="0.2">
      <c r="B134" s="202" t="s">
        <v>1021</v>
      </c>
      <c r="C134" s="203" t="s">
        <v>1022</v>
      </c>
      <c r="D134" s="557" t="s">
        <v>1023</v>
      </c>
    </row>
    <row r="136" spans="2:5" ht="15" x14ac:dyDescent="0.2">
      <c r="B136" s="182" t="s">
        <v>1024</v>
      </c>
      <c r="C136" s="183"/>
      <c r="D136" s="182"/>
    </row>
    <row r="137" spans="2:5" ht="15" x14ac:dyDescent="0.2">
      <c r="B137" s="184" t="s">
        <v>831</v>
      </c>
      <c r="C137" s="185" t="s">
        <v>537</v>
      </c>
      <c r="D137" s="184" t="s">
        <v>832</v>
      </c>
    </row>
    <row r="138" spans="2:5" ht="57" x14ac:dyDescent="0.2">
      <c r="B138" s="178" t="s">
        <v>1025</v>
      </c>
      <c r="C138" s="179" t="s">
        <v>1026</v>
      </c>
      <c r="D138" s="561" t="s">
        <v>1027</v>
      </c>
    </row>
    <row r="139" spans="2:5" ht="57" customHeight="1" x14ac:dyDescent="0.2">
      <c r="B139" s="202" t="s">
        <v>1028</v>
      </c>
      <c r="C139" s="203" t="s">
        <v>1029</v>
      </c>
      <c r="D139" s="557" t="s">
        <v>1030</v>
      </c>
    </row>
    <row r="141" spans="2:5" ht="15" x14ac:dyDescent="0.2">
      <c r="B141" s="182" t="s">
        <v>1031</v>
      </c>
      <c r="C141" s="183"/>
      <c r="D141" s="182"/>
    </row>
    <row r="142" spans="2:5" ht="15" x14ac:dyDescent="0.2">
      <c r="B142" s="184" t="s">
        <v>831</v>
      </c>
      <c r="C142" s="185" t="s">
        <v>537</v>
      </c>
      <c r="D142" s="184" t="s">
        <v>832</v>
      </c>
    </row>
    <row r="143" spans="2:5" ht="28.5" x14ac:dyDescent="0.2">
      <c r="B143" s="178" t="s">
        <v>1032</v>
      </c>
      <c r="C143" s="179" t="s">
        <v>1033</v>
      </c>
      <c r="D143" s="637" t="s">
        <v>1034</v>
      </c>
      <c r="E143" s="587"/>
    </row>
    <row r="145" spans="2:5" ht="15" x14ac:dyDescent="0.2">
      <c r="B145" s="182" t="s">
        <v>1035</v>
      </c>
      <c r="C145" s="183"/>
      <c r="D145" s="182"/>
    </row>
    <row r="146" spans="2:5" ht="15" x14ac:dyDescent="0.2">
      <c r="B146" s="184" t="s">
        <v>831</v>
      </c>
      <c r="C146" s="185" t="s">
        <v>537</v>
      </c>
      <c r="D146" s="184" t="s">
        <v>832</v>
      </c>
    </row>
    <row r="147" spans="2:5" x14ac:dyDescent="0.2">
      <c r="B147" s="178" t="s">
        <v>1036</v>
      </c>
      <c r="C147" s="179" t="s">
        <v>1037</v>
      </c>
      <c r="D147" s="546" t="s">
        <v>1038</v>
      </c>
    </row>
    <row r="148" spans="2:5" x14ac:dyDescent="0.2">
      <c r="B148" s="202" t="s">
        <v>1039</v>
      </c>
      <c r="C148" s="203" t="s">
        <v>1040</v>
      </c>
      <c r="D148" s="545" t="s">
        <v>1038</v>
      </c>
    </row>
    <row r="149" spans="2:5" x14ac:dyDescent="0.2">
      <c r="B149" s="178" t="s">
        <v>1041</v>
      </c>
      <c r="C149" s="179" t="s">
        <v>1042</v>
      </c>
      <c r="D149" s="546" t="s">
        <v>1043</v>
      </c>
      <c r="E149" s="586"/>
    </row>
    <row r="150" spans="2:5" x14ac:dyDescent="0.2">
      <c r="D150" s="191"/>
    </row>
    <row r="151" spans="2:5" ht="15" x14ac:dyDescent="0.2">
      <c r="B151" s="182" t="s">
        <v>1044</v>
      </c>
      <c r="C151" s="183"/>
      <c r="D151" s="182"/>
    </row>
    <row r="152" spans="2:5" ht="15" x14ac:dyDescent="0.2">
      <c r="B152" s="184" t="s">
        <v>831</v>
      </c>
      <c r="C152" s="185" t="s">
        <v>537</v>
      </c>
      <c r="D152" s="184" t="s">
        <v>832</v>
      </c>
    </row>
    <row r="153" spans="2:5" ht="28.5" x14ac:dyDescent="0.2">
      <c r="B153" s="178" t="s">
        <v>1045</v>
      </c>
      <c r="C153" s="179" t="s">
        <v>1046</v>
      </c>
      <c r="D153" s="546" t="s">
        <v>1047</v>
      </c>
      <c r="E153" s="585"/>
    </row>
    <row r="154" spans="2:5" x14ac:dyDescent="0.2">
      <c r="D154" s="179"/>
    </row>
    <row r="155" spans="2:5" ht="15" x14ac:dyDescent="0.2">
      <c r="B155" s="182" t="s">
        <v>1048</v>
      </c>
      <c r="C155" s="183"/>
      <c r="D155" s="182"/>
    </row>
    <row r="156" spans="2:5" ht="15" x14ac:dyDescent="0.2">
      <c r="B156" s="184" t="s">
        <v>831</v>
      </c>
      <c r="C156" s="185" t="s">
        <v>537</v>
      </c>
      <c r="D156" s="184" t="s">
        <v>832</v>
      </c>
    </row>
    <row r="157" spans="2:5" ht="28.5" x14ac:dyDescent="0.2">
      <c r="B157" s="178" t="s">
        <v>1049</v>
      </c>
      <c r="C157" s="179" t="s">
        <v>1050</v>
      </c>
      <c r="D157" s="546" t="s">
        <v>1051</v>
      </c>
    </row>
    <row r="158" spans="2:5" ht="28.5" x14ac:dyDescent="0.2">
      <c r="B158" s="202" t="s">
        <v>1052</v>
      </c>
      <c r="C158" s="203" t="s">
        <v>1053</v>
      </c>
      <c r="D158" s="545" t="s">
        <v>1051</v>
      </c>
    </row>
    <row r="159" spans="2:5" ht="28.5" x14ac:dyDescent="0.2">
      <c r="B159" s="178" t="s">
        <v>1054</v>
      </c>
      <c r="C159" s="187" t="s">
        <v>1055</v>
      </c>
      <c r="D159" s="546" t="s">
        <v>1051</v>
      </c>
    </row>
    <row r="160" spans="2:5" ht="57" x14ac:dyDescent="0.2">
      <c r="B160" s="202" t="s">
        <v>1056</v>
      </c>
      <c r="C160" s="203" t="s">
        <v>1057</v>
      </c>
      <c r="D160" s="545" t="s">
        <v>1058</v>
      </c>
    </row>
    <row r="161" spans="2:4" x14ac:dyDescent="0.2">
      <c r="D161" s="179"/>
    </row>
    <row r="162" spans="2:4" ht="18.75" x14ac:dyDescent="0.2">
      <c r="B162" s="208" t="s">
        <v>1059</v>
      </c>
      <c r="C162" s="192"/>
      <c r="D162" s="193"/>
    </row>
    <row r="164" spans="2:4" ht="15" x14ac:dyDescent="0.2">
      <c r="B164" s="182" t="s">
        <v>1060</v>
      </c>
      <c r="C164" s="183"/>
      <c r="D164" s="182"/>
    </row>
    <row r="165" spans="2:4" ht="15" x14ac:dyDescent="0.2">
      <c r="B165" s="184" t="s">
        <v>831</v>
      </c>
      <c r="C165" s="185" t="s">
        <v>537</v>
      </c>
      <c r="D165" s="184" t="s">
        <v>832</v>
      </c>
    </row>
    <row r="166" spans="2:4" x14ac:dyDescent="0.2">
      <c r="B166" s="178" t="s">
        <v>1061</v>
      </c>
      <c r="C166" s="179" t="s">
        <v>1062</v>
      </c>
      <c r="D166" s="559" t="s">
        <v>1063</v>
      </c>
    </row>
    <row r="167" spans="2:4" x14ac:dyDescent="0.2">
      <c r="B167" s="202" t="s">
        <v>1064</v>
      </c>
      <c r="C167" s="203" t="s">
        <v>1065</v>
      </c>
      <c r="D167" s="558" t="s">
        <v>1063</v>
      </c>
    </row>
    <row r="168" spans="2:4" x14ac:dyDescent="0.2">
      <c r="B168" s="178" t="s">
        <v>1066</v>
      </c>
      <c r="C168" s="179" t="s">
        <v>1067</v>
      </c>
      <c r="D168" s="559" t="s">
        <v>1063</v>
      </c>
    </row>
    <row r="170" spans="2:4" ht="15" x14ac:dyDescent="0.2">
      <c r="B170" s="182" t="s">
        <v>1068</v>
      </c>
      <c r="C170" s="183"/>
      <c r="D170" s="182"/>
    </row>
    <row r="171" spans="2:4" ht="15" x14ac:dyDescent="0.2">
      <c r="B171" s="184" t="s">
        <v>831</v>
      </c>
      <c r="C171" s="185" t="s">
        <v>537</v>
      </c>
      <c r="D171" s="184" t="s">
        <v>832</v>
      </c>
    </row>
    <row r="172" spans="2:4" x14ac:dyDescent="0.2">
      <c r="B172" s="178" t="s">
        <v>1069</v>
      </c>
      <c r="C172" s="179" t="s">
        <v>1070</v>
      </c>
      <c r="D172" s="546" t="s">
        <v>1071</v>
      </c>
    </row>
    <row r="173" spans="2:4" x14ac:dyDescent="0.2">
      <c r="B173" s="202" t="s">
        <v>1072</v>
      </c>
      <c r="C173" s="203" t="s">
        <v>1073</v>
      </c>
      <c r="D173" s="545" t="s">
        <v>1071</v>
      </c>
    </row>
    <row r="174" spans="2:4" x14ac:dyDescent="0.2">
      <c r="B174" s="178" t="s">
        <v>1074</v>
      </c>
      <c r="C174" s="179" t="s">
        <v>1075</v>
      </c>
      <c r="D174" s="546" t="s">
        <v>1071</v>
      </c>
    </row>
    <row r="175" spans="2:4" x14ac:dyDescent="0.2">
      <c r="B175" s="202" t="s">
        <v>1076</v>
      </c>
      <c r="C175" s="203" t="s">
        <v>1077</v>
      </c>
      <c r="D175" s="545" t="s">
        <v>1071</v>
      </c>
    </row>
    <row r="176" spans="2:4" x14ac:dyDescent="0.2">
      <c r="B176" s="178" t="s">
        <v>1078</v>
      </c>
      <c r="C176" s="179" t="s">
        <v>1079</v>
      </c>
      <c r="D176" s="546" t="s">
        <v>1071</v>
      </c>
    </row>
    <row r="178" spans="2:4" ht="15" x14ac:dyDescent="0.2">
      <c r="B178" s="182" t="s">
        <v>1080</v>
      </c>
      <c r="C178" s="183"/>
      <c r="D178" s="182"/>
    </row>
    <row r="179" spans="2:4" ht="15" x14ac:dyDescent="0.2">
      <c r="B179" s="184" t="s">
        <v>831</v>
      </c>
      <c r="C179" s="185" t="s">
        <v>537</v>
      </c>
      <c r="D179" s="184" t="s">
        <v>832</v>
      </c>
    </row>
    <row r="180" spans="2:4" x14ac:dyDescent="0.2">
      <c r="B180" s="178" t="s">
        <v>1081</v>
      </c>
      <c r="C180" s="179" t="s">
        <v>1082</v>
      </c>
      <c r="D180" s="546" t="s">
        <v>1071</v>
      </c>
    </row>
    <row r="181" spans="2:4" x14ac:dyDescent="0.2">
      <c r="B181" s="202" t="s">
        <v>1083</v>
      </c>
      <c r="C181" s="203" t="s">
        <v>1084</v>
      </c>
      <c r="D181" s="558" t="s">
        <v>1085</v>
      </c>
    </row>
    <row r="182" spans="2:4" x14ac:dyDescent="0.2">
      <c r="B182" s="178" t="s">
        <v>1086</v>
      </c>
      <c r="C182" s="179" t="s">
        <v>1087</v>
      </c>
      <c r="D182" s="559" t="s">
        <v>1085</v>
      </c>
    </row>
    <row r="183" spans="2:4" x14ac:dyDescent="0.2">
      <c r="B183" s="202" t="s">
        <v>1088</v>
      </c>
      <c r="C183" s="203" t="s">
        <v>1089</v>
      </c>
      <c r="D183" s="558" t="s">
        <v>1085</v>
      </c>
    </row>
    <row r="184" spans="2:4" x14ac:dyDescent="0.2">
      <c r="B184" s="178" t="s">
        <v>1090</v>
      </c>
      <c r="C184" s="179" t="s">
        <v>322</v>
      </c>
      <c r="D184" s="546" t="s">
        <v>1071</v>
      </c>
    </row>
    <row r="186" spans="2:4" ht="15" x14ac:dyDescent="0.2">
      <c r="B186" s="182" t="s">
        <v>1091</v>
      </c>
      <c r="C186" s="183"/>
      <c r="D186" s="182"/>
    </row>
    <row r="187" spans="2:4" ht="15" x14ac:dyDescent="0.2">
      <c r="B187" s="184" t="s">
        <v>831</v>
      </c>
      <c r="C187" s="185" t="s">
        <v>537</v>
      </c>
      <c r="D187" s="184" t="s">
        <v>832</v>
      </c>
    </row>
    <row r="188" spans="2:4" ht="18.75" x14ac:dyDescent="0.2">
      <c r="B188" s="178" t="s">
        <v>1092</v>
      </c>
      <c r="C188" s="179" t="s">
        <v>1093</v>
      </c>
      <c r="D188" s="546" t="s">
        <v>1094</v>
      </c>
    </row>
    <row r="189" spans="2:4" ht="18.75" x14ac:dyDescent="0.2">
      <c r="B189" s="202" t="s">
        <v>1095</v>
      </c>
      <c r="C189" s="203" t="s">
        <v>1096</v>
      </c>
      <c r="D189" s="545" t="s">
        <v>1094</v>
      </c>
    </row>
    <row r="190" spans="2:4" ht="18.75" x14ac:dyDescent="0.2">
      <c r="B190" s="178" t="s">
        <v>1097</v>
      </c>
      <c r="C190" s="179" t="s">
        <v>1098</v>
      </c>
      <c r="D190" s="546" t="s">
        <v>1094</v>
      </c>
    </row>
    <row r="191" spans="2:4" ht="18.75" x14ac:dyDescent="0.2">
      <c r="B191" s="202" t="s">
        <v>1099</v>
      </c>
      <c r="C191" s="203" t="s">
        <v>1100</v>
      </c>
      <c r="D191" s="545" t="s">
        <v>1094</v>
      </c>
    </row>
    <row r="192" spans="2:4" ht="16.5" x14ac:dyDescent="0.2">
      <c r="B192" s="178" t="s">
        <v>1101</v>
      </c>
      <c r="C192" s="179" t="s">
        <v>1102</v>
      </c>
      <c r="D192" s="546" t="s">
        <v>1103</v>
      </c>
    </row>
    <row r="193" spans="2:5" x14ac:dyDescent="0.2">
      <c r="B193" s="202" t="s">
        <v>1104</v>
      </c>
      <c r="C193" s="203" t="s">
        <v>1105</v>
      </c>
      <c r="D193" s="558" t="s">
        <v>1106</v>
      </c>
    </row>
    <row r="194" spans="2:5" ht="28.5" x14ac:dyDescent="0.2">
      <c r="B194" s="178" t="s">
        <v>1107</v>
      </c>
      <c r="C194" s="179" t="s">
        <v>1108</v>
      </c>
      <c r="D194" s="637" t="s">
        <v>1034</v>
      </c>
      <c r="E194" s="587"/>
    </row>
    <row r="196" spans="2:5" ht="15" x14ac:dyDescent="0.2">
      <c r="B196" s="182" t="s">
        <v>1109</v>
      </c>
      <c r="C196" s="183"/>
      <c r="D196" s="182"/>
    </row>
    <row r="197" spans="2:5" ht="15" x14ac:dyDescent="0.2">
      <c r="B197" s="184" t="s">
        <v>831</v>
      </c>
      <c r="C197" s="185" t="s">
        <v>537</v>
      </c>
      <c r="D197" s="184" t="s">
        <v>832</v>
      </c>
    </row>
    <row r="198" spans="2:5" x14ac:dyDescent="0.2">
      <c r="B198" s="178" t="s">
        <v>1110</v>
      </c>
      <c r="C198" s="179" t="s">
        <v>1111</v>
      </c>
      <c r="D198" s="560" t="s">
        <v>1112</v>
      </c>
    </row>
    <row r="199" spans="2:5" x14ac:dyDescent="0.2">
      <c r="B199" s="202" t="s">
        <v>1113</v>
      </c>
      <c r="C199" s="203" t="s">
        <v>1114</v>
      </c>
      <c r="D199" s="558" t="s">
        <v>1112</v>
      </c>
    </row>
    <row r="200" spans="2:5" x14ac:dyDescent="0.2">
      <c r="B200" s="178" t="s">
        <v>1115</v>
      </c>
      <c r="C200" s="179" t="s">
        <v>1116</v>
      </c>
      <c r="D200" s="546" t="s">
        <v>1071</v>
      </c>
    </row>
    <row r="201" spans="2:5" x14ac:dyDescent="0.2">
      <c r="B201" s="202" t="s">
        <v>1117</v>
      </c>
      <c r="C201" s="203" t="s">
        <v>1118</v>
      </c>
      <c r="D201" s="545" t="s">
        <v>1071</v>
      </c>
    </row>
    <row r="202" spans="2:5" x14ac:dyDescent="0.2">
      <c r="B202" s="178" t="s">
        <v>1119</v>
      </c>
      <c r="C202" s="179" t="s">
        <v>1120</v>
      </c>
      <c r="D202" s="546" t="s">
        <v>1071</v>
      </c>
    </row>
    <row r="204" spans="2:5" ht="15" x14ac:dyDescent="0.2">
      <c r="B204" s="182" t="s">
        <v>1121</v>
      </c>
      <c r="C204" s="183"/>
      <c r="D204" s="182"/>
    </row>
    <row r="205" spans="2:5" ht="15" x14ac:dyDescent="0.2">
      <c r="B205" s="184" t="s">
        <v>831</v>
      </c>
      <c r="C205" s="185" t="s">
        <v>537</v>
      </c>
      <c r="D205" s="184" t="s">
        <v>832</v>
      </c>
    </row>
    <row r="206" spans="2:5" ht="42.75" x14ac:dyDescent="0.2">
      <c r="B206" s="178" t="s">
        <v>1122</v>
      </c>
      <c r="C206" s="179" t="s">
        <v>1123</v>
      </c>
      <c r="D206" s="637" t="s">
        <v>1124</v>
      </c>
    </row>
    <row r="207" spans="2:5" x14ac:dyDescent="0.2">
      <c r="B207" s="202" t="s">
        <v>1125</v>
      </c>
      <c r="C207" s="203" t="s">
        <v>1126</v>
      </c>
      <c r="D207" s="545" t="s">
        <v>1127</v>
      </c>
      <c r="E207" s="587"/>
    </row>
    <row r="209" spans="2:4" ht="18.75" x14ac:dyDescent="0.2">
      <c r="B209" s="209" t="s">
        <v>1128</v>
      </c>
      <c r="C209" s="194"/>
      <c r="D209" s="195"/>
    </row>
    <row r="211" spans="2:4" ht="15" x14ac:dyDescent="0.2">
      <c r="B211" s="182" t="s">
        <v>1129</v>
      </c>
      <c r="C211" s="183"/>
      <c r="D211" s="182"/>
    </row>
    <row r="212" spans="2:4" ht="15" x14ac:dyDescent="0.2">
      <c r="B212" s="184" t="s">
        <v>831</v>
      </c>
      <c r="C212" s="185" t="s">
        <v>537</v>
      </c>
      <c r="D212" s="184" t="s">
        <v>832</v>
      </c>
    </row>
    <row r="213" spans="2:4" x14ac:dyDescent="0.2">
      <c r="B213" s="178" t="s">
        <v>1130</v>
      </c>
      <c r="C213" s="179" t="s">
        <v>1131</v>
      </c>
      <c r="D213" s="560" t="s">
        <v>871</v>
      </c>
    </row>
    <row r="214" spans="2:4" ht="28.5" x14ac:dyDescent="0.2">
      <c r="B214" s="202" t="s">
        <v>1132</v>
      </c>
      <c r="C214" s="203" t="s">
        <v>1133</v>
      </c>
      <c r="D214" s="557" t="s">
        <v>1134</v>
      </c>
    </row>
    <row r="215" spans="2:4" x14ac:dyDescent="0.2">
      <c r="B215" s="178" t="s">
        <v>1135</v>
      </c>
      <c r="C215" s="179" t="s">
        <v>1136</v>
      </c>
      <c r="D215" s="560" t="s">
        <v>871</v>
      </c>
    </row>
    <row r="217" spans="2:4" ht="15" x14ac:dyDescent="0.2">
      <c r="B217" s="182" t="s">
        <v>1137</v>
      </c>
      <c r="C217" s="183"/>
      <c r="D217" s="182"/>
    </row>
    <row r="218" spans="2:4" ht="15" x14ac:dyDescent="0.2">
      <c r="B218" s="184" t="s">
        <v>831</v>
      </c>
      <c r="C218" s="185" t="s">
        <v>537</v>
      </c>
      <c r="D218" s="184" t="s">
        <v>832</v>
      </c>
    </row>
    <row r="219" spans="2:4" ht="57" x14ac:dyDescent="0.2">
      <c r="B219" s="178" t="s">
        <v>1138</v>
      </c>
      <c r="C219" s="179" t="s">
        <v>1139</v>
      </c>
      <c r="D219" s="561" t="s">
        <v>1140</v>
      </c>
    </row>
    <row r="221" spans="2:4" ht="18.75" x14ac:dyDescent="0.2">
      <c r="B221" s="210" t="s">
        <v>1141</v>
      </c>
      <c r="C221" s="197"/>
      <c r="D221" s="196"/>
    </row>
    <row r="222" spans="2:4" ht="15" x14ac:dyDescent="0.2">
      <c r="B222" s="184" t="s">
        <v>831</v>
      </c>
      <c r="C222" s="185" t="s">
        <v>537</v>
      </c>
      <c r="D222" s="184" t="s">
        <v>832</v>
      </c>
    </row>
    <row r="223" spans="2:4" ht="28.5" x14ac:dyDescent="0.2">
      <c r="B223" s="178" t="s">
        <v>1142</v>
      </c>
      <c r="C223" s="179" t="s">
        <v>1143</v>
      </c>
      <c r="D223" s="560" t="s">
        <v>1085</v>
      </c>
    </row>
    <row r="224" spans="2:4" ht="28.5" x14ac:dyDescent="0.2">
      <c r="B224" s="202" t="s">
        <v>1144</v>
      </c>
      <c r="C224" s="203" t="s">
        <v>1145</v>
      </c>
      <c r="D224" s="558" t="s">
        <v>1085</v>
      </c>
    </row>
    <row r="225" spans="2:4" x14ac:dyDescent="0.2">
      <c r="B225" s="178" t="s">
        <v>1146</v>
      </c>
      <c r="C225" s="179" t="s">
        <v>1147</v>
      </c>
      <c r="D225" s="560" t="s">
        <v>1085</v>
      </c>
    </row>
    <row r="226" spans="2:4" x14ac:dyDescent="0.2">
      <c r="B226" s="202" t="s">
        <v>1148</v>
      </c>
      <c r="C226" s="203" t="s">
        <v>1149</v>
      </c>
      <c r="D226" s="558" t="s">
        <v>1085</v>
      </c>
    </row>
    <row r="228" spans="2:4" ht="15" x14ac:dyDescent="0.2">
      <c r="B228" s="182" t="s">
        <v>1150</v>
      </c>
      <c r="C228" s="183"/>
      <c r="D228" s="182"/>
    </row>
    <row r="229" spans="2:4" ht="15" x14ac:dyDescent="0.2">
      <c r="B229" s="184" t="s">
        <v>831</v>
      </c>
      <c r="C229" s="185" t="s">
        <v>537</v>
      </c>
      <c r="D229" s="184" t="s">
        <v>832</v>
      </c>
    </row>
    <row r="230" spans="2:4" x14ac:dyDescent="0.2">
      <c r="B230" s="178" t="s">
        <v>1151</v>
      </c>
      <c r="C230" s="179" t="s">
        <v>1152</v>
      </c>
      <c r="D230" s="546" t="s">
        <v>1153</v>
      </c>
    </row>
    <row r="231" spans="2:4" ht="28.5" x14ac:dyDescent="0.2">
      <c r="B231" s="202" t="s">
        <v>1154</v>
      </c>
      <c r="C231" s="203" t="s">
        <v>1155</v>
      </c>
      <c r="D231" s="545" t="s">
        <v>1156</v>
      </c>
    </row>
    <row r="232" spans="2:4" ht="28.5" x14ac:dyDescent="0.2">
      <c r="B232" s="178" t="s">
        <v>1157</v>
      </c>
      <c r="C232" s="179" t="s">
        <v>1158</v>
      </c>
      <c r="D232" s="546" t="s">
        <v>1159</v>
      </c>
    </row>
    <row r="234" spans="2:4" ht="15" x14ac:dyDescent="0.2">
      <c r="B234" s="182" t="s">
        <v>1160</v>
      </c>
      <c r="C234" s="183"/>
      <c r="D234" s="182"/>
    </row>
    <row r="235" spans="2:4" ht="15" x14ac:dyDescent="0.2">
      <c r="B235" s="184" t="s">
        <v>831</v>
      </c>
      <c r="C235" s="185" t="s">
        <v>537</v>
      </c>
      <c r="D235" s="184" t="s">
        <v>832</v>
      </c>
    </row>
    <row r="236" spans="2:4" ht="42.75" x14ac:dyDescent="0.2">
      <c r="B236" s="178" t="s">
        <v>1161</v>
      </c>
      <c r="C236" s="179" t="s">
        <v>1162</v>
      </c>
      <c r="D236" s="546" t="s">
        <v>1163</v>
      </c>
    </row>
    <row r="237" spans="2:4" ht="28.5" x14ac:dyDescent="0.2">
      <c r="B237" s="202" t="s">
        <v>1164</v>
      </c>
      <c r="C237" s="203" t="s">
        <v>1165</v>
      </c>
      <c r="D237" s="545" t="s">
        <v>1166</v>
      </c>
    </row>
    <row r="238" spans="2:4" x14ac:dyDescent="0.2">
      <c r="D238" s="188"/>
    </row>
    <row r="239" spans="2:4" ht="15" x14ac:dyDescent="0.2">
      <c r="B239" s="182" t="s">
        <v>1167</v>
      </c>
      <c r="C239" s="183"/>
      <c r="D239" s="182"/>
    </row>
    <row r="240" spans="2:4" ht="15" x14ac:dyDescent="0.2">
      <c r="B240" s="184" t="s">
        <v>831</v>
      </c>
      <c r="C240" s="185" t="s">
        <v>537</v>
      </c>
      <c r="D240" s="184" t="s">
        <v>832</v>
      </c>
    </row>
    <row r="241" spans="2:5" x14ac:dyDescent="0.2">
      <c r="B241" s="178" t="s">
        <v>1168</v>
      </c>
      <c r="C241" s="179" t="s">
        <v>1169</v>
      </c>
      <c r="D241" s="546" t="s">
        <v>1170</v>
      </c>
      <c r="E241" s="587"/>
    </row>
    <row r="242" spans="2:5" x14ac:dyDescent="0.2">
      <c r="E242" s="560"/>
    </row>
    <row r="243" spans="2:5" ht="15" x14ac:dyDescent="0.2">
      <c r="B243" s="182" t="s">
        <v>1171</v>
      </c>
      <c r="C243" s="183"/>
      <c r="D243" s="182"/>
    </row>
    <row r="244" spans="2:5" ht="15" x14ac:dyDescent="0.2">
      <c r="B244" s="184" t="s">
        <v>831</v>
      </c>
      <c r="C244" s="185" t="s">
        <v>537</v>
      </c>
      <c r="D244" s="184" t="s">
        <v>832</v>
      </c>
    </row>
    <row r="245" spans="2:5" ht="28.5" x14ac:dyDescent="0.2">
      <c r="B245" s="178" t="s">
        <v>1172</v>
      </c>
      <c r="C245" s="179" t="s">
        <v>1173</v>
      </c>
      <c r="D245" s="560" t="s">
        <v>1112</v>
      </c>
    </row>
    <row r="247" spans="2:5" ht="15" x14ac:dyDescent="0.2">
      <c r="B247" s="182" t="s">
        <v>1174</v>
      </c>
      <c r="C247" s="183"/>
      <c r="D247" s="182"/>
    </row>
    <row r="248" spans="2:5" ht="15" x14ac:dyDescent="0.2">
      <c r="B248" s="184" t="s">
        <v>831</v>
      </c>
      <c r="C248" s="185" t="s">
        <v>537</v>
      </c>
      <c r="D248" s="184" t="s">
        <v>832</v>
      </c>
    </row>
    <row r="249" spans="2:5" ht="57" x14ac:dyDescent="0.2">
      <c r="B249" s="178" t="s">
        <v>1175</v>
      </c>
      <c r="C249" s="179" t="s">
        <v>1176</v>
      </c>
      <c r="D249" s="637" t="s">
        <v>1177</v>
      </c>
    </row>
    <row r="250" spans="2:5" x14ac:dyDescent="0.2">
      <c r="B250" s="202" t="s">
        <v>1178</v>
      </c>
      <c r="C250" s="203" t="s">
        <v>1179</v>
      </c>
      <c r="D250" s="545" t="s">
        <v>1180</v>
      </c>
      <c r="E250" s="587"/>
    </row>
    <row r="251" spans="2:5" x14ac:dyDescent="0.2">
      <c r="D251" s="179"/>
      <c r="E251" s="434"/>
    </row>
    <row r="252" spans="2:5" ht="15" x14ac:dyDescent="0.2">
      <c r="B252" s="182" t="s">
        <v>1181</v>
      </c>
      <c r="C252" s="183"/>
      <c r="D252" s="182"/>
      <c r="E252" s="434"/>
    </row>
    <row r="253" spans="2:5" ht="15" x14ac:dyDescent="0.2">
      <c r="B253" s="184" t="s">
        <v>831</v>
      </c>
      <c r="C253" s="185" t="s">
        <v>537</v>
      </c>
      <c r="D253" s="184" t="s">
        <v>832</v>
      </c>
      <c r="E253" s="434"/>
    </row>
    <row r="254" spans="2:5" x14ac:dyDescent="0.2">
      <c r="B254" s="178" t="s">
        <v>1182</v>
      </c>
      <c r="C254" s="179" t="s">
        <v>1183</v>
      </c>
      <c r="D254" s="561" t="s">
        <v>1184</v>
      </c>
      <c r="E254" s="587"/>
    </row>
    <row r="255" spans="2:5" x14ac:dyDescent="0.2">
      <c r="B255" s="202" t="s">
        <v>1185</v>
      </c>
      <c r="C255" s="203" t="s">
        <v>1186</v>
      </c>
      <c r="D255" s="545" t="s">
        <v>1187</v>
      </c>
      <c r="E255" s="587"/>
    </row>
    <row r="256" spans="2:5" x14ac:dyDescent="0.2">
      <c r="B256" s="178" t="s">
        <v>1188</v>
      </c>
      <c r="C256" s="179" t="s">
        <v>1189</v>
      </c>
      <c r="D256" s="546" t="s">
        <v>1187</v>
      </c>
      <c r="E256" s="587"/>
    </row>
    <row r="257" spans="2:5" x14ac:dyDescent="0.2">
      <c r="D257" s="179"/>
      <c r="E257" s="434"/>
    </row>
    <row r="258" spans="2:5" ht="15" x14ac:dyDescent="0.2">
      <c r="B258" s="182" t="s">
        <v>1190</v>
      </c>
      <c r="C258" s="183"/>
      <c r="D258" s="183"/>
      <c r="E258" s="434"/>
    </row>
    <row r="259" spans="2:5" ht="15" x14ac:dyDescent="0.2">
      <c r="B259" s="184" t="s">
        <v>831</v>
      </c>
      <c r="C259" s="185" t="s">
        <v>537</v>
      </c>
      <c r="D259" s="185" t="s">
        <v>832</v>
      </c>
      <c r="E259" s="434"/>
    </row>
    <row r="260" spans="2:5" ht="28.5" x14ac:dyDescent="0.2">
      <c r="B260" s="178" t="s">
        <v>1191</v>
      </c>
      <c r="C260" s="179" t="s">
        <v>1192</v>
      </c>
      <c r="D260" s="546" t="s">
        <v>1193</v>
      </c>
      <c r="E260" s="587"/>
    </row>
    <row r="263" spans="2:5" ht="18.75" x14ac:dyDescent="0.2">
      <c r="B263" s="211" t="s">
        <v>1194</v>
      </c>
      <c r="C263" s="199"/>
      <c r="D263" s="198"/>
    </row>
    <row r="264" spans="2:5" ht="15" x14ac:dyDescent="0.2">
      <c r="B264" s="184" t="s">
        <v>831</v>
      </c>
      <c r="C264" s="185" t="s">
        <v>537</v>
      </c>
      <c r="D264" s="184" t="s">
        <v>832</v>
      </c>
    </row>
    <row r="265" spans="2:5" x14ac:dyDescent="0.2">
      <c r="B265" s="178" t="s">
        <v>1195</v>
      </c>
      <c r="C265" s="179" t="s">
        <v>1196</v>
      </c>
      <c r="D265" s="561" t="s">
        <v>1197</v>
      </c>
    </row>
    <row r="266" spans="2:5" ht="28.5" x14ac:dyDescent="0.2">
      <c r="B266" s="202" t="s">
        <v>1198</v>
      </c>
      <c r="C266" s="203" t="s">
        <v>1199</v>
      </c>
      <c r="D266" s="557" t="s">
        <v>1197</v>
      </c>
    </row>
    <row r="267" spans="2:5" ht="28.5" x14ac:dyDescent="0.2">
      <c r="B267" s="178" t="s">
        <v>1200</v>
      </c>
      <c r="C267" s="179" t="s">
        <v>1201</v>
      </c>
      <c r="D267" s="561" t="s">
        <v>1202</v>
      </c>
      <c r="E267" s="587"/>
    </row>
    <row r="268" spans="2:5" ht="28.5" x14ac:dyDescent="0.2">
      <c r="B268" s="202" t="s">
        <v>1203</v>
      </c>
      <c r="C268" s="203" t="s">
        <v>1204</v>
      </c>
      <c r="D268" s="557" t="s">
        <v>1197</v>
      </c>
    </row>
    <row r="269" spans="2:5" ht="27.75" customHeight="1" x14ac:dyDescent="0.2">
      <c r="B269" s="178" t="s">
        <v>1205</v>
      </c>
      <c r="C269" s="179" t="s">
        <v>1206</v>
      </c>
      <c r="D269" s="561" t="s">
        <v>1207</v>
      </c>
    </row>
    <row r="270" spans="2:5" ht="42.75" x14ac:dyDescent="0.2">
      <c r="B270" s="202" t="s">
        <v>1208</v>
      </c>
      <c r="C270" s="203" t="s">
        <v>1209</v>
      </c>
      <c r="D270" s="557" t="s">
        <v>1210</v>
      </c>
    </row>
    <row r="271" spans="2:5" ht="42.75" x14ac:dyDescent="0.2">
      <c r="B271" s="178" t="s">
        <v>1211</v>
      </c>
      <c r="C271" s="179" t="s">
        <v>1212</v>
      </c>
      <c r="D271" s="561" t="s">
        <v>1210</v>
      </c>
    </row>
    <row r="272" spans="2:5" ht="28.5" x14ac:dyDescent="0.2">
      <c r="B272" s="202" t="s">
        <v>1213</v>
      </c>
      <c r="C272" s="203" t="s">
        <v>1214</v>
      </c>
      <c r="D272" s="557" t="s">
        <v>1197</v>
      </c>
    </row>
    <row r="273" spans="2:4" ht="41.25" customHeight="1" x14ac:dyDescent="0.2">
      <c r="B273" s="178" t="s">
        <v>1215</v>
      </c>
      <c r="C273" s="179" t="s">
        <v>1216</v>
      </c>
      <c r="D273" s="561" t="s">
        <v>1217</v>
      </c>
    </row>
    <row r="274" spans="2:4" ht="28.5" x14ac:dyDescent="0.2">
      <c r="B274" s="202" t="s">
        <v>1218</v>
      </c>
      <c r="C274" s="203" t="s">
        <v>1219</v>
      </c>
      <c r="D274" s="557" t="s">
        <v>1217</v>
      </c>
    </row>
    <row r="275" spans="2:4" x14ac:dyDescent="0.2">
      <c r="B275" s="178" t="s">
        <v>1220</v>
      </c>
      <c r="C275" s="179" t="s">
        <v>1221</v>
      </c>
      <c r="D275" s="561" t="s">
        <v>1217</v>
      </c>
    </row>
    <row r="276" spans="2:4" ht="42.75" x14ac:dyDescent="0.2">
      <c r="B276" s="202" t="s">
        <v>1222</v>
      </c>
      <c r="C276" s="203" t="s">
        <v>1223</v>
      </c>
      <c r="D276" s="557" t="s">
        <v>1224</v>
      </c>
    </row>
    <row r="277" spans="2:4" x14ac:dyDescent="0.2">
      <c r="B277" s="178" t="s">
        <v>1225</v>
      </c>
      <c r="C277" s="179" t="s">
        <v>1226</v>
      </c>
      <c r="D277" s="561" t="s">
        <v>1227</v>
      </c>
    </row>
  </sheetData>
  <sheetProtection algorithmName="SHA-512" hashValue="qJvlHC62ntCNqOLsKCG6kJ49A9eFnPZ3xChsM6+p+M05tv9DakVBxXWOsn7kWYbe/6UtSVVIzwAB2QEKHNGxRw==" saltValue="N72mfx3YUsiXxKqO2RzBmw==" spinCount="100000" sheet="1" formatCells="0" formatColumns="0" formatRows="0" insertColumns="0" insertRows="0" insertHyperlinks="0" deleteColumns="0" deleteRows="0" sort="0" autoFilter="0" pivotTables="0"/>
  <pageMargins left="0.7" right="0.7" top="0.75" bottom="0.75" header="0.3" footer="0.3"/>
  <pageSetup paperSize="8" scale="7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B2:L45"/>
  <sheetViews>
    <sheetView showGridLines="0" topLeftCell="A18" zoomScale="80" zoomScaleNormal="80" workbookViewId="0">
      <selection activeCell="G16" sqref="G16"/>
    </sheetView>
  </sheetViews>
  <sheetFormatPr defaultColWidth="8.625" defaultRowHeight="14.25" x14ac:dyDescent="0.2"/>
  <cols>
    <col min="1" max="1" width="4.375" customWidth="1"/>
    <col min="2" max="2" width="4.125" customWidth="1"/>
    <col min="3" max="3" width="46.875" customWidth="1"/>
    <col min="4" max="4" width="152.5" customWidth="1"/>
    <col min="5" max="5" width="38.875" customWidth="1"/>
    <col min="7" max="7" width="16.75" customWidth="1"/>
    <col min="8" max="8" width="10.125" bestFit="1" customWidth="1"/>
    <col min="12" max="12" width="12" customWidth="1"/>
  </cols>
  <sheetData>
    <row r="2" spans="2:12" ht="18.75" x14ac:dyDescent="0.4">
      <c r="D2" s="296"/>
      <c r="G2" s="719"/>
    </row>
    <row r="3" spans="2:12" x14ac:dyDescent="0.2">
      <c r="G3" s="718"/>
    </row>
    <row r="5" spans="2:12" s="246" customFormat="1" ht="27.6" customHeight="1" x14ac:dyDescent="0.4">
      <c r="B5" s="965" t="s">
        <v>1228</v>
      </c>
      <c r="C5" s="965"/>
      <c r="D5" s="965"/>
      <c r="E5" s="965"/>
      <c r="F5" s="245"/>
    </row>
    <row r="6" spans="2:12" ht="27.6" customHeight="1" x14ac:dyDescent="0.4">
      <c r="B6" s="403"/>
      <c r="C6" s="403"/>
      <c r="D6" s="403"/>
      <c r="E6" s="404"/>
      <c r="F6" s="1"/>
    </row>
    <row r="7" spans="2:12" ht="14.45" customHeight="1" x14ac:dyDescent="0.2">
      <c r="B7" s="970" t="s">
        <v>1229</v>
      </c>
      <c r="C7" s="970"/>
      <c r="D7" s="968" t="s">
        <v>1230</v>
      </c>
      <c r="E7" s="968" t="s">
        <v>1231</v>
      </c>
    </row>
    <row r="8" spans="2:12" ht="24" customHeight="1" x14ac:dyDescent="0.2">
      <c r="B8" s="971"/>
      <c r="C8" s="971"/>
      <c r="D8" s="969"/>
      <c r="E8" s="969"/>
    </row>
    <row r="9" spans="2:12" ht="16.5" customHeight="1" x14ac:dyDescent="0.4">
      <c r="B9" s="966" t="s">
        <v>1232</v>
      </c>
      <c r="C9" s="966"/>
      <c r="D9" s="405" t="s">
        <v>1233</v>
      </c>
      <c r="E9" s="406"/>
      <c r="H9" s="228"/>
      <c r="L9" s="114"/>
    </row>
    <row r="10" spans="2:12" ht="21" customHeight="1" x14ac:dyDescent="0.2">
      <c r="B10" s="967"/>
      <c r="C10" s="967"/>
      <c r="D10" s="407" t="s">
        <v>1234</v>
      </c>
      <c r="E10" s="409"/>
    </row>
    <row r="11" spans="2:12" ht="171" x14ac:dyDescent="0.2">
      <c r="B11" s="976" t="s">
        <v>1290</v>
      </c>
      <c r="C11" s="977"/>
      <c r="D11" s="805" t="s">
        <v>1235</v>
      </c>
      <c r="E11" s="817" t="s">
        <v>1281</v>
      </c>
    </row>
    <row r="12" spans="2:12" ht="399" x14ac:dyDescent="0.2">
      <c r="B12" s="947" t="s">
        <v>1289</v>
      </c>
      <c r="C12" s="948"/>
      <c r="D12" s="806" t="s">
        <v>1236</v>
      </c>
      <c r="E12" s="818" t="s">
        <v>1237</v>
      </c>
      <c r="G12" t="s">
        <v>357</v>
      </c>
    </row>
    <row r="13" spans="2:12" ht="21" customHeight="1" x14ac:dyDescent="0.2">
      <c r="B13" s="978" t="s">
        <v>1238</v>
      </c>
      <c r="C13" s="978"/>
      <c r="D13" s="984" t="s">
        <v>1239</v>
      </c>
      <c r="E13" s="813" t="s">
        <v>127</v>
      </c>
    </row>
    <row r="14" spans="2:12" ht="34.5" customHeight="1" x14ac:dyDescent="0.2">
      <c r="B14" s="979"/>
      <c r="C14" s="979"/>
      <c r="D14" s="985"/>
      <c r="E14" s="814" t="s">
        <v>127</v>
      </c>
    </row>
    <row r="15" spans="2:12" ht="34.5" customHeight="1" x14ac:dyDescent="0.2">
      <c r="B15" s="986" t="s">
        <v>1240</v>
      </c>
      <c r="C15" s="987"/>
      <c r="D15" s="957" t="s">
        <v>1291</v>
      </c>
      <c r="E15" s="963" t="s">
        <v>1241</v>
      </c>
    </row>
    <row r="16" spans="2:12" ht="409.5" customHeight="1" x14ac:dyDescent="0.2">
      <c r="B16" s="988"/>
      <c r="C16" s="989"/>
      <c r="D16" s="957"/>
      <c r="E16" s="963"/>
    </row>
    <row r="17" spans="2:7" ht="322.5" customHeight="1" x14ac:dyDescent="0.2">
      <c r="B17" s="990"/>
      <c r="C17" s="991"/>
      <c r="D17" s="958"/>
      <c r="E17" s="964"/>
    </row>
    <row r="18" spans="2:7" ht="374.25" customHeight="1" x14ac:dyDescent="0.2">
      <c r="B18" s="936" t="s">
        <v>1242</v>
      </c>
      <c r="C18" s="937"/>
      <c r="D18" s="807" t="s">
        <v>1243</v>
      </c>
      <c r="E18" s="818" t="s">
        <v>1244</v>
      </c>
    </row>
    <row r="19" spans="2:7" ht="409.6" customHeight="1" x14ac:dyDescent="0.4">
      <c r="B19" s="959" t="s">
        <v>1245</v>
      </c>
      <c r="C19" s="960"/>
      <c r="D19" s="957" t="s">
        <v>1246</v>
      </c>
      <c r="E19" s="963" t="s">
        <v>1247</v>
      </c>
      <c r="G19" s="228"/>
    </row>
    <row r="20" spans="2:7" ht="148.5" customHeight="1" x14ac:dyDescent="0.4">
      <c r="B20" s="961"/>
      <c r="C20" s="962"/>
      <c r="D20" s="958"/>
      <c r="E20" s="964"/>
      <c r="G20" s="228"/>
    </row>
    <row r="21" spans="2:7" ht="220.5" customHeight="1" x14ac:dyDescent="0.4">
      <c r="B21" s="936" t="s">
        <v>1248</v>
      </c>
      <c r="C21" s="937"/>
      <c r="D21" s="807" t="s">
        <v>1249</v>
      </c>
      <c r="E21" s="806" t="s">
        <v>1250</v>
      </c>
      <c r="G21" s="228"/>
    </row>
    <row r="22" spans="2:7" ht="30" customHeight="1" x14ac:dyDescent="0.2">
      <c r="B22" s="949" t="s">
        <v>1251</v>
      </c>
      <c r="C22" s="949"/>
      <c r="D22" s="980" t="s">
        <v>1252</v>
      </c>
      <c r="E22" s="815" t="s">
        <v>127</v>
      </c>
    </row>
    <row r="23" spans="2:7" ht="15" customHeight="1" x14ac:dyDescent="0.2">
      <c r="B23" s="950"/>
      <c r="C23" s="950"/>
      <c r="D23" s="981"/>
      <c r="E23" s="814" t="s">
        <v>127</v>
      </c>
    </row>
    <row r="24" spans="2:7" ht="240.75" customHeight="1" x14ac:dyDescent="0.2">
      <c r="B24" s="936" t="s">
        <v>1253</v>
      </c>
      <c r="C24" s="937"/>
      <c r="D24" s="804" t="s">
        <v>1254</v>
      </c>
      <c r="E24" s="819" t="s">
        <v>1255</v>
      </c>
    </row>
    <row r="25" spans="2:7" ht="409.6" customHeight="1" x14ac:dyDescent="0.2">
      <c r="B25" s="959" t="s">
        <v>1256</v>
      </c>
      <c r="C25" s="974"/>
      <c r="D25" s="972" t="s">
        <v>1257</v>
      </c>
      <c r="E25" s="963" t="s">
        <v>1258</v>
      </c>
      <c r="F25" s="820"/>
    </row>
    <row r="26" spans="2:7" ht="86.25" customHeight="1" x14ac:dyDescent="0.2">
      <c r="B26" s="961"/>
      <c r="C26" s="975"/>
      <c r="D26" s="973"/>
      <c r="E26" s="964"/>
      <c r="F26" s="820"/>
    </row>
    <row r="27" spans="2:7" ht="37.5" customHeight="1" x14ac:dyDescent="0.2">
      <c r="B27" s="951" t="s">
        <v>1259</v>
      </c>
      <c r="C27" s="951"/>
      <c r="D27" s="811" t="s">
        <v>1260</v>
      </c>
      <c r="E27" s="816" t="s">
        <v>127</v>
      </c>
    </row>
    <row r="28" spans="2:7" ht="220.5" customHeight="1" x14ac:dyDescent="0.2">
      <c r="B28" s="959" t="s">
        <v>1261</v>
      </c>
      <c r="C28" s="960"/>
      <c r="D28" s="982" t="s">
        <v>1262</v>
      </c>
      <c r="E28" s="963" t="s">
        <v>1237</v>
      </c>
      <c r="F28" s="820"/>
    </row>
    <row r="29" spans="2:7" ht="134.25" customHeight="1" x14ac:dyDescent="0.2">
      <c r="B29" s="961"/>
      <c r="C29" s="962"/>
      <c r="D29" s="983"/>
      <c r="E29" s="964"/>
      <c r="F29" s="820"/>
    </row>
    <row r="30" spans="2:7" ht="14.45" customHeight="1" x14ac:dyDescent="0.2">
      <c r="B30" s="949" t="s">
        <v>1263</v>
      </c>
      <c r="C30" s="949"/>
      <c r="D30" s="956" t="s">
        <v>1264</v>
      </c>
      <c r="E30" s="954" t="s">
        <v>127</v>
      </c>
    </row>
    <row r="31" spans="2:7" ht="14.45" customHeight="1" x14ac:dyDescent="0.2">
      <c r="B31" s="950"/>
      <c r="C31" s="950"/>
      <c r="D31" s="950"/>
      <c r="E31" s="955"/>
    </row>
    <row r="32" spans="2:7" ht="407.25" customHeight="1" x14ac:dyDescent="0.2">
      <c r="B32" s="936" t="s">
        <v>1265</v>
      </c>
      <c r="C32" s="937"/>
      <c r="D32" s="807" t="s">
        <v>1266</v>
      </c>
      <c r="E32" s="818" t="s">
        <v>1267</v>
      </c>
    </row>
    <row r="33" spans="2:5" ht="241.5" customHeight="1" x14ac:dyDescent="0.2">
      <c r="B33" s="936" t="s">
        <v>1268</v>
      </c>
      <c r="C33" s="937"/>
      <c r="D33" s="807" t="s">
        <v>1269</v>
      </c>
      <c r="E33" s="818" t="s">
        <v>1270</v>
      </c>
    </row>
    <row r="34" spans="2:5" ht="237" customHeight="1" x14ac:dyDescent="0.2">
      <c r="B34" s="936" t="s">
        <v>1271</v>
      </c>
      <c r="C34" s="937"/>
      <c r="D34" s="807" t="s">
        <v>1272</v>
      </c>
      <c r="E34" s="818" t="s">
        <v>1273</v>
      </c>
    </row>
    <row r="35" spans="2:5" ht="18" customHeight="1" x14ac:dyDescent="0.2">
      <c r="B35" s="808" t="s">
        <v>1274</v>
      </c>
      <c r="C35" s="810"/>
      <c r="D35" s="809" t="s">
        <v>1275</v>
      </c>
      <c r="E35" s="813" t="s">
        <v>127</v>
      </c>
    </row>
    <row r="36" spans="2:5" ht="17.45" customHeight="1" x14ac:dyDescent="0.2">
      <c r="B36" s="810" t="s">
        <v>127</v>
      </c>
      <c r="C36" s="810" t="s">
        <v>127</v>
      </c>
      <c r="D36" s="809" t="s">
        <v>1276</v>
      </c>
      <c r="E36" s="813" t="s">
        <v>127</v>
      </c>
    </row>
    <row r="37" spans="2:5" ht="341.25" customHeight="1" x14ac:dyDescent="0.2">
      <c r="B37" s="952" t="s">
        <v>1277</v>
      </c>
      <c r="C37" s="953"/>
      <c r="D37" s="812" t="s">
        <v>1278</v>
      </c>
      <c r="E37" s="821" t="s">
        <v>1279</v>
      </c>
    </row>
    <row r="38" spans="2:5" x14ac:dyDescent="0.2">
      <c r="B38" s="938" t="s">
        <v>1280</v>
      </c>
      <c r="C38" s="939"/>
      <c r="D38" s="939"/>
      <c r="E38" s="940"/>
    </row>
    <row r="39" spans="2:5" x14ac:dyDescent="0.2">
      <c r="B39" s="941"/>
      <c r="C39" s="942"/>
      <c r="D39" s="942"/>
      <c r="E39" s="943"/>
    </row>
    <row r="40" spans="2:5" x14ac:dyDescent="0.2">
      <c r="B40" s="941"/>
      <c r="C40" s="942"/>
      <c r="D40" s="942"/>
      <c r="E40" s="943"/>
    </row>
    <row r="41" spans="2:5" x14ac:dyDescent="0.2">
      <c r="B41" s="941"/>
      <c r="C41" s="942"/>
      <c r="D41" s="942"/>
      <c r="E41" s="943"/>
    </row>
    <row r="42" spans="2:5" x14ac:dyDescent="0.2">
      <c r="B42" s="941"/>
      <c r="C42" s="942"/>
      <c r="D42" s="942"/>
      <c r="E42" s="943"/>
    </row>
    <row r="43" spans="2:5" ht="12.95" customHeight="1" x14ac:dyDescent="0.2">
      <c r="B43" s="944"/>
      <c r="C43" s="945"/>
      <c r="D43" s="945"/>
      <c r="E43" s="946"/>
    </row>
    <row r="44" spans="2:5" x14ac:dyDescent="0.2">
      <c r="D44" s="408"/>
    </row>
    <row r="45" spans="2:5" x14ac:dyDescent="0.2">
      <c r="D45" s="408"/>
    </row>
  </sheetData>
  <sheetProtection algorithmName="SHA-512" hashValue="jhP0rTLSjCbH5RVi9jIwMu2zL+QLtPfrh6bOvtTXezWONSCpD2tWcZLVMj0c796lOQEQxsibLU74tMIZ2TnE1A==" saltValue="YhxzL9uV/z0y+sDBEu8cNw==" spinCount="100000" sheet="1" formatCells="0" formatColumns="0" formatRows="0" insertColumns="0" insertRows="0" insertHyperlinks="0" deleteColumns="0" deleteRows="0" sort="0" autoFilter="0" pivotTables="0"/>
  <mergeCells count="35">
    <mergeCell ref="E28:E29"/>
    <mergeCell ref="D25:D26"/>
    <mergeCell ref="B25:C26"/>
    <mergeCell ref="E25:E26"/>
    <mergeCell ref="B11:C11"/>
    <mergeCell ref="B13:C14"/>
    <mergeCell ref="D22:D23"/>
    <mergeCell ref="B28:C29"/>
    <mergeCell ref="D28:D29"/>
    <mergeCell ref="D13:D14"/>
    <mergeCell ref="B15:C17"/>
    <mergeCell ref="D15:D17"/>
    <mergeCell ref="B21:C21"/>
    <mergeCell ref="E15:E17"/>
    <mergeCell ref="B5:E5"/>
    <mergeCell ref="B9:C10"/>
    <mergeCell ref="D7:D8"/>
    <mergeCell ref="E7:E8"/>
    <mergeCell ref="B7:C8"/>
    <mergeCell ref="B33:C33"/>
    <mergeCell ref="B38:E43"/>
    <mergeCell ref="B12:C12"/>
    <mergeCell ref="B22:C23"/>
    <mergeCell ref="B24:C24"/>
    <mergeCell ref="B27:C27"/>
    <mergeCell ref="B34:C34"/>
    <mergeCell ref="B37:C37"/>
    <mergeCell ref="B32:C32"/>
    <mergeCell ref="E30:E31"/>
    <mergeCell ref="B30:C31"/>
    <mergeCell ref="D30:D31"/>
    <mergeCell ref="D19:D20"/>
    <mergeCell ref="B19:C20"/>
    <mergeCell ref="E19:E20"/>
    <mergeCell ref="B18:C18"/>
  </mergeCells>
  <conditionalFormatting sqref="L9">
    <cfRule type="cellIs" dxfId="1" priority="5" operator="equal">
      <formula>"Opdateret"</formula>
    </cfRule>
    <cfRule type="cellIs" dxfId="0" priority="6" operator="equal">
      <formula>"Ej opdateret"</formula>
    </cfRule>
  </conditionalFormatting>
  <dataValidations count="1">
    <dataValidation type="list" allowBlank="1" showInputMessage="1" showErrorMessage="1" sqref="L9" xr:uid="{DC973D62-098A-4B7C-8DE4-06732CB264CA}">
      <formula1>"Opdateret,Ej opdateret"</formula1>
    </dataValidation>
  </dataValidations>
  <hyperlinks>
    <hyperlink ref="E11" r:id="rId1" location="reporting" display="See &quot;Nykredit – a lender to people and businesses all over Denmark&quot; on page 7-9 of the Corporate Responsibility Report 2022 ." xr:uid="{8B4B0DEF-29D5-43A4-8E63-F2204A9A2BCC}"/>
    <hyperlink ref="E12" r:id="rId2" location="reporting" xr:uid="{97EE0A7B-8906-4BCD-9EDE-C4D650222FB6}"/>
    <hyperlink ref="E15" r:id="rId3" location="reporting" display="See &quot;Development and growth throughout Denmark&quot; on page 20-24 of the Corporate Responsibility Report 2022_x000a_ _x000a_ _x000a_ _x000a_ _x000a_See &quot;A greener Denmark&quot; on page 25-30 of the Corporate Responsibility Report 2022_x000a_ _x000a_ _x000a_ _x000a_ _x000a_ See &quot;Nykredit Group’s Climate Targets&quot;._x000a_ _x000a_ _x000a_ _x000a_ _x000a_ _x000a_ _x000a_ _x000a_ _x000a_ _x000a_ _x000a_ _x000a_ _x000a_ _x000a_ _x000a_ _x000a_ _x000a_ _x000a_ _x000a_ _x000a_See &quot;A greener Denmark&quot; on page 25-30 of the Corporate Responsibility Report 2022_x000a_ _x000a_ _x000a_ _x000a_ _x000a_ _x000a_ _x000a_ _x000a_ _x000a_ _x000a_ _x000a_ _x000a_ _x000a_See &quot;A greener Denmark&quot; on page 25-30 of the Corporate Responsibility Report 2021_x000a_ " xr:uid="{02C8A6D1-E237-4B51-80E2-493F72E29F65}"/>
    <hyperlink ref="E18" r:id="rId4" location="reporting" xr:uid="{B8A75A40-47EF-4517-8081-193639AB26A9}"/>
    <hyperlink ref="E19" r:id="rId5" location="reporting" xr:uid="{7750E513-D56A-444F-9479-FD2CE92C4C75}"/>
    <hyperlink ref="E24" r:id="rId6" location="reporting" xr:uid="{F4E98B11-3740-4A5D-9482-F100157B5236}"/>
    <hyperlink ref="E25" r:id="rId7" location="reporting" xr:uid="{20C1014B-D51A-42A0-8A01-D02F81F59675}"/>
    <hyperlink ref="E32" r:id="rId8" location="reporting" display="See &quot;Governance and risk management&quot; on page 15 of the Corporate Responsibility Report 2022_x000a_ _x000a_ _x000a_Read more on our Risk and Capital Management Report._x000a_ " xr:uid="{22505DC7-CA1F-4F63-9B9E-9F41EABE5494}"/>
    <hyperlink ref="E33" r:id="rId9" location="reporting" xr:uid="{C4493063-2935-4466-877F-82429C6CDA06}"/>
    <hyperlink ref="E34" r:id="rId10" location="reporting" display="See &quot;Governance and risk management&quot; on page 15 of the Corporate Responsibility Report 2022_x000a_ " xr:uid="{C84BCEFA-C033-4608-A989-BE0096653775}"/>
    <hyperlink ref="E37" r:id="rId11" location="reporting" xr:uid="{8ED527D9-4C76-4107-A105-8B675F41233A}"/>
    <hyperlink ref="E25:E26" r:id="rId12" location="reporting" display="See &quot;A greener Denmark&quot; on page 25-30 of the Corporate Responsibility Report 2022 " xr:uid="{B28ACBAC-7D2F-4AF7-B4AC-29FE228617AC}"/>
    <hyperlink ref="E28:E29" r:id="rId13" location="reporting" display="See &quot;Nykredit's corporate responsibility&quot; on page 12-14 of the Corporate Responsibility Report 2022 " xr:uid="{4BE21917-0D13-4BAE-B131-9BB65EFEAEEE}"/>
  </hyperlinks>
  <pageMargins left="0.7" right="0.7" top="0.75" bottom="0.75" header="0.3" footer="0.3"/>
  <pageSetup paperSize="9" orientation="portrait"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N75"/>
  <sheetViews>
    <sheetView showGridLines="0" topLeftCell="A46" zoomScale="80" zoomScaleNormal="80" workbookViewId="0">
      <selection activeCell="F55" sqref="F55"/>
    </sheetView>
  </sheetViews>
  <sheetFormatPr defaultColWidth="8.625" defaultRowHeight="14.25" x14ac:dyDescent="0.2"/>
  <cols>
    <col min="1" max="1" width="4.125" customWidth="1"/>
    <col min="2" max="2" width="38.5" customWidth="1"/>
    <col min="3" max="3" width="30.5" customWidth="1"/>
    <col min="4" max="4" width="82.875" customWidth="1"/>
    <col min="6" max="6" width="21.875" customWidth="1"/>
  </cols>
  <sheetData>
    <row r="3" spans="2:14" ht="18.75" x14ac:dyDescent="0.4">
      <c r="C3" s="521"/>
    </row>
    <row r="5" spans="2:14" s="4" customFormat="1" ht="27.6" customHeight="1" x14ac:dyDescent="0.4">
      <c r="B5" s="3" t="s">
        <v>6</v>
      </c>
      <c r="C5" s="2"/>
      <c r="D5" s="2"/>
      <c r="E5" s="2"/>
      <c r="F5" s="2"/>
      <c r="G5" s="2"/>
      <c r="H5" s="2"/>
      <c r="I5" s="2"/>
      <c r="J5" s="2"/>
      <c r="K5" s="2"/>
      <c r="L5" s="2"/>
      <c r="M5" s="2"/>
      <c r="N5" s="2"/>
    </row>
    <row r="7" spans="2:14" ht="18.75" x14ac:dyDescent="0.4">
      <c r="B7" s="1" t="s">
        <v>24</v>
      </c>
    </row>
    <row r="8" spans="2:14" ht="15" thickBot="1" x14ac:dyDescent="0.25">
      <c r="B8" s="21"/>
      <c r="C8" s="343" t="s">
        <v>25</v>
      </c>
      <c r="D8" s="73" t="s">
        <v>26</v>
      </c>
    </row>
    <row r="9" spans="2:14" x14ac:dyDescent="0.2">
      <c r="B9" s="755" t="s">
        <v>27</v>
      </c>
      <c r="C9" s="756" t="s">
        <v>28</v>
      </c>
      <c r="D9" s="754"/>
    </row>
    <row r="10" spans="2:14" x14ac:dyDescent="0.2">
      <c r="B10" s="767" t="s">
        <v>29</v>
      </c>
      <c r="C10" s="317" t="s">
        <v>28</v>
      </c>
      <c r="D10" s="747"/>
      <c r="E10" s="120"/>
      <c r="F10" s="120"/>
    </row>
    <row r="11" spans="2:14" x14ac:dyDescent="0.2">
      <c r="B11" s="755" t="s">
        <v>30</v>
      </c>
      <c r="C11" s="756" t="s">
        <v>28</v>
      </c>
      <c r="D11" s="746"/>
      <c r="E11" s="120"/>
      <c r="F11" s="120"/>
    </row>
    <row r="12" spans="2:14" x14ac:dyDescent="0.2">
      <c r="B12" s="757" t="s">
        <v>31</v>
      </c>
      <c r="C12" s="758" t="s">
        <v>28</v>
      </c>
      <c r="D12" s="435"/>
      <c r="E12" s="120"/>
      <c r="F12" s="120"/>
    </row>
    <row r="13" spans="2:14" x14ac:dyDescent="0.2">
      <c r="B13" s="772" t="s">
        <v>32</v>
      </c>
      <c r="C13" s="756" t="s">
        <v>28</v>
      </c>
      <c r="D13" s="515"/>
      <c r="E13" s="120"/>
      <c r="F13" s="120"/>
    </row>
    <row r="14" spans="2:14" x14ac:dyDescent="0.2">
      <c r="B14" s="757" t="s">
        <v>33</v>
      </c>
      <c r="C14" s="758" t="s">
        <v>28</v>
      </c>
      <c r="D14" s="435"/>
      <c r="E14" s="120"/>
      <c r="F14" s="120"/>
    </row>
    <row r="15" spans="2:14" x14ac:dyDescent="0.2">
      <c r="B15" s="755" t="s">
        <v>34</v>
      </c>
      <c r="C15" s="756" t="s">
        <v>28</v>
      </c>
      <c r="D15" s="515"/>
      <c r="E15" s="120"/>
      <c r="F15" s="120"/>
    </row>
    <row r="16" spans="2:14" x14ac:dyDescent="0.2">
      <c r="B16" s="774" t="s">
        <v>35</v>
      </c>
      <c r="C16" s="773" t="s">
        <v>28</v>
      </c>
      <c r="D16" s="439"/>
      <c r="E16" s="120"/>
      <c r="F16" s="120"/>
    </row>
    <row r="17" spans="2:6" x14ac:dyDescent="0.2">
      <c r="B17" s="776" t="s">
        <v>36</v>
      </c>
      <c r="C17" s="775" t="s">
        <v>28</v>
      </c>
      <c r="D17" s="517"/>
      <c r="E17" s="508"/>
      <c r="F17" s="120"/>
    </row>
    <row r="18" spans="2:6" x14ac:dyDescent="0.2">
      <c r="B18" s="778" t="s">
        <v>37</v>
      </c>
      <c r="C18" s="777" t="s">
        <v>28</v>
      </c>
      <c r="D18" s="437"/>
      <c r="E18" s="120"/>
      <c r="F18" s="120"/>
    </row>
    <row r="19" spans="2:6" x14ac:dyDescent="0.2">
      <c r="B19" s="755" t="s">
        <v>38</v>
      </c>
      <c r="C19" s="756" t="s">
        <v>28</v>
      </c>
      <c r="D19" s="746"/>
    </row>
    <row r="20" spans="2:6" x14ac:dyDescent="0.2">
      <c r="B20" s="767" t="s">
        <v>39</v>
      </c>
      <c r="C20" s="758" t="s">
        <v>28</v>
      </c>
      <c r="D20" s="758" t="s">
        <v>40</v>
      </c>
    </row>
    <row r="21" spans="2:6" ht="17.100000000000001" customHeight="1" x14ac:dyDescent="0.2">
      <c r="B21" s="768" t="s">
        <v>41</v>
      </c>
      <c r="C21" s="756" t="s">
        <v>28</v>
      </c>
      <c r="D21" s="756" t="s">
        <v>40</v>
      </c>
      <c r="E21" s="93"/>
    </row>
    <row r="22" spans="2:6" ht="17.100000000000001" customHeight="1" x14ac:dyDescent="0.2">
      <c r="B22" s="769" t="s">
        <v>42</v>
      </c>
      <c r="C22" s="758" t="s">
        <v>28</v>
      </c>
      <c r="D22" s="759" t="s">
        <v>40</v>
      </c>
      <c r="E22" s="93"/>
    </row>
    <row r="23" spans="2:6" ht="17.100000000000001" customHeight="1" x14ac:dyDescent="0.2">
      <c r="B23" s="770" t="s">
        <v>43</v>
      </c>
      <c r="C23" s="756" t="s">
        <v>28</v>
      </c>
      <c r="D23" s="756" t="s">
        <v>40</v>
      </c>
      <c r="E23" s="93"/>
    </row>
    <row r="24" spans="2:6" ht="17.100000000000001" customHeight="1" x14ac:dyDescent="0.2">
      <c r="B24" s="771" t="s">
        <v>44</v>
      </c>
      <c r="C24" s="758" t="s">
        <v>28</v>
      </c>
      <c r="D24" s="759" t="s">
        <v>40</v>
      </c>
      <c r="E24" s="93"/>
    </row>
    <row r="25" spans="2:6" ht="17.100000000000001" customHeight="1" x14ac:dyDescent="0.2">
      <c r="B25" s="770" t="s">
        <v>45</v>
      </c>
      <c r="C25" s="756" t="s">
        <v>28</v>
      </c>
      <c r="D25" s="756" t="s">
        <v>40</v>
      </c>
      <c r="E25" s="93"/>
    </row>
    <row r="26" spans="2:6" ht="17.100000000000001" customHeight="1" x14ac:dyDescent="0.2">
      <c r="B26" s="771" t="s">
        <v>46</v>
      </c>
      <c r="C26" s="758" t="s">
        <v>28</v>
      </c>
      <c r="D26" s="758" t="s">
        <v>40</v>
      </c>
      <c r="E26" s="93"/>
    </row>
    <row r="27" spans="2:6" ht="17.100000000000001" customHeight="1" x14ac:dyDescent="0.2">
      <c r="B27" s="770" t="s">
        <v>47</v>
      </c>
      <c r="C27" s="756" t="s">
        <v>28</v>
      </c>
      <c r="D27" s="756" t="s">
        <v>40</v>
      </c>
      <c r="E27" s="93"/>
    </row>
    <row r="28" spans="2:6" ht="17.100000000000001" customHeight="1" x14ac:dyDescent="0.2">
      <c r="B28" s="759" t="s">
        <v>48</v>
      </c>
      <c r="C28" s="758" t="s">
        <v>28</v>
      </c>
      <c r="D28" s="759" t="s">
        <v>49</v>
      </c>
      <c r="E28" s="756"/>
    </row>
    <row r="29" spans="2:6" ht="17.100000000000001" customHeight="1" x14ac:dyDescent="0.2">
      <c r="B29" s="756" t="s">
        <v>50</v>
      </c>
      <c r="C29" s="756" t="s">
        <v>28</v>
      </c>
      <c r="D29" s="756" t="s">
        <v>49</v>
      </c>
    </row>
    <row r="30" spans="2:6" ht="17.100000000000001" customHeight="1" x14ac:dyDescent="0.2">
      <c r="B30" s="758" t="s">
        <v>51</v>
      </c>
      <c r="C30" s="758" t="s">
        <v>28</v>
      </c>
      <c r="D30" s="758" t="s">
        <v>49</v>
      </c>
    </row>
    <row r="31" spans="2:6" ht="17.100000000000001" customHeight="1" x14ac:dyDescent="0.2">
      <c r="B31" s="756" t="s">
        <v>52</v>
      </c>
      <c r="C31" s="756" t="s">
        <v>28</v>
      </c>
      <c r="D31" s="756" t="s">
        <v>49</v>
      </c>
    </row>
    <row r="32" spans="2:6" ht="17.100000000000001" customHeight="1" x14ac:dyDescent="0.2">
      <c r="B32" s="758" t="s">
        <v>53</v>
      </c>
      <c r="C32" s="758" t="s">
        <v>28</v>
      </c>
      <c r="D32" s="758" t="s">
        <v>49</v>
      </c>
      <c r="E32" s="120"/>
    </row>
    <row r="33" spans="2:6" ht="17.100000000000001" customHeight="1" x14ac:dyDescent="0.2">
      <c r="B33" s="756" t="s">
        <v>54</v>
      </c>
      <c r="C33" s="756" t="s">
        <v>28</v>
      </c>
      <c r="D33" s="756" t="s">
        <v>49</v>
      </c>
    </row>
    <row r="34" spans="2:6" ht="17.100000000000001" customHeight="1" x14ac:dyDescent="0.2">
      <c r="B34" s="758" t="s">
        <v>55</v>
      </c>
      <c r="C34" s="758" t="s">
        <v>28</v>
      </c>
      <c r="D34" s="758" t="s">
        <v>49</v>
      </c>
    </row>
    <row r="35" spans="2:6" ht="17.100000000000001" customHeight="1" x14ac:dyDescent="0.2">
      <c r="B35" s="756" t="s">
        <v>56</v>
      </c>
      <c r="C35" s="756" t="s">
        <v>28</v>
      </c>
      <c r="D35" s="756" t="s">
        <v>49</v>
      </c>
    </row>
    <row r="36" spans="2:6" ht="17.100000000000001" customHeight="1" x14ac:dyDescent="0.2">
      <c r="B36" s="758" t="s">
        <v>57</v>
      </c>
      <c r="C36" s="758" t="s">
        <v>28</v>
      </c>
      <c r="D36" s="758" t="s">
        <v>49</v>
      </c>
      <c r="E36" s="517"/>
      <c r="F36" s="120"/>
    </row>
    <row r="37" spans="2:6" ht="17.100000000000001" customHeight="1" x14ac:dyDescent="0.2">
      <c r="B37" s="756" t="s">
        <v>58</v>
      </c>
      <c r="C37" s="756" t="s">
        <v>28</v>
      </c>
      <c r="D37" s="756" t="s">
        <v>49</v>
      </c>
    </row>
    <row r="38" spans="2:6" ht="17.100000000000001" customHeight="1" x14ac:dyDescent="0.2">
      <c r="B38" s="873" t="s">
        <v>59</v>
      </c>
      <c r="C38" s="873"/>
      <c r="D38" s="873"/>
    </row>
    <row r="39" spans="2:6" ht="17.100000000000001" customHeight="1" x14ac:dyDescent="0.2">
      <c r="B39" s="873"/>
      <c r="C39" s="873"/>
      <c r="D39" s="873"/>
    </row>
    <row r="40" spans="2:6" ht="17.100000000000001" customHeight="1" x14ac:dyDescent="0.4">
      <c r="B40" s="1" t="s">
        <v>60</v>
      </c>
      <c r="E40" s="93"/>
    </row>
    <row r="41" spans="2:6" ht="17.100000000000001" customHeight="1" thickBot="1" x14ac:dyDescent="0.25">
      <c r="B41" s="21"/>
      <c r="C41" s="21" t="s">
        <v>25</v>
      </c>
      <c r="D41" s="73" t="s">
        <v>26</v>
      </c>
      <c r="E41" s="93"/>
    </row>
    <row r="42" spans="2:6" ht="17.100000000000001" customHeight="1" x14ac:dyDescent="0.2">
      <c r="B42" s="755" t="s">
        <v>61</v>
      </c>
      <c r="C42" s="756" t="s">
        <v>62</v>
      </c>
      <c r="D42" s="438"/>
      <c r="E42" s="93"/>
    </row>
    <row r="43" spans="2:6" ht="17.100000000000001" customHeight="1" x14ac:dyDescent="0.2">
      <c r="B43" s="757" t="s">
        <v>63</v>
      </c>
      <c r="C43" s="758"/>
      <c r="D43" s="759" t="s">
        <v>64</v>
      </c>
      <c r="E43" s="93"/>
    </row>
    <row r="44" spans="2:6" ht="17.100000000000001" customHeight="1" x14ac:dyDescent="0.2">
      <c r="B44" s="755" t="s">
        <v>65</v>
      </c>
      <c r="C44" s="756"/>
      <c r="D44" s="756" t="s">
        <v>64</v>
      </c>
      <c r="E44" s="225"/>
    </row>
    <row r="45" spans="2:6" ht="17.100000000000001" customHeight="1" x14ac:dyDescent="0.2">
      <c r="B45" s="785" t="s">
        <v>66</v>
      </c>
      <c r="C45" s="786"/>
      <c r="D45" s="758" t="s">
        <v>64</v>
      </c>
      <c r="E45" s="225"/>
    </row>
    <row r="46" spans="2:6" x14ac:dyDescent="0.2">
      <c r="B46" s="755" t="s">
        <v>67</v>
      </c>
      <c r="C46" s="756" t="s">
        <v>68</v>
      </c>
      <c r="D46" s="516"/>
    </row>
    <row r="47" spans="2:6" x14ac:dyDescent="0.2">
      <c r="B47" s="787" t="s">
        <v>69</v>
      </c>
      <c r="C47" s="780" t="s">
        <v>62</v>
      </c>
      <c r="D47" s="436"/>
      <c r="E47" s="508"/>
    </row>
    <row r="48" spans="2:6" x14ac:dyDescent="0.2">
      <c r="B48" s="788" t="s">
        <v>70</v>
      </c>
      <c r="C48" s="779" t="s">
        <v>71</v>
      </c>
      <c r="D48" s="516"/>
      <c r="E48" s="508"/>
    </row>
    <row r="49" spans="2:8" x14ac:dyDescent="0.2">
      <c r="B49" s="758" t="s">
        <v>72</v>
      </c>
      <c r="C49" s="758" t="s">
        <v>62</v>
      </c>
      <c r="D49" s="758" t="s">
        <v>49</v>
      </c>
    </row>
    <row r="50" spans="2:8" x14ac:dyDescent="0.2">
      <c r="B50" s="756" t="s">
        <v>73</v>
      </c>
      <c r="C50" s="756"/>
      <c r="D50" s="756" t="s">
        <v>49</v>
      </c>
      <c r="E50" s="93"/>
    </row>
    <row r="51" spans="2:8" x14ac:dyDescent="0.2">
      <c r="B51" s="758" t="s">
        <v>74</v>
      </c>
      <c r="C51" s="758"/>
      <c r="D51" s="758" t="s">
        <v>49</v>
      </c>
      <c r="E51" s="93"/>
    </row>
    <row r="52" spans="2:8" x14ac:dyDescent="0.2">
      <c r="B52" s="94"/>
      <c r="C52" s="224"/>
      <c r="D52" s="68"/>
    </row>
    <row r="53" spans="2:8" ht="18.75" x14ac:dyDescent="0.4">
      <c r="B53" s="1" t="s">
        <v>75</v>
      </c>
    </row>
    <row r="54" spans="2:8" ht="15" thickBot="1" x14ac:dyDescent="0.25">
      <c r="B54" s="21"/>
      <c r="C54" s="21"/>
      <c r="D54" s="73" t="s">
        <v>26</v>
      </c>
    </row>
    <row r="55" spans="2:8" x14ac:dyDescent="0.2">
      <c r="B55" s="789" t="s">
        <v>76</v>
      </c>
      <c r="C55" s="316"/>
      <c r="D55" s="790" t="s">
        <v>77</v>
      </c>
    </row>
    <row r="56" spans="2:8" x14ac:dyDescent="0.2">
      <c r="B56" s="791" t="s">
        <v>78</v>
      </c>
      <c r="C56" s="758"/>
      <c r="D56" s="792" t="s">
        <v>79</v>
      </c>
    </row>
    <row r="57" spans="2:8" x14ac:dyDescent="0.2">
      <c r="B57" s="793" t="s">
        <v>80</v>
      </c>
      <c r="C57" s="316"/>
      <c r="D57" s="794" t="s">
        <v>81</v>
      </c>
    </row>
    <row r="58" spans="2:8" x14ac:dyDescent="0.2">
      <c r="B58" s="795" t="s">
        <v>82</v>
      </c>
      <c r="C58" s="758"/>
      <c r="D58" s="792" t="s">
        <v>83</v>
      </c>
    </row>
    <row r="59" spans="2:8" x14ac:dyDescent="0.2">
      <c r="B59" s="796" t="s">
        <v>84</v>
      </c>
      <c r="C59" s="797"/>
      <c r="D59" s="798" t="s">
        <v>85</v>
      </c>
    </row>
    <row r="60" spans="2:8" x14ac:dyDescent="0.2">
      <c r="B60" s="634" t="s">
        <v>86</v>
      </c>
      <c r="C60" s="799"/>
      <c r="D60" s="799" t="s">
        <v>87</v>
      </c>
    </row>
    <row r="61" spans="2:8" ht="24" x14ac:dyDescent="0.2">
      <c r="B61" s="796" t="s">
        <v>88</v>
      </c>
      <c r="C61" s="800"/>
      <c r="D61" s="801" t="s">
        <v>89</v>
      </c>
      <c r="F61" s="508"/>
      <c r="G61" s="120"/>
      <c r="H61" s="120"/>
    </row>
    <row r="62" spans="2:8" x14ac:dyDescent="0.2">
      <c r="B62" s="689" t="s">
        <v>90</v>
      </c>
      <c r="C62" s="799"/>
      <c r="D62" s="689" t="s">
        <v>91</v>
      </c>
      <c r="F62" s="508"/>
      <c r="G62" s="120"/>
      <c r="H62" s="120"/>
    </row>
    <row r="63" spans="2:8" x14ac:dyDescent="0.2">
      <c r="B63" s="796" t="s">
        <v>92</v>
      </c>
      <c r="C63" s="800"/>
      <c r="D63" s="802" t="s">
        <v>93</v>
      </c>
      <c r="F63" s="120"/>
      <c r="G63" s="120"/>
      <c r="H63" s="120"/>
    </row>
    <row r="64" spans="2:8" x14ac:dyDescent="0.2">
      <c r="B64" s="758" t="s">
        <v>22</v>
      </c>
      <c r="C64" s="758"/>
      <c r="D64" s="758" t="s">
        <v>94</v>
      </c>
    </row>
    <row r="65" spans="2:6" x14ac:dyDescent="0.2">
      <c r="B65" s="802" t="s">
        <v>95</v>
      </c>
      <c r="C65" s="789"/>
      <c r="D65" s="789"/>
    </row>
    <row r="66" spans="2:6" x14ac:dyDescent="0.2">
      <c r="B66" s="758" t="s">
        <v>96</v>
      </c>
      <c r="C66" s="803"/>
      <c r="D66" s="803" t="s">
        <v>97</v>
      </c>
    </row>
    <row r="67" spans="2:6" x14ac:dyDescent="0.2">
      <c r="B67" s="802" t="s">
        <v>98</v>
      </c>
      <c r="C67" s="789"/>
      <c r="D67" s="798" t="s">
        <v>99</v>
      </c>
    </row>
    <row r="68" spans="2:6" x14ac:dyDescent="0.2">
      <c r="B68" s="758" t="s">
        <v>1283</v>
      </c>
      <c r="C68" s="758"/>
      <c r="D68" s="758" t="s">
        <v>1284</v>
      </c>
    </row>
    <row r="69" spans="2:6" x14ac:dyDescent="0.2">
      <c r="B69" s="756" t="s">
        <v>1285</v>
      </c>
      <c r="C69" s="756"/>
      <c r="D69" s="756" t="s">
        <v>1286</v>
      </c>
    </row>
    <row r="70" spans="2:6" ht="15" x14ac:dyDescent="0.25">
      <c r="B70" s="758" t="s">
        <v>1287</v>
      </c>
      <c r="C70" s="758"/>
      <c r="D70" s="758" t="s">
        <v>1288</v>
      </c>
      <c r="E70" s="870"/>
      <c r="F70" s="870"/>
    </row>
    <row r="71" spans="2:6" x14ac:dyDescent="0.2">
      <c r="B71" s="789" t="s">
        <v>100</v>
      </c>
      <c r="C71" s="789"/>
      <c r="D71" s="789" t="s">
        <v>101</v>
      </c>
    </row>
    <row r="72" spans="2:6" x14ac:dyDescent="0.2">
      <c r="B72" s="758" t="s">
        <v>102</v>
      </c>
      <c r="C72" s="758"/>
      <c r="D72" s="758"/>
    </row>
    <row r="73" spans="2:6" ht="54" customHeight="1" x14ac:dyDescent="0.2">
      <c r="B73" s="874" t="s">
        <v>103</v>
      </c>
      <c r="C73" s="874"/>
      <c r="D73" s="874"/>
    </row>
    <row r="75" spans="2:6" x14ac:dyDescent="0.2">
      <c r="B75" s="508"/>
    </row>
  </sheetData>
  <sheetProtection algorithmName="SHA-512" hashValue="YGFGJBeLISBMqKJHKMHQ4OEOK+NGCfROSakkb4e1HZYfKnFZ0iMis6Rg65RdZNljpr4MwfJPPClOMdqcf5XT1g==" saltValue="n7+/PaLu5l8kfziFhYptUw==" spinCount="100000" sheet="1" formatCells="0" formatColumns="0" formatRows="0" insertColumns="0" insertRows="0" insertHyperlinks="0" deleteColumns="0" deleteRows="0" sort="0" autoFilter="0" pivotTables="0"/>
  <mergeCells count="2">
    <mergeCell ref="B38:D39"/>
    <mergeCell ref="B73:D73"/>
  </mergeCells>
  <hyperlinks>
    <hyperlink ref="B46" r:id="rId1" xr:uid="{00000000-0004-0000-0100-000000000000}"/>
    <hyperlink ref="B11" r:id="rId2" xr:uid="{00000000-0004-0000-0100-000001000000}"/>
    <hyperlink ref="B12" r:id="rId3" xr:uid="{00000000-0004-0000-0100-000002000000}"/>
    <hyperlink ref="B42" r:id="rId4" xr:uid="{00000000-0004-0000-0100-000003000000}"/>
    <hyperlink ref="B10" r:id="rId5" xr:uid="{00000000-0004-0000-0100-000004000000}"/>
    <hyperlink ref="B13" r:id="rId6" xr:uid="{00000000-0004-0000-0100-000005000000}"/>
    <hyperlink ref="B47" r:id="rId7" location="privacy-policy-and-cookies-for-all-relevant-subsidiariesbusiness-lines" xr:uid="{00000000-0004-0000-0100-000006000000}"/>
    <hyperlink ref="B16" r:id="rId8" xr:uid="{00000000-0004-0000-0100-000007000000}"/>
    <hyperlink ref="B14" r:id="rId9" xr:uid="{00000000-0004-0000-0100-000008000000}"/>
    <hyperlink ref="B15" r:id="rId10" xr:uid="{00000000-0004-0000-0100-00000E000000}"/>
    <hyperlink ref="D55" r:id="rId11" xr:uid="{00000000-0004-0000-0100-00000F000000}"/>
    <hyperlink ref="B48" r:id="rId12" xr:uid="{00000000-0004-0000-0100-000010000000}"/>
    <hyperlink ref="B9" r:id="rId13" xr:uid="{00000000-0004-0000-0100-000011000000}"/>
    <hyperlink ref="B18" r:id="rId14" xr:uid="{6DCE7F60-5F1D-44F0-9674-2BC6BA921A25}"/>
    <hyperlink ref="B19" r:id="rId15" xr:uid="{A61A99F6-F596-4188-8BFA-5FC4299F7F98}"/>
    <hyperlink ref="B43" r:id="rId16" xr:uid="{FD07A9FB-B588-48D9-A8E4-39F1DF9F8CA8}"/>
    <hyperlink ref="B44" r:id="rId17" xr:uid="{5F2529B1-93D4-4E70-B4C2-B221B3A73670}"/>
    <hyperlink ref="B17" r:id="rId18" xr:uid="{9493333C-52D7-4CBF-ADF3-8304E161D061}"/>
    <hyperlink ref="B21" r:id="rId19" xr:uid="{6D7F8DFD-8DA2-41CC-92E9-F47D5055EAEB}"/>
    <hyperlink ref="B22" r:id="rId20" xr:uid="{0920FFD9-3E49-4CEA-ADD4-DFF3191A36D1}"/>
    <hyperlink ref="B23" r:id="rId21" xr:uid="{8F95CC85-885A-4CAB-BB1B-92A49CB142DA}"/>
    <hyperlink ref="B24" r:id="rId22" xr:uid="{E0BD9FE3-651F-4290-9326-0E07DF96BF1D}"/>
    <hyperlink ref="B25" r:id="rId23" xr:uid="{168DA152-BADE-4947-91EA-60371A9168F0}"/>
    <hyperlink ref="B26" r:id="rId24" xr:uid="{8DCDE890-0C01-4242-AF53-FB5DF8AF8208}"/>
    <hyperlink ref="B27" r:id="rId25" xr:uid="{F0903494-D634-451F-BC24-153784451FC1}"/>
    <hyperlink ref="B20" r:id="rId26" xr:uid="{EA95614A-BDAC-4C26-BE84-4A20F2D3D96C}"/>
  </hyperlinks>
  <pageMargins left="0.7" right="0.7" top="0.75" bottom="0.75" header="0.3" footer="0.3"/>
  <pageSetup paperSize="9" scale="43" fitToHeight="0" orientation="landscape" r:id="rId27"/>
  <drawing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0354-03A3-4307-A451-1D1DC182B7F1}">
  <sheetPr>
    <tabColor rgb="FF00B050"/>
  </sheetPr>
  <dimension ref="A3:N147"/>
  <sheetViews>
    <sheetView showGridLines="0" tabSelected="1" topLeftCell="A76" zoomScale="80" zoomScaleNormal="80" workbookViewId="0">
      <selection activeCell="I94" sqref="I94"/>
    </sheetView>
  </sheetViews>
  <sheetFormatPr defaultRowHeight="14.25" x14ac:dyDescent="0.2"/>
  <cols>
    <col min="1" max="1" width="4.125" customWidth="1"/>
    <col min="2" max="2" width="62.375" customWidth="1"/>
    <col min="3" max="4" width="16.875" customWidth="1"/>
    <col min="5" max="5" width="15.875" customWidth="1"/>
    <col min="6" max="6" width="20.625" customWidth="1"/>
    <col min="7" max="7" width="21.5" customWidth="1"/>
    <col min="8" max="8" width="18.625" customWidth="1"/>
    <col min="9" max="9" width="16.125" customWidth="1"/>
    <col min="10" max="10" width="16" customWidth="1"/>
    <col min="11" max="11" width="19.75" customWidth="1"/>
    <col min="12" max="12" width="17.75" customWidth="1"/>
    <col min="13" max="13" width="18" customWidth="1"/>
    <col min="14" max="14" width="15.125" customWidth="1"/>
    <col min="15" max="15" width="13.375" customWidth="1"/>
    <col min="16" max="16" width="16.875" customWidth="1"/>
  </cols>
  <sheetData>
    <row r="3" spans="1:13" ht="18.75" x14ac:dyDescent="0.4">
      <c r="C3" s="228"/>
    </row>
    <row r="5" spans="1:13" s="26" customFormat="1" ht="27.6" customHeight="1" x14ac:dyDescent="0.4">
      <c r="B5" s="24" t="s">
        <v>104</v>
      </c>
      <c r="C5" s="25"/>
      <c r="D5" s="25"/>
      <c r="E5" s="25"/>
      <c r="F5" s="25"/>
      <c r="G5" s="25"/>
      <c r="H5" s="25"/>
      <c r="I5" s="25"/>
    </row>
    <row r="6" spans="1:13" x14ac:dyDescent="0.2">
      <c r="A6" s="257"/>
      <c r="B6" s="257"/>
      <c r="C6" s="257"/>
      <c r="D6" s="257"/>
      <c r="E6" s="257"/>
      <c r="F6" s="257"/>
      <c r="G6" s="257"/>
      <c r="H6" s="257"/>
      <c r="I6" s="257"/>
      <c r="K6" s="257"/>
      <c r="L6" s="257"/>
      <c r="M6" s="257"/>
    </row>
    <row r="7" spans="1:13" ht="24.75" x14ac:dyDescent="0.5">
      <c r="A7" s="257"/>
      <c r="B7" s="258" t="s">
        <v>105</v>
      </c>
      <c r="C7" s="257"/>
      <c r="D7" s="257"/>
      <c r="E7" s="257"/>
      <c r="F7" s="257"/>
      <c r="G7" s="257"/>
      <c r="H7" s="257"/>
      <c r="I7" s="257"/>
      <c r="L7" s="257"/>
      <c r="M7" s="257"/>
    </row>
    <row r="8" spans="1:13" ht="51.75" customHeight="1" x14ac:dyDescent="0.2">
      <c r="A8" s="257"/>
      <c r="B8" s="888" t="s">
        <v>106</v>
      </c>
      <c r="C8" s="889"/>
      <c r="D8" s="889"/>
      <c r="E8" s="889"/>
      <c r="F8" s="889"/>
      <c r="G8" s="259"/>
      <c r="H8" s="259"/>
      <c r="I8" s="259"/>
      <c r="J8" s="259"/>
      <c r="K8" s="257"/>
      <c r="L8" s="257"/>
      <c r="M8" s="257"/>
    </row>
    <row r="9" spans="1:13" ht="19.5" customHeight="1" x14ac:dyDescent="0.2">
      <c r="A9" s="257"/>
      <c r="B9" s="666"/>
      <c r="C9" s="259"/>
      <c r="D9" s="259"/>
      <c r="E9" s="259"/>
      <c r="F9" s="259"/>
      <c r="G9" s="259"/>
      <c r="H9" s="259"/>
      <c r="I9" s="259"/>
      <c r="J9" s="259"/>
      <c r="K9" s="257"/>
      <c r="L9" s="257"/>
      <c r="M9" s="257"/>
    </row>
    <row r="10" spans="1:13" ht="15" thickBot="1" x14ac:dyDescent="0.25">
      <c r="A10" s="257"/>
      <c r="B10" s="712" t="s">
        <v>107</v>
      </c>
      <c r="C10" s="668" t="s">
        <v>108</v>
      </c>
      <c r="D10" s="668">
        <v>2022</v>
      </c>
      <c r="E10" s="668" t="s">
        <v>109</v>
      </c>
      <c r="F10" s="668" t="s">
        <v>110</v>
      </c>
      <c r="G10" s="668" t="s">
        <v>111</v>
      </c>
      <c r="H10" s="259"/>
      <c r="I10" s="259"/>
      <c r="J10" s="259"/>
      <c r="K10" s="257"/>
      <c r="L10" s="257"/>
      <c r="M10" s="257"/>
    </row>
    <row r="11" spans="1:13" x14ac:dyDescent="0.2">
      <c r="A11" s="257"/>
      <c r="B11" s="713" t="s">
        <v>112</v>
      </c>
      <c r="C11" s="692"/>
      <c r="D11" s="692"/>
      <c r="E11" s="692"/>
      <c r="F11" s="692"/>
      <c r="G11" s="692"/>
      <c r="H11" s="259"/>
      <c r="I11" s="259"/>
      <c r="J11" s="259"/>
      <c r="K11" s="257"/>
      <c r="L11" s="257"/>
      <c r="M11" s="257"/>
    </row>
    <row r="12" spans="1:13" x14ac:dyDescent="0.2">
      <c r="A12" s="257"/>
      <c r="B12" s="265" t="s">
        <v>113</v>
      </c>
      <c r="C12" s="359">
        <v>727</v>
      </c>
      <c r="D12" s="359">
        <v>490</v>
      </c>
      <c r="E12" s="359">
        <v>105</v>
      </c>
      <c r="F12" s="706">
        <v>0.85</v>
      </c>
      <c r="G12" s="705" t="s">
        <v>114</v>
      </c>
      <c r="H12" s="259"/>
      <c r="I12" s="259"/>
      <c r="J12" s="259"/>
      <c r="K12" s="257"/>
      <c r="L12" s="257"/>
      <c r="M12" s="257"/>
    </row>
    <row r="13" spans="1:13" x14ac:dyDescent="0.2">
      <c r="A13" s="257"/>
      <c r="B13" s="261" t="s">
        <v>115</v>
      </c>
      <c r="C13" s="357"/>
      <c r="D13" s="357"/>
      <c r="E13" s="357"/>
      <c r="F13" s="681"/>
      <c r="G13" s="677"/>
      <c r="H13" s="259"/>
      <c r="I13" s="259"/>
      <c r="J13" s="259"/>
      <c r="K13" s="257"/>
      <c r="L13" s="257"/>
      <c r="M13" s="257"/>
    </row>
    <row r="14" spans="1:13" x14ac:dyDescent="0.2">
      <c r="A14" s="257"/>
      <c r="B14" s="339" t="s">
        <v>116</v>
      </c>
      <c r="C14" s="676"/>
      <c r="D14" s="676">
        <v>5.3</v>
      </c>
      <c r="E14" s="676"/>
      <c r="F14" s="704">
        <v>0.6</v>
      </c>
      <c r="G14" s="676" t="s">
        <v>117</v>
      </c>
      <c r="H14" s="259"/>
      <c r="I14" s="259"/>
      <c r="J14" s="259"/>
      <c r="K14" s="257"/>
      <c r="L14" s="257"/>
      <c r="M14" s="257"/>
    </row>
    <row r="15" spans="1:13" x14ac:dyDescent="0.2">
      <c r="A15" s="257"/>
      <c r="B15" s="264" t="s">
        <v>118</v>
      </c>
      <c r="C15" s="677">
        <v>16.86</v>
      </c>
      <c r="D15" s="677">
        <v>14.37</v>
      </c>
      <c r="E15" s="677">
        <v>4.2</v>
      </c>
      <c r="F15" s="678">
        <v>0.75</v>
      </c>
      <c r="G15" s="677" t="s">
        <v>114</v>
      </c>
      <c r="H15" s="259"/>
      <c r="I15" s="259"/>
      <c r="J15" s="259"/>
      <c r="K15" s="257"/>
      <c r="L15" s="257"/>
      <c r="M15" s="257"/>
    </row>
    <row r="16" spans="1:13" x14ac:dyDescent="0.2">
      <c r="A16" s="257"/>
      <c r="B16" s="265" t="s">
        <v>119</v>
      </c>
      <c r="C16" s="679">
        <v>12.04</v>
      </c>
      <c r="D16" s="679">
        <v>8.73</v>
      </c>
      <c r="E16" s="679">
        <v>3.01</v>
      </c>
      <c r="F16" s="680">
        <v>0.75</v>
      </c>
      <c r="G16" s="679" t="s">
        <v>114</v>
      </c>
      <c r="H16" s="259"/>
      <c r="I16" s="259"/>
      <c r="J16" s="259"/>
      <c r="K16" s="257"/>
      <c r="L16" s="257"/>
      <c r="M16" s="257"/>
    </row>
    <row r="17" spans="1:13" x14ac:dyDescent="0.2">
      <c r="A17" s="257"/>
      <c r="B17" s="264" t="s">
        <v>120</v>
      </c>
      <c r="C17" s="677">
        <v>15.79</v>
      </c>
      <c r="D17" s="677">
        <v>12.43</v>
      </c>
      <c r="E17" s="677">
        <v>5.53</v>
      </c>
      <c r="F17" s="681">
        <v>0.65</v>
      </c>
      <c r="G17" s="677" t="s">
        <v>114</v>
      </c>
      <c r="H17" s="259"/>
      <c r="I17" s="259"/>
      <c r="J17" s="259"/>
      <c r="K17" s="257"/>
      <c r="L17" s="257"/>
      <c r="M17" s="257"/>
    </row>
    <row r="18" spans="1:13" x14ac:dyDescent="0.2">
      <c r="A18" s="257"/>
      <c r="B18" s="270" t="s">
        <v>121</v>
      </c>
      <c r="C18" s="682">
        <v>22.6</v>
      </c>
      <c r="D18" s="682">
        <v>23.2</v>
      </c>
      <c r="E18" s="682">
        <v>12.43</v>
      </c>
      <c r="F18" s="683" t="s">
        <v>122</v>
      </c>
      <c r="G18" s="682" t="s">
        <v>123</v>
      </c>
      <c r="H18" s="259"/>
      <c r="I18" s="259"/>
      <c r="J18" s="259"/>
      <c r="K18" s="257"/>
      <c r="L18" s="257"/>
      <c r="M18" s="257"/>
    </row>
    <row r="19" spans="1:13" x14ac:dyDescent="0.2">
      <c r="A19" s="257"/>
      <c r="H19" s="259"/>
      <c r="I19" s="259"/>
      <c r="J19" s="259"/>
      <c r="K19" s="257"/>
      <c r="L19" s="257"/>
      <c r="M19" s="257"/>
    </row>
    <row r="20" spans="1:13" ht="20.25" customHeight="1" x14ac:dyDescent="0.2">
      <c r="A20" s="257"/>
      <c r="B20" s="264"/>
      <c r="C20" s="357"/>
      <c r="D20" s="357"/>
      <c r="E20" s="259"/>
      <c r="F20" s="259"/>
      <c r="G20" s="259"/>
      <c r="H20" s="259"/>
      <c r="I20" s="259"/>
      <c r="J20" s="259"/>
      <c r="K20" s="257"/>
      <c r="L20" s="257"/>
      <c r="M20" s="257"/>
    </row>
    <row r="21" spans="1:13" ht="22.5" customHeight="1" x14ac:dyDescent="0.2">
      <c r="A21" s="257"/>
      <c r="B21" s="259"/>
      <c r="C21" s="259"/>
      <c r="D21" s="259"/>
      <c r="E21" s="259"/>
      <c r="F21" s="259"/>
      <c r="G21" s="259"/>
      <c r="H21" s="259"/>
      <c r="I21" s="259"/>
      <c r="J21" s="259"/>
      <c r="K21" s="257"/>
      <c r="L21" s="257"/>
      <c r="M21" s="257"/>
    </row>
    <row r="22" spans="1:13" ht="18.75" customHeight="1" x14ac:dyDescent="0.5">
      <c r="A22" s="257"/>
      <c r="B22" s="258" t="s">
        <v>124</v>
      </c>
      <c r="C22" s="520"/>
      <c r="D22" s="257"/>
      <c r="E22" s="257"/>
      <c r="F22" s="257"/>
      <c r="G22" s="257"/>
      <c r="H22" s="257"/>
      <c r="I22" s="257"/>
      <c r="J22" s="257"/>
      <c r="K22" s="257"/>
      <c r="L22" s="257"/>
    </row>
    <row r="23" spans="1:13" x14ac:dyDescent="0.2">
      <c r="A23" s="257"/>
      <c r="B23" s="257"/>
      <c r="C23" s="257"/>
      <c r="D23" s="257"/>
      <c r="E23" s="257"/>
      <c r="F23" s="257"/>
      <c r="G23" s="257"/>
      <c r="H23" s="257"/>
      <c r="I23" s="257"/>
      <c r="J23" s="257"/>
      <c r="K23" s="257"/>
      <c r="L23" s="257"/>
    </row>
    <row r="24" spans="1:13" ht="14.45" customHeight="1" thickBot="1" x14ac:dyDescent="0.3">
      <c r="A24" s="257"/>
      <c r="B24" s="260" t="s">
        <v>125</v>
      </c>
      <c r="C24" s="287">
        <v>2022</v>
      </c>
      <c r="D24" s="287">
        <v>2021</v>
      </c>
      <c r="E24" s="287">
        <v>2020</v>
      </c>
      <c r="F24" s="287">
        <v>2019</v>
      </c>
      <c r="G24" s="287">
        <v>2012</v>
      </c>
      <c r="H24" s="287" t="s">
        <v>126</v>
      </c>
      <c r="I24" s="262" t="s">
        <v>127</v>
      </c>
      <c r="K24" s="261" t="s">
        <v>127</v>
      </c>
      <c r="L24" s="257"/>
    </row>
    <row r="25" spans="1:13" ht="14.45" customHeight="1" x14ac:dyDescent="0.25">
      <c r="A25" s="257"/>
      <c r="B25" s="669" t="s">
        <v>128</v>
      </c>
      <c r="C25" s="670">
        <f>SUM(C26:C28)</f>
        <v>6158490</v>
      </c>
      <c r="D25" s="670">
        <f>SUM(D26:D28)</f>
        <v>7125416</v>
      </c>
      <c r="E25" s="670">
        <f t="shared" ref="E25" si="0">SUM(E26:E28)</f>
        <v>4470995</v>
      </c>
      <c r="F25" s="670">
        <f>SUM(F26:F28)</f>
        <v>3513</v>
      </c>
      <c r="G25" s="670">
        <f>SUM(G26:G28)</f>
        <v>13205</v>
      </c>
      <c r="H25" s="670" t="s">
        <v>129</v>
      </c>
      <c r="I25" s="262" t="s">
        <v>127</v>
      </c>
      <c r="J25" s="261" t="s">
        <v>127</v>
      </c>
      <c r="K25" s="261" t="s">
        <v>127</v>
      </c>
      <c r="L25" s="257"/>
    </row>
    <row r="26" spans="1:13" ht="14.45" customHeight="1" x14ac:dyDescent="0.25">
      <c r="A26" s="262" t="s">
        <v>127</v>
      </c>
      <c r="B26" s="671" t="s">
        <v>130</v>
      </c>
      <c r="C26" s="672">
        <v>145</v>
      </c>
      <c r="D26" s="672">
        <v>191</v>
      </c>
      <c r="E26" s="672">
        <v>172</v>
      </c>
      <c r="F26" s="672">
        <v>189</v>
      </c>
      <c r="G26" s="672">
        <v>308</v>
      </c>
      <c r="H26" s="672">
        <f>C26/G26*100</f>
        <v>47.077922077922082</v>
      </c>
      <c r="I26" s="93"/>
      <c r="K26" s="264" t="s">
        <v>127</v>
      </c>
      <c r="L26" s="257"/>
    </row>
    <row r="27" spans="1:13" ht="15" x14ac:dyDescent="0.25">
      <c r="A27" s="257"/>
      <c r="B27" s="673" t="s">
        <v>131</v>
      </c>
      <c r="C27" s="674">
        <v>345</v>
      </c>
      <c r="D27" s="674">
        <v>536</v>
      </c>
      <c r="E27" s="674">
        <v>567</v>
      </c>
      <c r="F27" s="674">
        <v>1800</v>
      </c>
      <c r="G27" s="675">
        <v>9312</v>
      </c>
      <c r="H27" s="675">
        <f>C27/G27*100</f>
        <v>3.704896907216495</v>
      </c>
      <c r="I27" s="262" t="s">
        <v>127</v>
      </c>
      <c r="J27" s="264" t="s">
        <v>127</v>
      </c>
      <c r="K27" s="264" t="s">
        <v>127</v>
      </c>
      <c r="L27" s="257"/>
    </row>
    <row r="28" spans="1:13" ht="14.45" customHeight="1" x14ac:dyDescent="0.25">
      <c r="A28" s="257"/>
      <c r="B28" s="671" t="s">
        <v>132</v>
      </c>
      <c r="C28" s="672">
        <f>C67</f>
        <v>6158000</v>
      </c>
      <c r="D28" s="672">
        <f>D52</f>
        <v>7124689</v>
      </c>
      <c r="E28" s="672">
        <f>E52</f>
        <v>4470256</v>
      </c>
      <c r="F28" s="672">
        <f>F52</f>
        <v>1524</v>
      </c>
      <c r="G28" s="672">
        <f>G52</f>
        <v>3585</v>
      </c>
      <c r="H28" s="672" t="s">
        <v>129</v>
      </c>
      <c r="I28" s="262" t="s">
        <v>127</v>
      </c>
      <c r="J28" s="264" t="s">
        <v>127</v>
      </c>
      <c r="K28" s="264" t="s">
        <v>127</v>
      </c>
      <c r="L28" s="257"/>
    </row>
    <row r="29" spans="1:13" ht="14.45" customHeight="1" x14ac:dyDescent="0.2">
      <c r="A29" s="257"/>
      <c r="B29" s="784" t="s">
        <v>133</v>
      </c>
      <c r="C29" s="732">
        <f>C45/(C36+C44)</f>
        <v>0.66042966042966045</v>
      </c>
      <c r="D29" s="732">
        <f>E45/(D36+E44)</f>
        <v>0.53516624040920713</v>
      </c>
      <c r="E29" s="732">
        <f>G45/(E36+G44)</f>
        <v>0.60940803382663844</v>
      </c>
      <c r="F29" s="732">
        <f>I45/(F36+I44)</f>
        <v>0.65675340768277568</v>
      </c>
      <c r="G29" s="732">
        <f>K45/(G36+K44)</f>
        <v>0.74409173542161933</v>
      </c>
      <c r="H29" s="733" t="s">
        <v>134</v>
      </c>
      <c r="I29" s="282"/>
      <c r="J29" s="286"/>
      <c r="K29" s="278"/>
      <c r="L29" s="257"/>
    </row>
    <row r="30" spans="1:13" ht="14.45" customHeight="1" x14ac:dyDescent="0.2">
      <c r="A30" s="257"/>
      <c r="B30" s="734" t="s">
        <v>135</v>
      </c>
      <c r="C30" s="735">
        <v>2.73</v>
      </c>
      <c r="D30" s="735">
        <v>2.3199999999999998</v>
      </c>
      <c r="E30" s="735">
        <v>3.26</v>
      </c>
      <c r="F30" s="736" t="s">
        <v>134</v>
      </c>
      <c r="G30" s="736" t="s">
        <v>134</v>
      </c>
      <c r="H30" s="736" t="s">
        <v>134</v>
      </c>
      <c r="I30" s="262"/>
      <c r="J30" s="286"/>
      <c r="K30" s="278"/>
      <c r="L30" s="257"/>
    </row>
    <row r="31" spans="1:13" ht="66.75" customHeight="1" x14ac:dyDescent="0.2">
      <c r="A31" s="257"/>
      <c r="B31" s="884" t="s">
        <v>136</v>
      </c>
      <c r="C31" s="884"/>
      <c r="D31" s="884"/>
      <c r="E31" s="884"/>
      <c r="F31" s="884"/>
      <c r="G31" s="884"/>
      <c r="H31" s="266"/>
      <c r="I31" s="266"/>
      <c r="J31" s="266"/>
      <c r="K31" s="257"/>
      <c r="L31" s="257"/>
    </row>
    <row r="32" spans="1:13" ht="33" customHeight="1" x14ac:dyDescent="0.2">
      <c r="A32" s="257"/>
      <c r="B32" s="891" t="s">
        <v>137</v>
      </c>
      <c r="C32" s="891"/>
      <c r="D32" s="891"/>
      <c r="E32" s="891"/>
      <c r="F32" s="891"/>
      <c r="G32" s="891"/>
      <c r="H32" s="266"/>
      <c r="I32" s="266"/>
      <c r="J32" s="266"/>
      <c r="K32" s="257"/>
      <c r="L32" s="257"/>
    </row>
    <row r="33" spans="1:14" ht="17.25" customHeight="1" x14ac:dyDescent="0.45">
      <c r="A33" s="257"/>
      <c r="B33" s="267" t="s">
        <v>138</v>
      </c>
      <c r="C33" s="520"/>
      <c r="D33" s="257"/>
      <c r="E33" s="257"/>
      <c r="F33" s="257"/>
      <c r="G33" s="257"/>
      <c r="H33" s="257"/>
      <c r="I33" s="257"/>
      <c r="J33" s="257"/>
      <c r="K33" s="257"/>
      <c r="L33" s="257"/>
    </row>
    <row r="34" spans="1:14" ht="14.45" customHeight="1" x14ac:dyDescent="0.2">
      <c r="A34" s="257"/>
      <c r="B34" s="257"/>
      <c r="C34" s="257"/>
      <c r="D34" s="257"/>
      <c r="E34" s="257"/>
      <c r="F34" s="257"/>
      <c r="G34" s="257"/>
      <c r="H34" s="257"/>
      <c r="I34" s="257"/>
      <c r="J34" s="257"/>
      <c r="K34" s="257"/>
      <c r="L34" s="257"/>
    </row>
    <row r="35" spans="1:14" ht="14.45" customHeight="1" thickBot="1" x14ac:dyDescent="0.3">
      <c r="A35" s="257"/>
      <c r="B35" s="260" t="s">
        <v>125</v>
      </c>
      <c r="C35" s="440">
        <v>2022</v>
      </c>
      <c r="D35" s="287">
        <v>2021</v>
      </c>
      <c r="E35" s="287">
        <v>2020</v>
      </c>
      <c r="F35" s="287">
        <v>2019</v>
      </c>
      <c r="G35" s="287">
        <v>2012</v>
      </c>
      <c r="H35" s="287" t="s">
        <v>126</v>
      </c>
      <c r="I35" s="257"/>
      <c r="K35" s="257"/>
      <c r="L35" s="257"/>
    </row>
    <row r="36" spans="1:14" ht="15" x14ac:dyDescent="0.25">
      <c r="A36" s="262" t="s">
        <v>127</v>
      </c>
      <c r="B36" s="263" t="s">
        <v>139</v>
      </c>
      <c r="C36" s="288">
        <f>C37+C38</f>
        <v>145</v>
      </c>
      <c r="D36" s="288">
        <v>191</v>
      </c>
      <c r="E36" s="288">
        <v>172</v>
      </c>
      <c r="F36" s="288">
        <v>189</v>
      </c>
      <c r="G36" s="288">
        <v>308</v>
      </c>
      <c r="H36" s="441">
        <f>C36/G36*100</f>
        <v>47.077922077922082</v>
      </c>
      <c r="I36" s="262"/>
      <c r="J36" s="262" t="s">
        <v>127</v>
      </c>
      <c r="K36" s="262" t="s">
        <v>127</v>
      </c>
      <c r="L36" s="257"/>
    </row>
    <row r="37" spans="1:14" x14ac:dyDescent="0.2">
      <c r="A37" s="257"/>
      <c r="B37" s="268" t="s">
        <v>140</v>
      </c>
      <c r="C37" s="290">
        <v>83</v>
      </c>
      <c r="D37" s="290">
        <v>76</v>
      </c>
      <c r="E37" s="290">
        <v>58</v>
      </c>
      <c r="F37" s="289">
        <v>75</v>
      </c>
      <c r="G37" s="289">
        <v>143</v>
      </c>
      <c r="H37" s="442">
        <f>C37/G37*100</f>
        <v>58.04195804195804</v>
      </c>
      <c r="I37" s="257"/>
      <c r="J37" s="257"/>
      <c r="K37" s="257"/>
      <c r="L37" s="257"/>
    </row>
    <row r="38" spans="1:14" x14ac:dyDescent="0.2">
      <c r="A38" s="262" t="s">
        <v>127</v>
      </c>
      <c r="B38" s="271" t="s">
        <v>141</v>
      </c>
      <c r="C38" s="291">
        <v>62</v>
      </c>
      <c r="D38" s="291">
        <v>115</v>
      </c>
      <c r="E38" s="291">
        <v>114</v>
      </c>
      <c r="F38" s="291">
        <v>114</v>
      </c>
      <c r="G38" s="291">
        <v>165</v>
      </c>
      <c r="H38" s="443">
        <f>C38/G38*100</f>
        <v>37.575757575757571</v>
      </c>
      <c r="I38" s="262" t="s">
        <v>127</v>
      </c>
      <c r="J38" s="262" t="s">
        <v>127</v>
      </c>
      <c r="K38" s="262" t="s">
        <v>127</v>
      </c>
      <c r="L38" s="257"/>
    </row>
    <row r="39" spans="1:14" x14ac:dyDescent="0.2">
      <c r="A39" s="262" t="s">
        <v>127</v>
      </c>
      <c r="B39" s="264" t="s">
        <v>127</v>
      </c>
      <c r="C39" s="264" t="s">
        <v>127</v>
      </c>
      <c r="D39" s="264" t="s">
        <v>127</v>
      </c>
      <c r="E39" s="264" t="s">
        <v>127</v>
      </c>
      <c r="F39" s="264"/>
      <c r="G39" s="264" t="s">
        <v>127</v>
      </c>
      <c r="H39" s="262" t="s">
        <v>127</v>
      </c>
      <c r="I39" s="262" t="s">
        <v>127</v>
      </c>
      <c r="J39" s="262" t="s">
        <v>127</v>
      </c>
      <c r="K39" s="262" t="s">
        <v>127</v>
      </c>
      <c r="L39" s="257"/>
    </row>
    <row r="40" spans="1:14" ht="18.75" customHeight="1" x14ac:dyDescent="0.45">
      <c r="A40" s="257"/>
      <c r="B40" s="267" t="s">
        <v>142</v>
      </c>
      <c r="C40" s="520"/>
      <c r="D40" s="257"/>
      <c r="E40" s="257"/>
      <c r="F40" s="257"/>
      <c r="G40" s="257"/>
      <c r="H40" s="257"/>
      <c r="I40" s="257"/>
      <c r="J40" s="257"/>
      <c r="K40" s="257"/>
      <c r="L40" s="257"/>
    </row>
    <row r="41" spans="1:14" x14ac:dyDescent="0.2">
      <c r="A41" s="257"/>
      <c r="B41" s="257"/>
      <c r="C41" s="257"/>
      <c r="D41" s="257"/>
      <c r="E41" s="257"/>
      <c r="F41" s="257"/>
      <c r="G41" s="257"/>
      <c r="H41" s="257"/>
      <c r="I41" s="257"/>
      <c r="J41" s="257"/>
      <c r="K41" s="257"/>
      <c r="L41" s="257"/>
      <c r="M41" s="257"/>
    </row>
    <row r="42" spans="1:14" ht="15.75" thickBot="1" x14ac:dyDescent="0.3">
      <c r="A42" s="257"/>
      <c r="B42" s="260" t="s">
        <v>125</v>
      </c>
      <c r="C42" s="885">
        <v>2022</v>
      </c>
      <c r="D42" s="885"/>
      <c r="E42" s="885">
        <v>2021</v>
      </c>
      <c r="F42" s="885"/>
      <c r="G42" s="885">
        <v>2020</v>
      </c>
      <c r="H42" s="885"/>
      <c r="I42" s="890">
        <v>2019</v>
      </c>
      <c r="J42" s="890"/>
      <c r="K42" s="885">
        <v>2012</v>
      </c>
      <c r="L42" s="885"/>
      <c r="M42" s="885" t="s">
        <v>126</v>
      </c>
      <c r="N42" s="885"/>
    </row>
    <row r="43" spans="1:14" x14ac:dyDescent="0.2">
      <c r="A43" s="257"/>
      <c r="B43" s="272" t="s">
        <v>127</v>
      </c>
      <c r="C43" s="292" t="s">
        <v>143</v>
      </c>
      <c r="D43" s="292" t="s">
        <v>144</v>
      </c>
      <c r="E43" s="292" t="s">
        <v>143</v>
      </c>
      <c r="F43" s="292" t="s">
        <v>144</v>
      </c>
      <c r="G43" s="292" t="s">
        <v>143</v>
      </c>
      <c r="H43" s="292" t="s">
        <v>144</v>
      </c>
      <c r="I43" s="292" t="s">
        <v>143</v>
      </c>
      <c r="J43" s="292" t="s">
        <v>144</v>
      </c>
      <c r="K43" s="292" t="s">
        <v>143</v>
      </c>
      <c r="L43" s="292" t="s">
        <v>144</v>
      </c>
      <c r="M43" s="292" t="s">
        <v>143</v>
      </c>
      <c r="N43" s="292" t="s">
        <v>144</v>
      </c>
    </row>
    <row r="44" spans="1:14" ht="15" x14ac:dyDescent="0.25">
      <c r="A44" s="257"/>
      <c r="B44" s="263" t="s">
        <v>145</v>
      </c>
      <c r="C44" s="360">
        <f>C45+C46</f>
        <v>1298</v>
      </c>
      <c r="D44" s="360">
        <f>D45+D46</f>
        <v>345</v>
      </c>
      <c r="E44" s="360">
        <v>1373</v>
      </c>
      <c r="F44" s="360">
        <v>536</v>
      </c>
      <c r="G44" s="360">
        <v>1720</v>
      </c>
      <c r="H44" s="360">
        <v>567</v>
      </c>
      <c r="I44" s="361">
        <v>2232</v>
      </c>
      <c r="J44" s="361">
        <v>1800</v>
      </c>
      <c r="K44" s="356">
        <v>6843</v>
      </c>
      <c r="L44" s="356">
        <v>9312</v>
      </c>
      <c r="M44" s="356">
        <f>C44/K44*100</f>
        <v>18.968288762238782</v>
      </c>
      <c r="N44" s="356">
        <f t="shared" ref="M44:N46" si="1">D44/L44*100</f>
        <v>3.704896907216495</v>
      </c>
    </row>
    <row r="45" spans="1:14" x14ac:dyDescent="0.2">
      <c r="A45" s="257"/>
      <c r="B45" s="268" t="s">
        <v>146</v>
      </c>
      <c r="C45" s="357">
        <v>953</v>
      </c>
      <c r="D45" s="357">
        <v>0</v>
      </c>
      <c r="E45" s="357">
        <v>837</v>
      </c>
      <c r="F45" s="357">
        <v>0</v>
      </c>
      <c r="G45" s="357">
        <v>1153</v>
      </c>
      <c r="H45" s="357">
        <v>0</v>
      </c>
      <c r="I45" s="357">
        <v>1590</v>
      </c>
      <c r="J45" s="357">
        <v>1158</v>
      </c>
      <c r="K45" s="358">
        <v>5321</v>
      </c>
      <c r="L45" s="358">
        <v>7790</v>
      </c>
      <c r="M45" s="358">
        <f t="shared" si="1"/>
        <v>17.910167261792896</v>
      </c>
      <c r="N45" s="358">
        <f t="shared" si="1"/>
        <v>0</v>
      </c>
    </row>
    <row r="46" spans="1:14" x14ac:dyDescent="0.2">
      <c r="A46" s="257"/>
      <c r="B46" s="271" t="s">
        <v>147</v>
      </c>
      <c r="C46" s="362">
        <v>345</v>
      </c>
      <c r="D46" s="362">
        <v>345</v>
      </c>
      <c r="E46" s="362">
        <v>536</v>
      </c>
      <c r="F46" s="362">
        <v>536</v>
      </c>
      <c r="G46" s="362">
        <v>567</v>
      </c>
      <c r="H46" s="362">
        <v>567</v>
      </c>
      <c r="I46" s="363">
        <v>642</v>
      </c>
      <c r="J46" s="363">
        <v>642</v>
      </c>
      <c r="K46" s="364">
        <v>1522</v>
      </c>
      <c r="L46" s="364">
        <v>1522</v>
      </c>
      <c r="M46" s="364">
        <f t="shared" si="1"/>
        <v>22.667542706964518</v>
      </c>
      <c r="N46" s="364">
        <f t="shared" si="1"/>
        <v>22.667542706964518</v>
      </c>
    </row>
    <row r="47" spans="1:14" ht="29.25" customHeight="1" x14ac:dyDescent="0.2">
      <c r="A47" s="262" t="s">
        <v>127</v>
      </c>
      <c r="B47" s="887" t="s">
        <v>148</v>
      </c>
      <c r="C47" s="887"/>
      <c r="D47" s="887"/>
      <c r="E47" s="887"/>
      <c r="F47" s="887"/>
      <c r="G47" s="887"/>
      <c r="H47" s="887"/>
      <c r="I47" s="887"/>
      <c r="J47" s="887"/>
      <c r="K47" s="887"/>
      <c r="L47" s="264" t="s">
        <v>127</v>
      </c>
      <c r="M47" s="257"/>
    </row>
    <row r="48" spans="1:14" x14ac:dyDescent="0.2">
      <c r="A48" s="257"/>
      <c r="B48" s="686"/>
      <c r="C48" s="259"/>
      <c r="D48" s="259"/>
      <c r="E48" s="259"/>
      <c r="F48" s="259"/>
      <c r="G48" s="259"/>
      <c r="H48" s="259"/>
      <c r="I48" s="259"/>
      <c r="J48" s="259"/>
      <c r="K48" s="257"/>
      <c r="L48" s="257"/>
      <c r="M48" s="257"/>
    </row>
    <row r="49" spans="1:13" ht="17.25" customHeight="1" x14ac:dyDescent="0.45">
      <c r="A49" s="257"/>
      <c r="B49" s="267" t="s">
        <v>149</v>
      </c>
      <c r="C49" s="296"/>
      <c r="D49" s="257"/>
      <c r="E49" s="257"/>
      <c r="F49" s="257"/>
      <c r="G49" s="257"/>
      <c r="H49" s="257"/>
      <c r="I49" s="257"/>
      <c r="J49" s="257"/>
      <c r="K49" s="257"/>
      <c r="L49" s="257"/>
    </row>
    <row r="50" spans="1:13" ht="11.25" customHeight="1" x14ac:dyDescent="0.4">
      <c r="A50" s="257"/>
      <c r="B50" s="273" t="s">
        <v>127</v>
      </c>
      <c r="C50" s="257"/>
      <c r="D50" s="257"/>
      <c r="E50" s="257"/>
      <c r="F50" s="257"/>
      <c r="G50" s="257"/>
      <c r="H50" s="257"/>
      <c r="I50" s="257"/>
      <c r="J50" s="257"/>
      <c r="K50" s="257"/>
      <c r="L50" s="257"/>
      <c r="M50" s="257"/>
    </row>
    <row r="51" spans="1:13" ht="15" x14ac:dyDescent="0.25">
      <c r="A51" s="257"/>
      <c r="B51" s="260" t="s">
        <v>150</v>
      </c>
      <c r="C51" s="287">
        <v>2022</v>
      </c>
      <c r="D51" s="287">
        <v>2021</v>
      </c>
      <c r="E51" s="287">
        <v>2020</v>
      </c>
      <c r="F51" s="287">
        <v>2019</v>
      </c>
      <c r="G51" s="287">
        <v>2012</v>
      </c>
      <c r="H51" s="287" t="s">
        <v>126</v>
      </c>
      <c r="I51" s="446"/>
      <c r="L51" s="257"/>
      <c r="M51" s="257"/>
    </row>
    <row r="52" spans="1:13" ht="15.75" customHeight="1" x14ac:dyDescent="0.25">
      <c r="A52" s="257"/>
      <c r="B52" s="275" t="s">
        <v>151</v>
      </c>
      <c r="C52" s="365">
        <f>SUM(C53:C67)</f>
        <v>6160548</v>
      </c>
      <c r="D52" s="365">
        <v>7124689</v>
      </c>
      <c r="E52" s="365">
        <f t="shared" ref="E52" si="2">SUM(E53:E67)</f>
        <v>4470256</v>
      </c>
      <c r="F52" s="365">
        <f>SUM(F53:F67)</f>
        <v>1524</v>
      </c>
      <c r="G52" s="365">
        <f>SUM(G53:G67)</f>
        <v>3585</v>
      </c>
      <c r="H52" s="365" t="s">
        <v>129</v>
      </c>
      <c r="J52" s="257"/>
      <c r="K52" s="257"/>
      <c r="L52" s="257"/>
      <c r="M52" s="257"/>
    </row>
    <row r="53" spans="1:13" x14ac:dyDescent="0.2">
      <c r="A53" s="257"/>
      <c r="B53" s="265" t="s">
        <v>152</v>
      </c>
      <c r="C53" s="361" t="s">
        <v>127</v>
      </c>
      <c r="D53" s="361" t="s">
        <v>127</v>
      </c>
      <c r="E53" s="361" t="s">
        <v>127</v>
      </c>
      <c r="F53" s="361" t="s">
        <v>127</v>
      </c>
      <c r="G53" s="361" t="s">
        <v>127</v>
      </c>
      <c r="H53" s="361" t="s">
        <v>127</v>
      </c>
      <c r="J53" s="257"/>
      <c r="K53" s="257"/>
      <c r="L53" s="257"/>
      <c r="M53" s="257"/>
    </row>
    <row r="54" spans="1:13" x14ac:dyDescent="0.2">
      <c r="A54" s="257"/>
      <c r="B54" s="264" t="s">
        <v>153</v>
      </c>
      <c r="C54" s="348" t="s">
        <v>127</v>
      </c>
      <c r="D54" s="348" t="s">
        <v>127</v>
      </c>
      <c r="E54" s="348" t="s">
        <v>127</v>
      </c>
      <c r="F54" s="357" t="s">
        <v>127</v>
      </c>
      <c r="G54" s="357" t="s">
        <v>127</v>
      </c>
      <c r="H54" s="357" t="s">
        <v>127</v>
      </c>
      <c r="J54" s="257"/>
      <c r="K54" s="257"/>
      <c r="L54" s="159"/>
      <c r="M54" s="257"/>
    </row>
    <row r="55" spans="1:13" ht="14.25" customHeight="1" x14ac:dyDescent="0.4">
      <c r="A55" s="257"/>
      <c r="B55" s="265" t="s">
        <v>154</v>
      </c>
      <c r="C55" s="359">
        <v>311</v>
      </c>
      <c r="D55" s="359">
        <v>326</v>
      </c>
      <c r="E55" s="359">
        <v>424</v>
      </c>
      <c r="F55" s="359">
        <v>588</v>
      </c>
      <c r="G55" s="359">
        <v>1248</v>
      </c>
      <c r="H55" s="359">
        <f>C55/G55*100</f>
        <v>24.919871794871796</v>
      </c>
      <c r="I55" s="520"/>
      <c r="J55" s="257"/>
      <c r="K55" s="257"/>
      <c r="L55" s="257"/>
      <c r="M55" s="257"/>
    </row>
    <row r="56" spans="1:13" x14ac:dyDescent="0.2">
      <c r="A56" s="257"/>
      <c r="B56" s="264" t="s">
        <v>155</v>
      </c>
      <c r="C56" s="348" t="s">
        <v>127</v>
      </c>
      <c r="D56" s="348" t="s">
        <v>127</v>
      </c>
      <c r="E56" s="348" t="s">
        <v>127</v>
      </c>
      <c r="F56" s="357" t="s">
        <v>127</v>
      </c>
      <c r="G56" s="357" t="s">
        <v>127</v>
      </c>
      <c r="H56" s="357" t="s">
        <v>127</v>
      </c>
      <c r="J56" s="257"/>
      <c r="K56" s="257"/>
      <c r="L56" s="257"/>
      <c r="M56" s="257"/>
    </row>
    <row r="57" spans="1:13" x14ac:dyDescent="0.2">
      <c r="A57" s="257"/>
      <c r="B57" s="265" t="s">
        <v>156</v>
      </c>
      <c r="C57" s="359" t="s">
        <v>127</v>
      </c>
      <c r="D57" s="359" t="s">
        <v>127</v>
      </c>
      <c r="E57" s="359" t="s">
        <v>127</v>
      </c>
      <c r="F57" s="359" t="s">
        <v>127</v>
      </c>
      <c r="G57" s="359" t="s">
        <v>127</v>
      </c>
      <c r="H57" s="359" t="s">
        <v>127</v>
      </c>
      <c r="J57" s="257"/>
      <c r="K57" s="257"/>
      <c r="L57" s="257"/>
      <c r="M57" s="257"/>
    </row>
    <row r="58" spans="1:13" ht="13.5" customHeight="1" x14ac:dyDescent="0.4">
      <c r="A58" s="257"/>
      <c r="B58" s="264" t="s">
        <v>157</v>
      </c>
      <c r="C58" s="357">
        <v>1027</v>
      </c>
      <c r="D58" s="357">
        <v>329</v>
      </c>
      <c r="E58" s="357">
        <v>644</v>
      </c>
      <c r="F58" s="357">
        <v>936</v>
      </c>
      <c r="G58" s="358">
        <v>2337</v>
      </c>
      <c r="H58" s="358">
        <f>C58/G58*100</f>
        <v>43.945228925973474</v>
      </c>
      <c r="I58" s="520"/>
      <c r="J58" s="257"/>
      <c r="K58" s="257"/>
      <c r="L58" s="257"/>
      <c r="M58" s="257"/>
    </row>
    <row r="59" spans="1:13" x14ac:dyDescent="0.2">
      <c r="A59" s="257"/>
      <c r="B59" s="265" t="s">
        <v>158</v>
      </c>
      <c r="C59" s="359" t="s">
        <v>127</v>
      </c>
      <c r="D59" s="359" t="s">
        <v>127</v>
      </c>
      <c r="E59" s="359" t="s">
        <v>127</v>
      </c>
      <c r="F59" s="359" t="s">
        <v>127</v>
      </c>
      <c r="G59" s="359" t="s">
        <v>127</v>
      </c>
      <c r="H59" s="359" t="s">
        <v>127</v>
      </c>
      <c r="J59" s="257"/>
      <c r="K59" s="257"/>
      <c r="L59" s="257"/>
      <c r="M59" s="257"/>
    </row>
    <row r="60" spans="1:13" ht="14.25" customHeight="1" x14ac:dyDescent="0.2">
      <c r="A60" s="257"/>
      <c r="B60" s="264" t="s">
        <v>159</v>
      </c>
      <c r="C60" s="348" t="s">
        <v>127</v>
      </c>
      <c r="D60" s="348" t="s">
        <v>127</v>
      </c>
      <c r="E60" s="348" t="s">
        <v>127</v>
      </c>
      <c r="F60" s="357" t="s">
        <v>127</v>
      </c>
      <c r="G60" s="357" t="s">
        <v>127</v>
      </c>
      <c r="H60" s="357" t="s">
        <v>127</v>
      </c>
      <c r="J60" s="257"/>
      <c r="K60" s="257"/>
      <c r="L60" s="257"/>
      <c r="M60" s="257"/>
    </row>
    <row r="61" spans="1:13" x14ac:dyDescent="0.2">
      <c r="A61" s="257"/>
      <c r="B61" s="265" t="s">
        <v>160</v>
      </c>
      <c r="C61" s="359" t="s">
        <v>127</v>
      </c>
      <c r="D61" s="359" t="s">
        <v>127</v>
      </c>
      <c r="E61" s="359" t="s">
        <v>127</v>
      </c>
      <c r="F61" s="359" t="s">
        <v>127</v>
      </c>
      <c r="G61" s="359" t="s">
        <v>127</v>
      </c>
      <c r="H61" s="359" t="s">
        <v>127</v>
      </c>
      <c r="J61" s="257"/>
      <c r="K61" s="257"/>
      <c r="L61" s="257"/>
      <c r="M61" s="257"/>
    </row>
    <row r="62" spans="1:13" x14ac:dyDescent="0.2">
      <c r="A62" s="257"/>
      <c r="B62" s="264" t="s">
        <v>161</v>
      </c>
      <c r="C62" s="348" t="s">
        <v>127</v>
      </c>
      <c r="D62" s="348" t="s">
        <v>127</v>
      </c>
      <c r="E62" s="348" t="s">
        <v>127</v>
      </c>
      <c r="F62" s="357" t="s">
        <v>127</v>
      </c>
      <c r="G62" s="357" t="s">
        <v>127</v>
      </c>
      <c r="H62" s="357" t="s">
        <v>127</v>
      </c>
      <c r="J62" s="257"/>
      <c r="K62" s="257"/>
      <c r="L62" s="257"/>
      <c r="M62" s="257"/>
    </row>
    <row r="63" spans="1:13" x14ac:dyDescent="0.2">
      <c r="A63" s="257"/>
      <c r="B63" s="265" t="s">
        <v>162</v>
      </c>
      <c r="C63" s="359" t="s">
        <v>127</v>
      </c>
      <c r="D63" s="359" t="s">
        <v>127</v>
      </c>
      <c r="E63" s="359" t="s">
        <v>127</v>
      </c>
      <c r="F63" s="359" t="s">
        <v>127</v>
      </c>
      <c r="G63" s="359" t="s">
        <v>127</v>
      </c>
      <c r="H63" s="359" t="s">
        <v>127</v>
      </c>
      <c r="J63" s="257"/>
      <c r="K63" s="257"/>
      <c r="L63" s="257"/>
      <c r="M63" s="257"/>
    </row>
    <row r="64" spans="1:13" x14ac:dyDescent="0.2">
      <c r="A64" s="257"/>
      <c r="B64" s="264" t="s">
        <v>163</v>
      </c>
      <c r="C64" s="348" t="s">
        <v>127</v>
      </c>
      <c r="D64" s="348" t="s">
        <v>127</v>
      </c>
      <c r="E64" s="348" t="s">
        <v>127</v>
      </c>
      <c r="F64" s="357" t="s">
        <v>127</v>
      </c>
      <c r="G64" s="357" t="s">
        <v>127</v>
      </c>
      <c r="H64" s="357" t="s">
        <v>127</v>
      </c>
      <c r="J64" s="257"/>
      <c r="K64" s="257"/>
      <c r="L64" s="257"/>
      <c r="M64" s="257"/>
    </row>
    <row r="65" spans="1:13" ht="18.75" x14ac:dyDescent="0.4">
      <c r="A65" s="257"/>
      <c r="B65" s="265" t="s">
        <v>164</v>
      </c>
      <c r="C65" s="359">
        <f>C88</f>
        <v>1210</v>
      </c>
      <c r="D65" s="359">
        <v>1634</v>
      </c>
      <c r="E65" s="359">
        <v>4188</v>
      </c>
      <c r="F65" s="359" t="s">
        <v>127</v>
      </c>
      <c r="G65" s="359" t="s">
        <v>127</v>
      </c>
      <c r="H65" s="359" t="s">
        <v>127</v>
      </c>
      <c r="I65" s="520"/>
      <c r="J65" s="257"/>
      <c r="K65" s="257"/>
      <c r="L65" s="257"/>
      <c r="M65" s="257"/>
    </row>
    <row r="66" spans="1:13" x14ac:dyDescent="0.2">
      <c r="A66" s="257"/>
      <c r="B66" s="264" t="s">
        <v>165</v>
      </c>
      <c r="C66" s="348" t="s">
        <v>127</v>
      </c>
      <c r="D66" s="348" t="s">
        <v>127</v>
      </c>
      <c r="E66" s="348" t="s">
        <v>127</v>
      </c>
      <c r="F66" s="357" t="s">
        <v>127</v>
      </c>
      <c r="G66" s="357" t="s">
        <v>127</v>
      </c>
      <c r="H66" s="357" t="s">
        <v>127</v>
      </c>
      <c r="J66" s="257"/>
      <c r="K66" s="257"/>
      <c r="L66" s="257"/>
      <c r="M66" s="257"/>
    </row>
    <row r="67" spans="1:13" ht="18.75" x14ac:dyDescent="0.4">
      <c r="A67" s="257"/>
      <c r="B67" s="270" t="s">
        <v>166</v>
      </c>
      <c r="C67" s="363">
        <f>SUM(E96:E99)*1000</f>
        <v>6158000</v>
      </c>
      <c r="D67" s="363">
        <v>7122400</v>
      </c>
      <c r="E67" s="363">
        <v>4465000</v>
      </c>
      <c r="F67" s="363" t="s">
        <v>127</v>
      </c>
      <c r="G67" s="363" t="s">
        <v>127</v>
      </c>
      <c r="H67" s="363" t="s">
        <v>127</v>
      </c>
      <c r="I67" s="520"/>
      <c r="J67" s="257"/>
      <c r="K67" s="257"/>
      <c r="L67" s="257"/>
      <c r="M67" s="257"/>
    </row>
    <row r="68" spans="1:13" ht="14.25" customHeight="1" x14ac:dyDescent="0.2">
      <c r="A68" s="257"/>
      <c r="B68" s="882" t="s">
        <v>167</v>
      </c>
      <c r="C68" s="882"/>
      <c r="D68" s="882"/>
      <c r="E68" s="882"/>
      <c r="F68" s="882"/>
      <c r="G68" s="882"/>
      <c r="H68" s="344"/>
      <c r="I68" s="344"/>
      <c r="J68" s="344"/>
      <c r="K68" s="344"/>
      <c r="L68" s="257"/>
      <c r="M68" s="257"/>
    </row>
    <row r="69" spans="1:13" x14ac:dyDescent="0.2">
      <c r="A69" s="257"/>
      <c r="B69" s="883"/>
      <c r="C69" s="883"/>
      <c r="D69" s="883"/>
      <c r="E69" s="883"/>
      <c r="F69" s="883"/>
      <c r="G69" s="883"/>
      <c r="H69" s="344"/>
      <c r="I69" s="344"/>
      <c r="J69" s="344"/>
      <c r="L69" s="257"/>
      <c r="M69" s="257"/>
    </row>
    <row r="70" spans="1:13" x14ac:dyDescent="0.2">
      <c r="A70" s="257"/>
      <c r="B70" s="506"/>
      <c r="C70" s="344"/>
      <c r="D70" s="344"/>
      <c r="E70" s="344"/>
      <c r="F70" s="344"/>
      <c r="G70" s="344"/>
      <c r="H70" s="344"/>
      <c r="I70" s="344"/>
      <c r="L70" s="257"/>
      <c r="M70" s="257"/>
    </row>
    <row r="71" spans="1:13" ht="19.5" x14ac:dyDescent="0.4">
      <c r="A71" s="257"/>
      <c r="B71" s="276" t="s">
        <v>154</v>
      </c>
      <c r="D71" s="257"/>
      <c r="E71" s="257"/>
      <c r="F71" s="257"/>
      <c r="G71" s="257"/>
      <c r="H71" s="296"/>
      <c r="I71" s="344"/>
      <c r="K71" s="257"/>
      <c r="L71" s="257"/>
    </row>
    <row r="72" spans="1:13" ht="18.75" x14ac:dyDescent="0.4">
      <c r="A72" s="257"/>
      <c r="B72" s="273" t="s">
        <v>127</v>
      </c>
      <c r="C72" s="257"/>
      <c r="D72" s="257"/>
      <c r="E72" s="257"/>
      <c r="F72" s="257"/>
      <c r="G72" s="257"/>
      <c r="H72" s="344"/>
      <c r="I72" s="344"/>
      <c r="K72" s="257"/>
      <c r="L72" s="257"/>
    </row>
    <row r="73" spans="1:13" ht="15.75" thickBot="1" x14ac:dyDescent="0.3">
      <c r="A73" s="257"/>
      <c r="B73" s="260" t="s">
        <v>125</v>
      </c>
      <c r="C73" s="287">
        <v>2022</v>
      </c>
      <c r="D73" s="287">
        <v>2021</v>
      </c>
      <c r="E73" s="287">
        <v>2020</v>
      </c>
      <c r="F73" s="287">
        <v>2019</v>
      </c>
      <c r="G73" s="287">
        <v>2012</v>
      </c>
      <c r="H73" s="287" t="s">
        <v>126</v>
      </c>
      <c r="I73" s="344"/>
      <c r="K73" s="257"/>
      <c r="L73" s="257"/>
    </row>
    <row r="74" spans="1:13" x14ac:dyDescent="0.2">
      <c r="A74" s="257"/>
      <c r="B74" s="737" t="s">
        <v>168</v>
      </c>
      <c r="C74" s="738">
        <v>311</v>
      </c>
      <c r="D74" s="738">
        <v>326</v>
      </c>
      <c r="E74" s="738">
        <v>424</v>
      </c>
      <c r="F74" s="739">
        <v>588</v>
      </c>
      <c r="G74" s="739">
        <v>1248</v>
      </c>
      <c r="H74" s="739">
        <f>C74/G74*100</f>
        <v>24.919871794871796</v>
      </c>
      <c r="I74" s="344"/>
      <c r="K74" s="257"/>
      <c r="L74" s="257"/>
    </row>
    <row r="75" spans="1:13" x14ac:dyDescent="0.2">
      <c r="A75" s="257"/>
      <c r="B75" s="344"/>
      <c r="C75" s="344"/>
      <c r="D75" s="344"/>
      <c r="E75" s="344"/>
      <c r="F75" s="344"/>
      <c r="G75" s="344"/>
      <c r="H75" s="344"/>
      <c r="I75" s="344"/>
      <c r="K75" s="257"/>
      <c r="L75" s="257"/>
    </row>
    <row r="76" spans="1:13" ht="32.450000000000003" customHeight="1" x14ac:dyDescent="0.2">
      <c r="A76" s="257"/>
      <c r="B76" s="264" t="s">
        <v>127</v>
      </c>
      <c r="C76" s="264" t="s">
        <v>127</v>
      </c>
      <c r="D76" s="264" t="s">
        <v>127</v>
      </c>
      <c r="E76" s="264" t="s">
        <v>127</v>
      </c>
      <c r="F76" s="264" t="s">
        <v>127</v>
      </c>
      <c r="G76" s="264" t="s">
        <v>127</v>
      </c>
      <c r="H76" s="257"/>
      <c r="I76" s="257"/>
      <c r="K76" s="257"/>
      <c r="L76" s="257"/>
    </row>
    <row r="77" spans="1:13" ht="19.5" x14ac:dyDescent="0.4">
      <c r="A77" s="257"/>
      <c r="B77" s="276" t="s">
        <v>157</v>
      </c>
      <c r="C77" s="520"/>
      <c r="D77" s="257"/>
      <c r="E77" s="257"/>
      <c r="F77" s="257"/>
      <c r="G77" s="257"/>
      <c r="H77" s="257"/>
      <c r="I77" s="257"/>
      <c r="K77" s="257"/>
      <c r="L77" s="257"/>
    </row>
    <row r="78" spans="1:13" ht="18.75" x14ac:dyDescent="0.4">
      <c r="A78" s="257"/>
      <c r="B78" s="273" t="s">
        <v>127</v>
      </c>
      <c r="C78" s="257"/>
      <c r="D78" s="257"/>
      <c r="E78" s="257"/>
      <c r="F78" s="257"/>
      <c r="G78" s="257"/>
      <c r="H78" s="257"/>
      <c r="I78" s="257"/>
      <c r="K78" s="257"/>
      <c r="L78" s="257"/>
    </row>
    <row r="79" spans="1:13" ht="15.75" thickBot="1" x14ac:dyDescent="0.3">
      <c r="A79" s="257"/>
      <c r="B79" s="260" t="s">
        <v>125</v>
      </c>
      <c r="C79" s="440">
        <v>2022</v>
      </c>
      <c r="D79" s="287">
        <v>2021</v>
      </c>
      <c r="E79" s="287">
        <v>2020</v>
      </c>
      <c r="F79" s="287">
        <v>2019</v>
      </c>
      <c r="G79" s="287">
        <v>2012</v>
      </c>
      <c r="H79" s="287" t="s">
        <v>126</v>
      </c>
      <c r="I79" s="257"/>
      <c r="K79" s="257"/>
      <c r="L79" s="257"/>
    </row>
    <row r="80" spans="1:13" x14ac:dyDescent="0.2">
      <c r="A80" s="257"/>
      <c r="B80" s="264" t="s">
        <v>169</v>
      </c>
      <c r="C80" s="348">
        <v>380</v>
      </c>
      <c r="D80" s="348">
        <v>31</v>
      </c>
      <c r="E80" s="348">
        <v>215</v>
      </c>
      <c r="F80" s="357">
        <v>319</v>
      </c>
      <c r="G80" s="357">
        <v>1151</v>
      </c>
      <c r="H80" s="357">
        <f>C80/G80*100</f>
        <v>33.01476976542137</v>
      </c>
      <c r="I80" s="257"/>
      <c r="K80" s="257"/>
      <c r="L80" s="257"/>
    </row>
    <row r="81" spans="1:12" x14ac:dyDescent="0.2">
      <c r="A81" s="257"/>
      <c r="B81" s="265" t="s">
        <v>170</v>
      </c>
      <c r="C81" s="359">
        <v>23</v>
      </c>
      <c r="D81" s="359">
        <v>5</v>
      </c>
      <c r="E81" s="359">
        <v>24</v>
      </c>
      <c r="F81" s="359">
        <v>38</v>
      </c>
      <c r="G81" s="359">
        <v>49</v>
      </c>
      <c r="H81" s="359">
        <f>C81/G81*100</f>
        <v>46.938775510204081</v>
      </c>
      <c r="I81" s="257"/>
      <c r="K81" s="257"/>
      <c r="L81" s="257"/>
    </row>
    <row r="82" spans="1:12" x14ac:dyDescent="0.2">
      <c r="A82" s="257"/>
      <c r="B82" s="264" t="s">
        <v>171</v>
      </c>
      <c r="C82" s="348">
        <v>610</v>
      </c>
      <c r="D82" s="348">
        <v>288</v>
      </c>
      <c r="E82" s="348">
        <v>377</v>
      </c>
      <c r="F82" s="357">
        <v>548</v>
      </c>
      <c r="G82" s="357">
        <v>1060</v>
      </c>
      <c r="H82" s="357">
        <f>C82/G82*100</f>
        <v>57.547169811320757</v>
      </c>
      <c r="I82" s="257"/>
      <c r="K82" s="257"/>
      <c r="L82" s="257"/>
    </row>
    <row r="83" spans="1:12" x14ac:dyDescent="0.2">
      <c r="A83" s="257"/>
      <c r="B83" s="270" t="s">
        <v>172</v>
      </c>
      <c r="C83" s="363">
        <v>14</v>
      </c>
      <c r="D83" s="363">
        <v>5</v>
      </c>
      <c r="E83" s="363">
        <v>28</v>
      </c>
      <c r="F83" s="363">
        <v>31</v>
      </c>
      <c r="G83" s="363">
        <v>77</v>
      </c>
      <c r="H83" s="363">
        <f>C83/G83*100</f>
        <v>18.181818181818183</v>
      </c>
      <c r="I83" s="257"/>
      <c r="K83" s="257"/>
      <c r="L83" s="257"/>
    </row>
    <row r="84" spans="1:12" ht="18.75" x14ac:dyDescent="0.4">
      <c r="A84" s="257"/>
      <c r="B84" s="273" t="s">
        <v>127</v>
      </c>
      <c r="C84" s="257"/>
      <c r="D84" s="257"/>
      <c r="E84" s="257"/>
      <c r="F84" s="257"/>
      <c r="G84" s="257"/>
      <c r="H84" s="257"/>
      <c r="I84" s="257"/>
      <c r="K84" s="257"/>
      <c r="L84" s="257"/>
    </row>
    <row r="85" spans="1:12" ht="19.5" x14ac:dyDescent="0.4">
      <c r="A85" s="257"/>
      <c r="B85" s="276" t="s">
        <v>164</v>
      </c>
      <c r="C85" s="257"/>
      <c r="D85" s="257"/>
      <c r="E85" s="257"/>
      <c r="F85" s="257"/>
      <c r="G85" s="257"/>
      <c r="H85" s="257"/>
      <c r="I85" s="257"/>
      <c r="K85" s="257"/>
      <c r="L85" s="257"/>
    </row>
    <row r="86" spans="1:12" ht="18.75" x14ac:dyDescent="0.4">
      <c r="A86" s="257"/>
      <c r="B86" s="273" t="s">
        <v>127</v>
      </c>
      <c r="C86" s="257"/>
      <c r="D86" s="257"/>
      <c r="E86" s="257"/>
      <c r="F86" s="257"/>
      <c r="G86" s="257"/>
      <c r="H86" s="257"/>
      <c r="I86" s="257"/>
      <c r="K86" s="257"/>
      <c r="L86" s="257"/>
    </row>
    <row r="87" spans="1:12" ht="15.75" thickBot="1" x14ac:dyDescent="0.3">
      <c r="A87" s="257"/>
      <c r="B87" s="260" t="s">
        <v>125</v>
      </c>
      <c r="C87" s="287">
        <v>2022</v>
      </c>
      <c r="D87" s="287">
        <v>2021</v>
      </c>
      <c r="E87" s="287">
        <v>2020</v>
      </c>
      <c r="F87" s="287">
        <v>2019</v>
      </c>
      <c r="G87" s="287">
        <v>2012</v>
      </c>
      <c r="H87" s="287" t="s">
        <v>126</v>
      </c>
      <c r="K87" s="257"/>
      <c r="L87" s="257"/>
    </row>
    <row r="88" spans="1:12" ht="18.75" x14ac:dyDescent="0.4">
      <c r="A88" s="257"/>
      <c r="B88" s="529" t="s">
        <v>173</v>
      </c>
      <c r="C88" s="366">
        <v>1210</v>
      </c>
      <c r="D88" s="366">
        <v>1634</v>
      </c>
      <c r="E88" s="366">
        <v>4188</v>
      </c>
      <c r="F88" s="366" t="s">
        <v>129</v>
      </c>
      <c r="G88" s="366" t="s">
        <v>129</v>
      </c>
      <c r="H88" s="366" t="s">
        <v>129</v>
      </c>
      <c r="I88" s="520"/>
      <c r="K88" s="257"/>
      <c r="L88" s="257"/>
    </row>
    <row r="89" spans="1:12" ht="14.25" customHeight="1" x14ac:dyDescent="0.2">
      <c r="A89" s="257"/>
      <c r="B89" s="883" t="s">
        <v>174</v>
      </c>
      <c r="C89" s="883"/>
      <c r="D89" s="883"/>
      <c r="E89" s="883"/>
      <c r="F89" s="883"/>
      <c r="G89" s="883"/>
      <c r="H89" s="883"/>
      <c r="I89" s="459"/>
      <c r="K89" s="257"/>
      <c r="L89" s="257"/>
    </row>
    <row r="90" spans="1:12" x14ac:dyDescent="0.2">
      <c r="A90" s="257"/>
      <c r="B90" s="264" t="s">
        <v>127</v>
      </c>
      <c r="C90" s="264" t="s">
        <v>127</v>
      </c>
      <c r="D90" s="264" t="s">
        <v>127</v>
      </c>
      <c r="E90" s="264" t="s">
        <v>127</v>
      </c>
      <c r="F90" s="264" t="s">
        <v>127</v>
      </c>
      <c r="G90" s="264" t="s">
        <v>127</v>
      </c>
      <c r="H90" s="257"/>
      <c r="I90" s="257"/>
      <c r="K90" s="257"/>
      <c r="L90" s="257"/>
    </row>
    <row r="91" spans="1:12" ht="19.5" x14ac:dyDescent="0.4">
      <c r="A91" s="257"/>
      <c r="B91" s="276" t="s">
        <v>166</v>
      </c>
      <c r="C91" s="257"/>
      <c r="D91" s="257"/>
      <c r="E91" s="257"/>
      <c r="F91" s="257"/>
      <c r="G91" s="257"/>
      <c r="H91" s="257"/>
      <c r="I91" s="257"/>
      <c r="K91" s="257"/>
      <c r="L91" s="257"/>
    </row>
    <row r="92" spans="1:12" ht="23.25" customHeight="1" x14ac:dyDescent="0.4">
      <c r="A92" s="257"/>
      <c r="B92" s="273" t="s">
        <v>127</v>
      </c>
      <c r="C92" s="257"/>
      <c r="D92" s="257"/>
      <c r="E92" s="257"/>
      <c r="F92" s="257"/>
      <c r="G92" s="257"/>
      <c r="H92" s="257"/>
      <c r="I92" s="257"/>
      <c r="K92" s="257"/>
      <c r="L92" s="257"/>
    </row>
    <row r="93" spans="1:12" ht="23.25" customHeight="1" x14ac:dyDescent="0.25">
      <c r="A93" s="257"/>
      <c r="B93" s="279" t="s">
        <v>175</v>
      </c>
      <c r="C93" s="257"/>
      <c r="D93" s="257"/>
      <c r="E93" s="257"/>
      <c r="F93" s="257"/>
      <c r="G93" s="257"/>
      <c r="H93" s="257"/>
      <c r="I93" s="257"/>
      <c r="J93" s="257"/>
      <c r="K93" s="257"/>
      <c r="L93" s="257"/>
    </row>
    <row r="94" spans="1:12" ht="15" thickBot="1" x14ac:dyDescent="0.25">
      <c r="A94" s="262" t="s">
        <v>127</v>
      </c>
      <c r="B94" s="310" t="s">
        <v>188</v>
      </c>
      <c r="C94" s="277" t="s">
        <v>127</v>
      </c>
      <c r="D94" s="277" t="s">
        <v>127</v>
      </c>
      <c r="E94" s="277" t="s">
        <v>127</v>
      </c>
      <c r="F94" s="277" t="s">
        <v>127</v>
      </c>
      <c r="G94" s="264" t="s">
        <v>127</v>
      </c>
      <c r="H94" s="262" t="s">
        <v>127</v>
      </c>
      <c r="I94" s="262" t="s">
        <v>127</v>
      </c>
      <c r="K94" s="262" t="s">
        <v>127</v>
      </c>
      <c r="L94" s="257"/>
    </row>
    <row r="95" spans="1:12" ht="25.5" x14ac:dyDescent="0.2">
      <c r="A95" s="257"/>
      <c r="B95" s="264" t="s">
        <v>177</v>
      </c>
      <c r="C95" s="341" t="s">
        <v>178</v>
      </c>
      <c r="D95" s="293" t="s">
        <v>179</v>
      </c>
      <c r="E95" s="293" t="s">
        <v>180</v>
      </c>
      <c r="F95" s="293" t="s">
        <v>181</v>
      </c>
      <c r="G95" s="269"/>
      <c r="H95" s="269" t="s">
        <v>127</v>
      </c>
      <c r="I95" s="257"/>
      <c r="J95" s="257"/>
      <c r="K95" s="257"/>
      <c r="L95" s="257"/>
    </row>
    <row r="96" spans="1:12" ht="19.5" customHeight="1" x14ac:dyDescent="0.4">
      <c r="A96" s="257"/>
      <c r="B96" s="265" t="s">
        <v>182</v>
      </c>
      <c r="C96" s="581">
        <v>1143</v>
      </c>
      <c r="D96" s="582">
        <v>0.88</v>
      </c>
      <c r="E96" s="581">
        <v>3064</v>
      </c>
      <c r="F96" s="580">
        <v>2.7</v>
      </c>
      <c r="G96" s="520"/>
      <c r="H96" s="312"/>
      <c r="I96" s="274"/>
      <c r="J96" s="257"/>
      <c r="K96" s="257"/>
      <c r="L96" s="257"/>
    </row>
    <row r="97" spans="1:13" ht="18.75" customHeight="1" x14ac:dyDescent="0.4">
      <c r="A97" s="257"/>
      <c r="B97" s="278" t="s">
        <v>183</v>
      </c>
      <c r="C97" s="583">
        <v>66</v>
      </c>
      <c r="D97" s="584">
        <v>0.91</v>
      </c>
      <c r="E97" s="583">
        <v>363</v>
      </c>
      <c r="F97" s="570">
        <v>5.5</v>
      </c>
      <c r="G97" s="520"/>
      <c r="H97" s="312"/>
      <c r="I97" s="274"/>
      <c r="J97" s="257"/>
      <c r="K97" s="257"/>
      <c r="L97" s="257"/>
    </row>
    <row r="98" spans="1:13" ht="15.75" customHeight="1" x14ac:dyDescent="0.4">
      <c r="A98" s="257"/>
      <c r="B98" s="265" t="s">
        <v>184</v>
      </c>
      <c r="C98" s="698">
        <v>397</v>
      </c>
      <c r="D98" s="699">
        <v>0.85</v>
      </c>
      <c r="E98" s="695">
        <v>2360</v>
      </c>
      <c r="F98" s="700">
        <v>13</v>
      </c>
      <c r="G98" s="520"/>
      <c r="H98" s="264" t="s">
        <v>127</v>
      </c>
      <c r="I98" s="274"/>
      <c r="J98" s="257"/>
      <c r="K98" s="257"/>
      <c r="L98" s="257"/>
    </row>
    <row r="99" spans="1:13" ht="18" customHeight="1" x14ac:dyDescent="0.4">
      <c r="A99" s="257"/>
      <c r="B99" s="411" t="s">
        <v>185</v>
      </c>
      <c r="C99" s="701">
        <v>113</v>
      </c>
      <c r="D99" s="702">
        <v>0.89</v>
      </c>
      <c r="E99" s="701">
        <v>371</v>
      </c>
      <c r="F99" s="703" t="s">
        <v>134</v>
      </c>
      <c r="G99" s="520"/>
      <c r="H99" s="274"/>
      <c r="I99" s="274"/>
      <c r="J99" s="257"/>
      <c r="K99" s="257"/>
      <c r="L99" s="257"/>
    </row>
    <row r="100" spans="1:13" s="116" customFormat="1" ht="31.5" customHeight="1" x14ac:dyDescent="0.2">
      <c r="A100" s="354"/>
      <c r="B100" s="886"/>
      <c r="C100" s="886"/>
      <c r="D100" s="886"/>
      <c r="E100" s="886"/>
      <c r="F100" s="886"/>
      <c r="G100" s="355"/>
      <c r="H100" s="355"/>
      <c r="I100" s="355"/>
      <c r="J100" s="354"/>
      <c r="K100" s="354"/>
      <c r="L100" s="354"/>
    </row>
    <row r="101" spans="1:13" s="120" customFormat="1" ht="18.75" x14ac:dyDescent="0.4">
      <c r="A101" s="257"/>
      <c r="B101" s="273" t="s">
        <v>186</v>
      </c>
      <c r="C101" s="295"/>
      <c r="D101" s="257"/>
      <c r="E101" s="257"/>
      <c r="F101" s="257"/>
      <c r="G101" s="257"/>
      <c r="H101" s="257"/>
      <c r="I101" s="257"/>
      <c r="J101" s="257"/>
      <c r="K101" s="257"/>
      <c r="L101" s="257"/>
      <c r="M101"/>
    </row>
    <row r="102" spans="1:13" ht="19.5" customHeight="1" x14ac:dyDescent="0.4">
      <c r="A102" s="257"/>
      <c r="B102" s="257"/>
      <c r="C102" s="530"/>
      <c r="D102" s="257"/>
      <c r="E102" s="257"/>
      <c r="F102" s="257"/>
      <c r="G102" s="257"/>
      <c r="H102" s="257"/>
      <c r="I102" s="257"/>
      <c r="J102" s="257"/>
      <c r="K102" s="257"/>
      <c r="L102" s="257"/>
    </row>
    <row r="103" spans="1:13" s="120" customFormat="1" ht="15" x14ac:dyDescent="0.25">
      <c r="A103" s="257"/>
      <c r="B103" s="279" t="s">
        <v>187</v>
      </c>
      <c r="C103" s="257"/>
      <c r="D103" s="257"/>
      <c r="E103" s="257"/>
      <c r="F103" s="257"/>
      <c r="G103" s="257"/>
      <c r="H103" s="257"/>
      <c r="I103" s="257"/>
      <c r="J103" s="257"/>
      <c r="K103" s="257"/>
      <c r="L103" s="257"/>
      <c r="M103"/>
    </row>
    <row r="104" spans="1:13" ht="15" thickBot="1" x14ac:dyDescent="0.25">
      <c r="A104" s="257"/>
      <c r="B104" s="280" t="s">
        <v>188</v>
      </c>
      <c r="C104" s="280" t="s">
        <v>127</v>
      </c>
      <c r="D104" s="280" t="s">
        <v>127</v>
      </c>
      <c r="E104" s="280" t="s">
        <v>127</v>
      </c>
      <c r="F104" s="280" t="s">
        <v>127</v>
      </c>
      <c r="G104" s="280" t="s">
        <v>127</v>
      </c>
      <c r="H104" s="280" t="s">
        <v>127</v>
      </c>
      <c r="I104" s="257"/>
      <c r="L104" s="257"/>
      <c r="M104" s="257"/>
    </row>
    <row r="105" spans="1:13" ht="25.5" x14ac:dyDescent="0.2">
      <c r="A105" s="257"/>
      <c r="B105" s="281" t="s">
        <v>189</v>
      </c>
      <c r="C105" s="341" t="s">
        <v>178</v>
      </c>
      <c r="D105" s="294" t="s">
        <v>190</v>
      </c>
      <c r="E105" s="294" t="s">
        <v>180</v>
      </c>
      <c r="F105" s="294" t="s">
        <v>191</v>
      </c>
      <c r="G105" s="293" t="s">
        <v>181</v>
      </c>
      <c r="H105" s="294" t="s">
        <v>192</v>
      </c>
      <c r="I105" s="311"/>
      <c r="J105" s="257"/>
      <c r="K105" s="257"/>
      <c r="L105" s="257"/>
      <c r="M105" s="257"/>
    </row>
    <row r="106" spans="1:13" x14ac:dyDescent="0.2">
      <c r="A106" s="257"/>
      <c r="B106" s="568" t="s">
        <v>193</v>
      </c>
      <c r="C106" s="573">
        <v>759</v>
      </c>
      <c r="D106" s="563">
        <v>0.95</v>
      </c>
      <c r="E106" s="581">
        <v>621</v>
      </c>
      <c r="F106" s="563">
        <v>0.2</v>
      </c>
      <c r="G106" s="573">
        <v>0.8</v>
      </c>
      <c r="H106" s="573">
        <v>3.4</v>
      </c>
      <c r="I106" s="282"/>
      <c r="J106" s="257"/>
      <c r="K106" s="257"/>
      <c r="L106" s="257"/>
      <c r="M106" s="257"/>
    </row>
    <row r="107" spans="1:13" x14ac:dyDescent="0.2">
      <c r="A107" s="257"/>
      <c r="B107" s="345" t="s">
        <v>194</v>
      </c>
      <c r="C107" s="576">
        <v>89</v>
      </c>
      <c r="D107" s="565">
        <v>0.66</v>
      </c>
      <c r="E107" s="583">
        <v>42</v>
      </c>
      <c r="F107" s="565">
        <v>0.01</v>
      </c>
      <c r="G107" s="576">
        <v>0.5</v>
      </c>
      <c r="H107" s="576">
        <v>3.2</v>
      </c>
      <c r="I107" s="257"/>
      <c r="J107" s="257"/>
      <c r="K107" s="257"/>
      <c r="L107" s="257"/>
      <c r="M107" s="257"/>
    </row>
    <row r="108" spans="1:13" x14ac:dyDescent="0.2">
      <c r="A108" s="257"/>
      <c r="B108" s="569" t="s">
        <v>195</v>
      </c>
      <c r="C108" s="573">
        <v>81.5</v>
      </c>
      <c r="D108" s="563">
        <v>1</v>
      </c>
      <c r="E108" s="749">
        <v>1893</v>
      </c>
      <c r="F108" s="563">
        <v>0.62</v>
      </c>
      <c r="G108" s="573">
        <v>23.2</v>
      </c>
      <c r="H108" s="573">
        <v>5</v>
      </c>
      <c r="I108" s="257"/>
      <c r="J108" s="257"/>
      <c r="K108" s="257"/>
      <c r="L108" s="257"/>
      <c r="M108" s="257"/>
    </row>
    <row r="109" spans="1:13" x14ac:dyDescent="0.2">
      <c r="A109" s="257"/>
      <c r="B109" s="345" t="s">
        <v>196</v>
      </c>
      <c r="C109" s="576">
        <v>75.900000000000006</v>
      </c>
      <c r="D109" s="565">
        <v>0.57999999999999996</v>
      </c>
      <c r="E109" s="583">
        <v>76</v>
      </c>
      <c r="F109" s="565">
        <v>0.02</v>
      </c>
      <c r="G109" s="576">
        <v>1</v>
      </c>
      <c r="H109" s="576">
        <v>3.1</v>
      </c>
      <c r="I109" s="257"/>
      <c r="J109" s="257"/>
      <c r="K109" s="257"/>
      <c r="L109" s="257"/>
      <c r="M109" s="257"/>
    </row>
    <row r="110" spans="1:13" x14ac:dyDescent="0.2">
      <c r="A110" s="257"/>
      <c r="B110" s="569" t="s">
        <v>197</v>
      </c>
      <c r="C110" s="573">
        <v>63.8</v>
      </c>
      <c r="D110" s="563">
        <v>0.88</v>
      </c>
      <c r="E110" s="749">
        <v>28</v>
      </c>
      <c r="F110" s="563">
        <v>0.01</v>
      </c>
      <c r="G110" s="573">
        <v>0.4</v>
      </c>
      <c r="H110" s="573">
        <v>3.3</v>
      </c>
      <c r="I110" s="257"/>
      <c r="J110" s="257"/>
      <c r="K110" s="257"/>
      <c r="L110" s="257"/>
      <c r="M110" s="257"/>
    </row>
    <row r="111" spans="1:13" x14ac:dyDescent="0.2">
      <c r="A111" s="257"/>
      <c r="B111" s="345" t="s">
        <v>198</v>
      </c>
      <c r="C111" s="576">
        <v>30.4</v>
      </c>
      <c r="D111" s="565">
        <v>0.98</v>
      </c>
      <c r="E111" s="583">
        <v>15</v>
      </c>
      <c r="F111" s="565">
        <v>0.01</v>
      </c>
      <c r="G111" s="576">
        <v>0.5</v>
      </c>
      <c r="H111" s="576">
        <v>3.3</v>
      </c>
      <c r="I111" s="257"/>
      <c r="J111" s="257"/>
      <c r="K111" s="257"/>
      <c r="L111" s="257"/>
      <c r="M111" s="257"/>
    </row>
    <row r="112" spans="1:13" ht="15.75" customHeight="1" x14ac:dyDescent="0.2">
      <c r="A112" s="257"/>
      <c r="B112" s="568" t="s">
        <v>199</v>
      </c>
      <c r="C112" s="573">
        <v>23.9</v>
      </c>
      <c r="D112" s="563">
        <v>0.99</v>
      </c>
      <c r="E112" s="581">
        <v>368</v>
      </c>
      <c r="F112" s="563">
        <v>0.12</v>
      </c>
      <c r="G112" s="573">
        <v>15.4</v>
      </c>
      <c r="H112" s="573">
        <v>3.1</v>
      </c>
      <c r="I112" s="257"/>
      <c r="J112" s="257"/>
      <c r="K112" s="257"/>
      <c r="L112" s="257"/>
      <c r="M112" s="257"/>
    </row>
    <row r="113" spans="1:13" x14ac:dyDescent="0.2">
      <c r="A113" s="257"/>
      <c r="B113" s="571" t="s">
        <v>200</v>
      </c>
      <c r="C113" s="579">
        <v>19.3</v>
      </c>
      <c r="D113" s="572">
        <v>0.92</v>
      </c>
      <c r="E113" s="750">
        <v>21</v>
      </c>
      <c r="F113" s="572">
        <v>0.01</v>
      </c>
      <c r="G113" s="579">
        <v>1.1000000000000001</v>
      </c>
      <c r="H113" s="579">
        <v>3.5</v>
      </c>
      <c r="I113" s="257"/>
      <c r="J113" s="257"/>
      <c r="K113" s="257"/>
      <c r="L113" s="257"/>
      <c r="M113" s="257"/>
    </row>
    <row r="114" spans="1:13" ht="69.75" customHeight="1" x14ac:dyDescent="0.25">
      <c r="A114" s="257"/>
      <c r="B114" s="875" t="s">
        <v>201</v>
      </c>
      <c r="C114" s="875"/>
      <c r="D114" s="875"/>
      <c r="E114" s="875"/>
      <c r="F114" s="875"/>
      <c r="G114" s="875"/>
      <c r="H114" s="875"/>
      <c r="I114" s="687"/>
      <c r="J114" s="257"/>
      <c r="K114" s="257"/>
      <c r="L114" s="257"/>
      <c r="M114" s="262" t="s">
        <v>127</v>
      </c>
    </row>
    <row r="115" spans="1:13" ht="14.1" customHeight="1" x14ac:dyDescent="0.2">
      <c r="A115" s="257"/>
      <c r="B115" s="257"/>
      <c r="C115" s="257"/>
      <c r="D115" s="257"/>
      <c r="E115" s="257"/>
      <c r="F115" s="257"/>
      <c r="G115" s="257"/>
      <c r="H115" s="257"/>
      <c r="I115" s="257"/>
      <c r="J115" s="257"/>
      <c r="K115" s="257"/>
      <c r="L115" s="257"/>
      <c r="M115" s="257"/>
    </row>
    <row r="116" spans="1:13" ht="20.25" customHeight="1" x14ac:dyDescent="0.25">
      <c r="A116" s="257"/>
      <c r="B116" s="279" t="s">
        <v>202</v>
      </c>
      <c r="C116" s="257"/>
      <c r="D116" s="257"/>
      <c r="E116" s="257"/>
      <c r="F116" s="257"/>
      <c r="G116" s="257"/>
      <c r="H116" s="257"/>
      <c r="I116" s="257"/>
      <c r="J116" s="257"/>
      <c r="K116" s="257"/>
      <c r="L116" s="262" t="s">
        <v>127</v>
      </c>
      <c r="M116" s="262" t="s">
        <v>127</v>
      </c>
    </row>
    <row r="117" spans="1:13" ht="15" thickBot="1" x14ac:dyDescent="0.25">
      <c r="A117" s="257"/>
      <c r="B117" s="280" t="s">
        <v>203</v>
      </c>
      <c r="C117" s="280" t="s">
        <v>127</v>
      </c>
      <c r="D117" s="280" t="s">
        <v>127</v>
      </c>
      <c r="E117" s="280" t="s">
        <v>127</v>
      </c>
      <c r="F117" s="280" t="s">
        <v>127</v>
      </c>
      <c r="G117" s="280" t="s">
        <v>127</v>
      </c>
      <c r="H117" s="257"/>
      <c r="I117" s="257"/>
      <c r="L117" s="257"/>
      <c r="M117" s="257"/>
    </row>
    <row r="118" spans="1:13" ht="27" customHeight="1" x14ac:dyDescent="0.2">
      <c r="A118" s="257"/>
      <c r="B118" s="283" t="s">
        <v>204</v>
      </c>
      <c r="C118" s="341" t="s">
        <v>178</v>
      </c>
      <c r="D118" s="293" t="s">
        <v>190</v>
      </c>
      <c r="E118" s="293" t="s">
        <v>180</v>
      </c>
      <c r="F118" s="293" t="s">
        <v>181</v>
      </c>
      <c r="G118" s="294" t="s">
        <v>192</v>
      </c>
      <c r="H118" s="257"/>
      <c r="I118" s="257"/>
      <c r="J118" s="257"/>
      <c r="K118" s="257"/>
      <c r="L118" s="257"/>
      <c r="M118" s="257"/>
    </row>
    <row r="119" spans="1:13" x14ac:dyDescent="0.2">
      <c r="A119" s="257"/>
      <c r="B119" s="569" t="s">
        <v>205</v>
      </c>
      <c r="C119" s="562">
        <v>580.5</v>
      </c>
      <c r="D119" s="563">
        <v>0.84</v>
      </c>
      <c r="E119" s="581">
        <v>1648</v>
      </c>
      <c r="F119" s="573">
        <v>2.8</v>
      </c>
      <c r="G119" s="573">
        <v>3.5</v>
      </c>
      <c r="H119" s="282"/>
      <c r="I119" s="257"/>
      <c r="J119" s="257"/>
      <c r="K119" s="257"/>
      <c r="L119" s="257"/>
      <c r="M119" s="257"/>
    </row>
    <row r="120" spans="1:13" x14ac:dyDescent="0.2">
      <c r="A120" s="257"/>
      <c r="B120" s="284" t="s">
        <v>206</v>
      </c>
      <c r="C120" s="574">
        <v>424.5</v>
      </c>
      <c r="D120" s="575">
        <v>0.94</v>
      </c>
      <c r="E120" s="751">
        <v>546</v>
      </c>
      <c r="F120" s="576">
        <v>1.3</v>
      </c>
      <c r="G120" s="576">
        <v>3.3</v>
      </c>
      <c r="H120" s="257"/>
      <c r="I120" s="257"/>
      <c r="J120" s="257"/>
      <c r="K120" s="257"/>
      <c r="L120" s="257"/>
      <c r="M120" s="257"/>
    </row>
    <row r="121" spans="1:13" x14ac:dyDescent="0.2">
      <c r="A121" s="257"/>
      <c r="B121" s="569" t="s">
        <v>207</v>
      </c>
      <c r="C121" s="562">
        <v>60.2</v>
      </c>
      <c r="D121" s="563">
        <v>0.91</v>
      </c>
      <c r="E121" s="581">
        <v>649</v>
      </c>
      <c r="F121" s="573">
        <v>10.8</v>
      </c>
      <c r="G121" s="573">
        <v>3.8</v>
      </c>
      <c r="H121" s="257"/>
      <c r="I121" s="257"/>
      <c r="J121" s="257"/>
      <c r="K121" s="257"/>
      <c r="L121" s="257"/>
      <c r="M121" s="257"/>
    </row>
    <row r="122" spans="1:13" x14ac:dyDescent="0.2">
      <c r="A122" s="257"/>
      <c r="B122" s="313" t="s">
        <v>208</v>
      </c>
      <c r="C122" s="577">
        <v>5.0999999999999996</v>
      </c>
      <c r="D122" s="578">
        <v>0.93</v>
      </c>
      <c r="E122" s="752">
        <v>124</v>
      </c>
      <c r="F122" s="579">
        <v>24.4</v>
      </c>
      <c r="G122" s="579">
        <v>2.8</v>
      </c>
      <c r="H122" s="257"/>
      <c r="I122" s="257"/>
      <c r="J122" s="257"/>
      <c r="K122" s="257"/>
      <c r="L122" s="257"/>
      <c r="M122" s="257"/>
    </row>
    <row r="123" spans="1:13" ht="36.75" customHeight="1" x14ac:dyDescent="0.2">
      <c r="A123" s="257"/>
      <c r="B123" s="881" t="s">
        <v>209</v>
      </c>
      <c r="C123" s="881"/>
      <c r="D123" s="881"/>
      <c r="E123" s="881"/>
      <c r="F123" s="881"/>
      <c r="G123" s="881"/>
      <c r="H123" s="257"/>
      <c r="I123" s="257"/>
      <c r="J123" s="257"/>
      <c r="K123" s="257"/>
      <c r="L123" s="257"/>
      <c r="M123" s="257"/>
    </row>
    <row r="124" spans="1:13" x14ac:dyDescent="0.2">
      <c r="A124" s="257"/>
      <c r="B124" s="257"/>
      <c r="C124" s="257"/>
      <c r="D124" s="257"/>
      <c r="E124" s="257"/>
      <c r="F124" s="257"/>
      <c r="G124" s="257"/>
      <c r="H124" s="257"/>
      <c r="I124" s="257"/>
      <c r="J124" s="257"/>
      <c r="K124" s="257"/>
      <c r="L124" s="257"/>
      <c r="M124" s="257"/>
    </row>
    <row r="125" spans="1:13" ht="18.75" x14ac:dyDescent="0.4">
      <c r="A125" s="257"/>
      <c r="B125" s="273" t="s">
        <v>210</v>
      </c>
      <c r="C125" s="530"/>
      <c r="D125" s="257"/>
      <c r="E125" s="257"/>
      <c r="F125" s="257"/>
      <c r="G125" s="257"/>
      <c r="H125" s="257"/>
      <c r="I125" s="257"/>
      <c r="J125" s="257"/>
      <c r="K125" s="257"/>
      <c r="L125" s="257"/>
    </row>
    <row r="126" spans="1:13" x14ac:dyDescent="0.2">
      <c r="A126" s="257"/>
      <c r="B126" s="285" t="s">
        <v>127</v>
      </c>
      <c r="D126" s="285" t="s">
        <v>127</v>
      </c>
      <c r="E126" s="285" t="s">
        <v>127</v>
      </c>
      <c r="F126" s="285" t="s">
        <v>127</v>
      </c>
      <c r="G126" s="285" t="s">
        <v>127</v>
      </c>
      <c r="H126" s="285" t="s">
        <v>127</v>
      </c>
      <c r="I126" s="285" t="s">
        <v>127</v>
      </c>
      <c r="J126" s="285" t="s">
        <v>127</v>
      </c>
      <c r="K126" s="257"/>
      <c r="L126" s="257"/>
    </row>
    <row r="127" spans="1:13" ht="15" x14ac:dyDescent="0.25">
      <c r="A127" s="257"/>
      <c r="B127" s="279" t="s">
        <v>211</v>
      </c>
      <c r="C127" s="285" t="s">
        <v>127</v>
      </c>
      <c r="D127" s="285" t="s">
        <v>127</v>
      </c>
      <c r="E127" s="285" t="s">
        <v>127</v>
      </c>
      <c r="F127" s="285" t="s">
        <v>127</v>
      </c>
      <c r="G127" s="285" t="s">
        <v>127</v>
      </c>
      <c r="H127" s="285" t="s">
        <v>127</v>
      </c>
      <c r="I127" s="285" t="s">
        <v>127</v>
      </c>
      <c r="J127" s="285" t="s">
        <v>127</v>
      </c>
      <c r="K127" s="257"/>
      <c r="L127" s="257"/>
    </row>
    <row r="128" spans="1:13" ht="15" thickBot="1" x14ac:dyDescent="0.25">
      <c r="A128" s="257"/>
      <c r="B128" s="280" t="s">
        <v>203</v>
      </c>
      <c r="C128" s="280" t="s">
        <v>127</v>
      </c>
      <c r="D128" s="280" t="s">
        <v>127</v>
      </c>
      <c r="E128" s="280" t="s">
        <v>127</v>
      </c>
      <c r="F128" s="280" t="s">
        <v>127</v>
      </c>
      <c r="G128" s="280" t="s">
        <v>127</v>
      </c>
      <c r="H128" s="285" t="s">
        <v>127</v>
      </c>
      <c r="I128" s="285" t="s">
        <v>127</v>
      </c>
      <c r="K128" s="257"/>
      <c r="L128" s="257"/>
    </row>
    <row r="129" spans="1:13" ht="25.5" x14ac:dyDescent="0.2">
      <c r="A129" s="257"/>
      <c r="B129" s="264" t="s">
        <v>127</v>
      </c>
      <c r="C129" s="342" t="s">
        <v>212</v>
      </c>
      <c r="D129" s="293" t="s">
        <v>190</v>
      </c>
      <c r="E129" s="293" t="s">
        <v>180</v>
      </c>
      <c r="F129" s="293" t="s">
        <v>181</v>
      </c>
      <c r="G129" s="293" t="s">
        <v>192</v>
      </c>
      <c r="I129" s="285" t="s">
        <v>127</v>
      </c>
      <c r="J129" s="285" t="s">
        <v>127</v>
      </c>
      <c r="K129" s="257"/>
      <c r="L129" s="257"/>
    </row>
    <row r="130" spans="1:13" x14ac:dyDescent="0.2">
      <c r="A130" s="257"/>
      <c r="B130" s="265" t="s">
        <v>213</v>
      </c>
      <c r="C130" s="573">
        <v>57.4</v>
      </c>
      <c r="D130" s="563">
        <v>0.9</v>
      </c>
      <c r="E130" s="562">
        <v>345</v>
      </c>
      <c r="F130" s="573">
        <v>6</v>
      </c>
      <c r="G130" s="562">
        <v>4.2</v>
      </c>
      <c r="H130" s="285"/>
      <c r="I130" s="257"/>
      <c r="J130" s="257"/>
      <c r="K130" s="257"/>
      <c r="L130" s="257"/>
    </row>
    <row r="131" spans="1:13" x14ac:dyDescent="0.2">
      <c r="A131" s="257"/>
      <c r="B131" s="345" t="s">
        <v>214</v>
      </c>
      <c r="C131" s="576">
        <v>7</v>
      </c>
      <c r="D131" s="565">
        <v>0.95</v>
      </c>
      <c r="E131" s="564">
        <v>6</v>
      </c>
      <c r="F131" s="564">
        <v>0.8</v>
      </c>
      <c r="G131" s="564">
        <v>3.5</v>
      </c>
      <c r="H131" s="286"/>
      <c r="I131" s="257"/>
      <c r="J131" s="257"/>
      <c r="K131" s="257"/>
      <c r="L131" s="257"/>
    </row>
    <row r="132" spans="1:13" x14ac:dyDescent="0.2">
      <c r="A132" s="257"/>
      <c r="B132" s="270" t="s">
        <v>215</v>
      </c>
      <c r="C132" s="748">
        <v>2</v>
      </c>
      <c r="D132" s="567">
        <v>0.98</v>
      </c>
      <c r="E132" s="566">
        <v>12</v>
      </c>
      <c r="F132" s="566">
        <v>5.9</v>
      </c>
      <c r="G132" s="566">
        <v>2.4</v>
      </c>
      <c r="H132" s="257"/>
      <c r="I132" s="257"/>
      <c r="J132" s="257"/>
      <c r="K132" s="257"/>
      <c r="L132" s="257"/>
    </row>
    <row r="133" spans="1:13" ht="108.75" customHeight="1" x14ac:dyDescent="0.2">
      <c r="A133" s="257"/>
      <c r="B133" s="877" t="s">
        <v>216</v>
      </c>
      <c r="C133" s="877"/>
      <c r="D133" s="877"/>
      <c r="E133" s="877"/>
      <c r="F133" s="877"/>
      <c r="G133" s="877"/>
      <c r="H133" s="257"/>
      <c r="I133" s="257"/>
      <c r="J133" s="257"/>
      <c r="K133" s="257"/>
      <c r="L133" s="257"/>
    </row>
    <row r="134" spans="1:13" x14ac:dyDescent="0.2">
      <c r="A134" s="257"/>
      <c r="B134" s="257"/>
      <c r="C134" s="257"/>
      <c r="D134" s="257"/>
      <c r="E134" s="257"/>
      <c r="F134" s="257"/>
      <c r="G134" s="257"/>
      <c r="H134" s="257"/>
      <c r="I134" s="257"/>
      <c r="J134" s="257"/>
      <c r="K134" s="257"/>
      <c r="L134" s="257"/>
    </row>
    <row r="135" spans="1:13" ht="18.75" x14ac:dyDescent="0.4">
      <c r="A135" s="257"/>
      <c r="B135" s="273" t="s">
        <v>217</v>
      </c>
      <c r="C135" s="295"/>
      <c r="D135" s="257"/>
      <c r="E135" s="257"/>
      <c r="F135" s="257"/>
      <c r="G135" s="257"/>
      <c r="H135" s="257"/>
      <c r="I135" s="257"/>
      <c r="J135" s="257"/>
      <c r="K135" s="257"/>
      <c r="L135" s="257"/>
    </row>
    <row r="136" spans="1:13" x14ac:dyDescent="0.2">
      <c r="A136" s="257"/>
      <c r="B136" s="257"/>
      <c r="C136" s="257"/>
      <c r="D136" s="257"/>
      <c r="E136" s="257"/>
      <c r="F136" s="257"/>
      <c r="G136" s="257"/>
      <c r="H136" s="257"/>
      <c r="I136" s="257"/>
      <c r="J136" s="257"/>
      <c r="K136" s="257"/>
      <c r="L136" s="257"/>
    </row>
    <row r="137" spans="1:13" ht="18.75" x14ac:dyDescent="0.4">
      <c r="A137" s="257"/>
      <c r="B137" s="279" t="s">
        <v>218</v>
      </c>
      <c r="C137" s="520"/>
      <c r="D137" s="257"/>
      <c r="E137" s="257"/>
      <c r="F137" s="257"/>
      <c r="G137" s="257"/>
      <c r="H137" s="257"/>
      <c r="I137" s="257"/>
      <c r="J137" s="257"/>
      <c r="K137" s="257"/>
      <c r="L137" s="257"/>
    </row>
    <row r="138" spans="1:13" ht="15" thickBot="1" x14ac:dyDescent="0.25">
      <c r="A138" s="257"/>
      <c r="B138" s="280" t="s">
        <v>203</v>
      </c>
      <c r="C138" s="280" t="s">
        <v>127</v>
      </c>
      <c r="D138" s="280" t="s">
        <v>127</v>
      </c>
      <c r="E138" s="280" t="s">
        <v>127</v>
      </c>
      <c r="F138" s="280" t="s">
        <v>127</v>
      </c>
      <c r="G138" s="280" t="s">
        <v>127</v>
      </c>
      <c r="H138" s="257"/>
      <c r="I138" s="257"/>
      <c r="K138" s="257"/>
      <c r="L138" s="257"/>
    </row>
    <row r="139" spans="1:13" ht="25.5" x14ac:dyDescent="0.2">
      <c r="A139" s="257"/>
      <c r="B139" s="283" t="s">
        <v>127</v>
      </c>
      <c r="C139" s="321" t="s">
        <v>212</v>
      </c>
      <c r="D139" s="293" t="s">
        <v>219</v>
      </c>
      <c r="E139" s="293" t="s">
        <v>180</v>
      </c>
      <c r="F139" s="878" t="s">
        <v>220</v>
      </c>
      <c r="G139" s="878"/>
      <c r="H139" s="257"/>
      <c r="I139" s="257"/>
      <c r="J139" s="257"/>
      <c r="K139" s="257"/>
      <c r="L139" s="257"/>
      <c r="M139" s="257"/>
    </row>
    <row r="140" spans="1:13" x14ac:dyDescent="0.2">
      <c r="A140" s="257"/>
      <c r="B140" s="265" t="s">
        <v>184</v>
      </c>
      <c r="C140" s="693">
        <v>397</v>
      </c>
      <c r="D140" s="694">
        <v>0.85</v>
      </c>
      <c r="E140" s="695">
        <v>2360</v>
      </c>
      <c r="F140" s="879">
        <v>13</v>
      </c>
      <c r="G140" s="879"/>
      <c r="H140" s="257"/>
      <c r="I140" s="257"/>
      <c r="J140" s="257"/>
      <c r="K140" s="257"/>
      <c r="L140" s="257"/>
      <c r="M140" s="257"/>
    </row>
    <row r="141" spans="1:13" x14ac:dyDescent="0.2">
      <c r="A141" s="257"/>
      <c r="B141" s="347" t="s">
        <v>221</v>
      </c>
      <c r="C141" s="696">
        <v>113</v>
      </c>
      <c r="D141" s="697">
        <v>0.89</v>
      </c>
      <c r="E141" s="696">
        <v>371</v>
      </c>
      <c r="F141" s="880" t="s">
        <v>134</v>
      </c>
      <c r="G141" s="880"/>
      <c r="H141" s="257"/>
      <c r="I141" s="257"/>
      <c r="J141" s="257"/>
      <c r="K141" s="257"/>
      <c r="L141" s="257"/>
      <c r="M141" s="257"/>
    </row>
    <row r="142" spans="1:13" ht="52.5" customHeight="1" x14ac:dyDescent="0.2">
      <c r="A142" s="257"/>
      <c r="B142" s="876"/>
      <c r="C142" s="876"/>
      <c r="D142" s="876"/>
      <c r="E142" s="876"/>
      <c r="F142" s="876"/>
      <c r="G142" s="876"/>
      <c r="H142" s="257"/>
      <c r="I142" s="257"/>
      <c r="J142" s="257"/>
      <c r="K142" s="257"/>
      <c r="L142" s="257"/>
      <c r="M142" s="257"/>
    </row>
    <row r="143" spans="1:13" x14ac:dyDescent="0.2">
      <c r="A143" s="257"/>
      <c r="B143" s="257"/>
      <c r="C143" s="257"/>
      <c r="D143" s="257"/>
      <c r="E143" s="257"/>
      <c r="F143" s="257"/>
      <c r="G143" s="257"/>
      <c r="H143" s="257"/>
      <c r="I143" s="257"/>
      <c r="J143" s="257"/>
      <c r="K143" s="257"/>
      <c r="L143" s="257"/>
      <c r="M143" s="257"/>
    </row>
    <row r="144" spans="1:13" x14ac:dyDescent="0.2">
      <c r="A144" s="257"/>
      <c r="H144" s="257"/>
      <c r="I144" s="257"/>
      <c r="J144" s="257"/>
      <c r="K144" s="257"/>
      <c r="L144" s="257"/>
      <c r="M144" s="257"/>
    </row>
    <row r="145" spans="1:13" x14ac:dyDescent="0.2">
      <c r="A145" s="257"/>
      <c r="H145" s="257"/>
      <c r="I145" s="257"/>
      <c r="J145" s="257"/>
      <c r="K145" s="257"/>
      <c r="L145" s="257"/>
      <c r="M145" s="257"/>
    </row>
    <row r="146" spans="1:13" x14ac:dyDescent="0.2">
      <c r="A146" s="257"/>
      <c r="H146" s="257"/>
      <c r="I146" s="257"/>
      <c r="J146" s="257"/>
      <c r="K146" s="257"/>
      <c r="L146" s="257"/>
      <c r="M146" s="257"/>
    </row>
    <row r="147" spans="1:13" x14ac:dyDescent="0.2">
      <c r="A147" s="257"/>
      <c r="H147" s="257"/>
      <c r="I147" s="257"/>
      <c r="J147" s="257"/>
      <c r="K147" s="257"/>
      <c r="L147" s="257"/>
      <c r="M147" s="257"/>
    </row>
  </sheetData>
  <sheetProtection algorithmName="SHA-512" hashValue="HZWmHPydy9vJ07s0BATDRcEPuxoBTIoouWEmygDfUzZSjIltuKuyTwgOxA2jI1RBR4lpqAqkyXgpRssp1s7EKQ==" saltValue="qQE3+CHnszX2PuesIYPWJg==" spinCount="100000" sheet="1" formatCells="0" formatColumns="0" formatRows="0" insertColumns="0" insertRows="0" insertHyperlinks="0" deleteColumns="0" deleteRows="0" sort="0" autoFilter="0" pivotTables="0"/>
  <mergeCells count="20">
    <mergeCell ref="M42:N42"/>
    <mergeCell ref="B47:K47"/>
    <mergeCell ref="B8:F8"/>
    <mergeCell ref="E42:F42"/>
    <mergeCell ref="G42:H42"/>
    <mergeCell ref="I42:J42"/>
    <mergeCell ref="K42:L42"/>
    <mergeCell ref="B32:G32"/>
    <mergeCell ref="B68:G69"/>
    <mergeCell ref="B31:G31"/>
    <mergeCell ref="C42:D42"/>
    <mergeCell ref="B89:H89"/>
    <mergeCell ref="B100:F100"/>
    <mergeCell ref="B114:H114"/>
    <mergeCell ref="B142:G142"/>
    <mergeCell ref="B133:G133"/>
    <mergeCell ref="F139:G139"/>
    <mergeCell ref="F140:G140"/>
    <mergeCell ref="F141:G141"/>
    <mergeCell ref="B123:G1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3:O126"/>
  <sheetViews>
    <sheetView showGridLines="0" zoomScale="90" zoomScaleNormal="90" workbookViewId="0">
      <selection activeCell="M21" sqref="M21"/>
    </sheetView>
  </sheetViews>
  <sheetFormatPr defaultColWidth="8.625" defaultRowHeight="14.25" x14ac:dyDescent="0.2"/>
  <cols>
    <col min="1" max="1" width="4.125" customWidth="1"/>
    <col min="2" max="2" width="57" customWidth="1"/>
    <col min="3" max="3" width="18.5" customWidth="1"/>
    <col min="4" max="4" width="18.125" customWidth="1"/>
    <col min="5" max="5" width="12.375" customWidth="1"/>
    <col min="6" max="6" width="11.125" customWidth="1"/>
    <col min="7" max="7" width="13.875" customWidth="1"/>
    <col min="8" max="8" width="12.875" customWidth="1"/>
    <col min="9" max="9" width="13.625" customWidth="1"/>
    <col min="10" max="10" width="14" customWidth="1"/>
    <col min="11" max="11" width="14.125" customWidth="1"/>
    <col min="12" max="12" width="12.125" bestFit="1" customWidth="1"/>
    <col min="13" max="13" width="10.5" bestFit="1" customWidth="1"/>
    <col min="14" max="14" width="10.125" bestFit="1" customWidth="1"/>
    <col min="16" max="16" width="17.625" customWidth="1"/>
  </cols>
  <sheetData>
    <row r="3" spans="2:14" ht="18.75" x14ac:dyDescent="0.4">
      <c r="C3" s="521"/>
    </row>
    <row r="5" spans="2:14" s="26" customFormat="1" ht="27.6" customHeight="1" x14ac:dyDescent="0.4">
      <c r="B5" s="24" t="s">
        <v>9</v>
      </c>
      <c r="C5" s="25"/>
      <c r="D5" s="25"/>
      <c r="E5" s="25"/>
      <c r="F5" s="25"/>
      <c r="G5" s="25"/>
      <c r="H5" s="25"/>
      <c r="I5" s="25"/>
      <c r="J5" s="25"/>
      <c r="K5" s="25"/>
    </row>
    <row r="9" spans="2:14" x14ac:dyDescent="0.2">
      <c r="K9" s="244"/>
      <c r="L9" s="244"/>
      <c r="M9" s="244"/>
    </row>
    <row r="14" spans="2:14" ht="19.5" customHeight="1" x14ac:dyDescent="0.4">
      <c r="B14" s="109" t="s">
        <v>222</v>
      </c>
      <c r="C14" s="107"/>
      <c r="D14" s="107"/>
      <c r="E14" s="107"/>
      <c r="F14" s="107"/>
      <c r="G14" s="107"/>
      <c r="H14" s="107"/>
      <c r="I14" s="107"/>
      <c r="J14" s="107"/>
      <c r="K14" s="107"/>
      <c r="L14" s="107"/>
      <c r="M14" s="107"/>
      <c r="N14" s="107"/>
    </row>
    <row r="15" spans="2:14" ht="15" thickBot="1" x14ac:dyDescent="0.25">
      <c r="B15" s="46"/>
      <c r="C15" s="96">
        <v>2016</v>
      </c>
      <c r="D15" s="96">
        <v>2017</v>
      </c>
      <c r="E15" s="96">
        <v>2018</v>
      </c>
      <c r="F15" s="96">
        <v>2019</v>
      </c>
      <c r="G15" s="96">
        <v>2020</v>
      </c>
      <c r="H15" s="96">
        <v>2021</v>
      </c>
      <c r="I15" s="96">
        <v>2022</v>
      </c>
      <c r="J15" s="96" t="s">
        <v>223</v>
      </c>
      <c r="K15" s="107"/>
      <c r="L15" s="107"/>
      <c r="M15" s="107"/>
      <c r="N15" s="107"/>
    </row>
    <row r="16" spans="2:14" ht="60" x14ac:dyDescent="0.2">
      <c r="B16" s="9" t="s">
        <v>224</v>
      </c>
      <c r="C16" s="837" t="s">
        <v>134</v>
      </c>
      <c r="D16" s="837" t="s">
        <v>134</v>
      </c>
      <c r="E16" s="837" t="s">
        <v>134</v>
      </c>
      <c r="F16" s="837" t="s">
        <v>134</v>
      </c>
      <c r="G16" s="837" t="s">
        <v>134</v>
      </c>
      <c r="H16" s="31">
        <v>727</v>
      </c>
      <c r="I16" s="31">
        <v>490</v>
      </c>
      <c r="J16" s="31" t="s">
        <v>225</v>
      </c>
      <c r="K16" s="661"/>
      <c r="L16" s="107"/>
      <c r="M16" s="107"/>
      <c r="N16" s="107"/>
    </row>
    <row r="17" spans="2:14" s="116" customFormat="1" ht="58.5" customHeight="1" x14ac:dyDescent="0.2">
      <c r="B17" s="11" t="s">
        <v>226</v>
      </c>
      <c r="C17" s="423">
        <v>1.37</v>
      </c>
      <c r="D17" s="423">
        <v>1.38</v>
      </c>
      <c r="E17" s="423">
        <v>1.08</v>
      </c>
      <c r="F17" s="423">
        <v>0.63</v>
      </c>
      <c r="G17" s="423">
        <v>0.33</v>
      </c>
      <c r="H17" s="423">
        <v>0.26</v>
      </c>
      <c r="I17" s="423">
        <v>0.43</v>
      </c>
      <c r="J17" s="590" t="s">
        <v>227</v>
      </c>
      <c r="K17" s="167"/>
      <c r="L17" s="167"/>
      <c r="M17" s="107"/>
      <c r="N17" s="107"/>
    </row>
    <row r="18" spans="2:14" ht="63" customHeight="1" x14ac:dyDescent="0.2">
      <c r="B18" s="121" t="s">
        <v>228</v>
      </c>
      <c r="C18" s="424">
        <v>21318</v>
      </c>
      <c r="D18" s="424">
        <v>17408</v>
      </c>
      <c r="E18" s="424">
        <v>15558</v>
      </c>
      <c r="F18" s="424">
        <v>15277</v>
      </c>
      <c r="G18" s="424">
        <v>14599</v>
      </c>
      <c r="H18" s="424">
        <v>13815</v>
      </c>
      <c r="I18" s="424">
        <v>12436</v>
      </c>
      <c r="J18" s="591" t="s">
        <v>229</v>
      </c>
      <c r="K18" s="107"/>
      <c r="L18" s="320"/>
      <c r="M18" s="107"/>
      <c r="N18" s="107"/>
    </row>
    <row r="19" spans="2:14" ht="24" x14ac:dyDescent="0.2">
      <c r="B19" s="23" t="s">
        <v>230</v>
      </c>
      <c r="C19" s="425">
        <v>0.42</v>
      </c>
      <c r="D19" s="425">
        <v>0.45</v>
      </c>
      <c r="E19" s="425">
        <v>0.5</v>
      </c>
      <c r="F19" s="425">
        <v>0.51</v>
      </c>
      <c r="G19" s="425">
        <v>0.47</v>
      </c>
      <c r="H19" s="425">
        <v>0.54</v>
      </c>
      <c r="I19" s="425">
        <v>0.56000000000000005</v>
      </c>
      <c r="J19" s="592" t="s">
        <v>231</v>
      </c>
      <c r="K19" s="107"/>
      <c r="L19" s="107"/>
      <c r="M19" s="107"/>
      <c r="N19" s="107"/>
    </row>
    <row r="20" spans="2:14" ht="24" x14ac:dyDescent="0.2">
      <c r="B20" s="122" t="s">
        <v>232</v>
      </c>
      <c r="C20" s="426">
        <v>120</v>
      </c>
      <c r="D20" s="426">
        <v>125</v>
      </c>
      <c r="E20" s="426">
        <v>141</v>
      </c>
      <c r="F20" s="426" t="s">
        <v>233</v>
      </c>
      <c r="G20" s="426">
        <v>96</v>
      </c>
      <c r="H20" s="427">
        <v>100</v>
      </c>
      <c r="I20" s="427">
        <v>100</v>
      </c>
      <c r="J20" s="593" t="s">
        <v>234</v>
      </c>
      <c r="K20" s="107"/>
      <c r="L20" s="107"/>
      <c r="M20" s="107"/>
      <c r="N20" s="107"/>
    </row>
    <row r="21" spans="2:14" ht="14.1" customHeight="1" x14ac:dyDescent="0.2">
      <c r="B21" s="594" t="s">
        <v>235</v>
      </c>
      <c r="C21" s="80"/>
      <c r="D21" s="80"/>
      <c r="J21" s="107"/>
      <c r="K21" s="107"/>
      <c r="L21" s="107"/>
      <c r="M21" s="107"/>
      <c r="N21" s="107"/>
    </row>
    <row r="24" spans="2:14" ht="19.5" customHeight="1" x14ac:dyDescent="0.4">
      <c r="B24" s="109" t="s">
        <v>236</v>
      </c>
      <c r="C24" s="107"/>
      <c r="D24" s="107"/>
      <c r="E24" s="107"/>
      <c r="F24" s="107"/>
      <c r="G24" s="107"/>
      <c r="H24" s="107"/>
      <c r="I24" s="107"/>
      <c r="J24" s="107"/>
      <c r="K24" s="107"/>
      <c r="L24" s="107"/>
      <c r="M24" s="107"/>
      <c r="N24" s="107"/>
    </row>
    <row r="25" spans="2:14" ht="24.75" thickBot="1" x14ac:dyDescent="0.25">
      <c r="B25" s="46"/>
      <c r="C25" s="96" t="s">
        <v>237</v>
      </c>
      <c r="D25" s="96" t="s">
        <v>238</v>
      </c>
      <c r="E25" s="96" t="s">
        <v>239</v>
      </c>
      <c r="F25" s="154" t="s">
        <v>240</v>
      </c>
      <c r="G25" s="96" t="s">
        <v>241</v>
      </c>
      <c r="H25" s="96" t="s">
        <v>242</v>
      </c>
      <c r="I25" s="96" t="s">
        <v>243</v>
      </c>
      <c r="J25" s="96" t="s">
        <v>244</v>
      </c>
      <c r="K25" s="96" t="s">
        <v>245</v>
      </c>
      <c r="L25" s="96" t="s">
        <v>246</v>
      </c>
      <c r="M25" s="96" t="s">
        <v>247</v>
      </c>
    </row>
    <row r="26" spans="2:14" x14ac:dyDescent="0.2">
      <c r="B26" s="11" t="s">
        <v>248</v>
      </c>
      <c r="C26" s="367">
        <v>19</v>
      </c>
      <c r="D26" s="367">
        <v>43</v>
      </c>
      <c r="E26" s="367">
        <v>26</v>
      </c>
      <c r="F26" s="367">
        <v>82</v>
      </c>
      <c r="G26" s="368">
        <v>25</v>
      </c>
      <c r="H26" s="367">
        <v>28</v>
      </c>
      <c r="I26" s="367">
        <v>27</v>
      </c>
      <c r="J26" s="369">
        <v>32</v>
      </c>
      <c r="K26" s="369">
        <v>36</v>
      </c>
      <c r="L26" s="368">
        <f>G26/H26*100</f>
        <v>89.285714285714292</v>
      </c>
      <c r="M26" s="368">
        <f>G26/K26*100</f>
        <v>69.444444444444443</v>
      </c>
    </row>
    <row r="27" spans="2:14" x14ac:dyDescent="0.2">
      <c r="B27" s="121" t="s">
        <v>249</v>
      </c>
      <c r="C27" s="370">
        <v>1548</v>
      </c>
      <c r="D27" s="370">
        <v>1974</v>
      </c>
      <c r="E27" s="370">
        <v>728</v>
      </c>
      <c r="F27" s="370">
        <v>6321</v>
      </c>
      <c r="G27" s="371">
        <v>1662</v>
      </c>
      <c r="H27" s="370">
        <v>1795</v>
      </c>
      <c r="I27" s="370">
        <v>1801</v>
      </c>
      <c r="J27" s="372">
        <v>2174</v>
      </c>
      <c r="K27" s="372">
        <v>3321</v>
      </c>
      <c r="L27" s="373">
        <f t="shared" ref="L27:L32" si="0">G27/H27*100</f>
        <v>92.590529247910865</v>
      </c>
      <c r="M27" s="373">
        <f t="shared" ref="M27:M32" si="1">G27/K27*100</f>
        <v>50.045167118337851</v>
      </c>
    </row>
    <row r="28" spans="2:14" x14ac:dyDescent="0.2">
      <c r="B28" s="23" t="s">
        <v>250</v>
      </c>
      <c r="C28" s="367">
        <v>72</v>
      </c>
      <c r="D28" s="367">
        <v>43</v>
      </c>
      <c r="E28" s="367">
        <v>28</v>
      </c>
      <c r="F28" s="367">
        <v>77</v>
      </c>
      <c r="G28" s="368">
        <v>61</v>
      </c>
      <c r="H28" s="367">
        <v>64</v>
      </c>
      <c r="I28" s="367">
        <v>67</v>
      </c>
      <c r="J28" s="369">
        <v>67</v>
      </c>
      <c r="K28" s="369">
        <v>92</v>
      </c>
      <c r="L28" s="374">
        <f t="shared" si="0"/>
        <v>95.3125</v>
      </c>
      <c r="M28" s="374">
        <f t="shared" si="1"/>
        <v>66.304347826086953</v>
      </c>
    </row>
    <row r="29" spans="2:14" x14ac:dyDescent="0.2">
      <c r="B29" s="74" t="s">
        <v>251</v>
      </c>
      <c r="C29" s="375">
        <v>1199</v>
      </c>
      <c r="D29" s="376">
        <v>3313</v>
      </c>
      <c r="E29" s="376">
        <v>1842</v>
      </c>
      <c r="F29" s="376">
        <v>7735</v>
      </c>
      <c r="G29" s="377">
        <v>1707</v>
      </c>
      <c r="H29" s="376">
        <v>2387</v>
      </c>
      <c r="I29" s="376">
        <v>2361</v>
      </c>
      <c r="J29" s="378">
        <v>2823</v>
      </c>
      <c r="K29" s="378">
        <v>3507</v>
      </c>
      <c r="L29" s="373">
        <f t="shared" si="0"/>
        <v>71.512358609132804</v>
      </c>
      <c r="M29" s="373">
        <f t="shared" si="1"/>
        <v>48.67408041060736</v>
      </c>
    </row>
    <row r="30" spans="2:14" x14ac:dyDescent="0.2">
      <c r="B30" s="23" t="s">
        <v>252</v>
      </c>
      <c r="C30" s="595">
        <v>62</v>
      </c>
      <c r="D30" s="234">
        <v>76</v>
      </c>
      <c r="E30" s="234">
        <v>71</v>
      </c>
      <c r="F30" s="234">
        <v>94</v>
      </c>
      <c r="G30" s="379">
        <v>68</v>
      </c>
      <c r="H30" s="234">
        <v>85</v>
      </c>
      <c r="I30" s="234">
        <v>87</v>
      </c>
      <c r="J30" s="133">
        <v>87</v>
      </c>
      <c r="K30" s="133">
        <v>97</v>
      </c>
      <c r="L30" s="374">
        <f t="shared" si="0"/>
        <v>80</v>
      </c>
      <c r="M30" s="374">
        <f t="shared" si="1"/>
        <v>70.103092783505147</v>
      </c>
    </row>
    <row r="31" spans="2:14" x14ac:dyDescent="0.2">
      <c r="B31" s="74" t="s">
        <v>253</v>
      </c>
      <c r="C31" s="375">
        <v>2465</v>
      </c>
      <c r="D31" s="376">
        <v>4951</v>
      </c>
      <c r="E31" s="376">
        <v>2457</v>
      </c>
      <c r="F31" s="376">
        <v>11793</v>
      </c>
      <c r="G31" s="377">
        <v>3064</v>
      </c>
      <c r="H31" s="376">
        <v>3827</v>
      </c>
      <c r="I31" s="376">
        <v>3803</v>
      </c>
      <c r="J31" s="378">
        <v>4663</v>
      </c>
      <c r="K31" s="378">
        <v>6829</v>
      </c>
      <c r="L31" s="373">
        <f t="shared" si="0"/>
        <v>80.062712307290312</v>
      </c>
      <c r="M31" s="373">
        <f t="shared" si="1"/>
        <v>44.867476936593938</v>
      </c>
    </row>
    <row r="32" spans="2:14" x14ac:dyDescent="0.2">
      <c r="B32" s="23" t="s">
        <v>254</v>
      </c>
      <c r="C32" s="595">
        <v>128</v>
      </c>
      <c r="D32" s="234">
        <v>114</v>
      </c>
      <c r="E32" s="234">
        <v>94</v>
      </c>
      <c r="F32" s="234">
        <v>144</v>
      </c>
      <c r="G32" s="379">
        <v>123</v>
      </c>
      <c r="H32" s="234">
        <v>136</v>
      </c>
      <c r="I32" s="234">
        <v>142</v>
      </c>
      <c r="J32" s="133">
        <v>145</v>
      </c>
      <c r="K32" s="133">
        <v>189</v>
      </c>
      <c r="L32" s="374">
        <f t="shared" si="0"/>
        <v>90.441176470588232</v>
      </c>
      <c r="M32" s="374">
        <f t="shared" si="1"/>
        <v>65.079365079365076</v>
      </c>
    </row>
    <row r="35" spans="2:14" ht="19.5" customHeight="1" x14ac:dyDescent="0.4">
      <c r="B35" s="109" t="s">
        <v>255</v>
      </c>
      <c r="C35" s="107"/>
      <c r="D35" s="107"/>
      <c r="E35" s="107"/>
      <c r="F35" s="107"/>
      <c r="G35" s="107"/>
      <c r="H35" s="107"/>
      <c r="I35" s="107"/>
      <c r="J35" s="107"/>
      <c r="K35" s="107"/>
      <c r="L35" s="107"/>
      <c r="M35" s="107"/>
      <c r="N35" s="107"/>
    </row>
    <row r="36" spans="2:14" ht="24.75" thickBot="1" x14ac:dyDescent="0.25">
      <c r="B36" s="46"/>
      <c r="C36" s="96" t="s">
        <v>237</v>
      </c>
      <c r="D36" s="96" t="s">
        <v>238</v>
      </c>
      <c r="E36" s="96" t="s">
        <v>239</v>
      </c>
      <c r="F36" s="154" t="s">
        <v>240</v>
      </c>
      <c r="G36" s="96" t="s">
        <v>241</v>
      </c>
      <c r="H36" s="96" t="s">
        <v>242</v>
      </c>
      <c r="I36" s="96" t="s">
        <v>243</v>
      </c>
      <c r="J36" s="96" t="s">
        <v>244</v>
      </c>
      <c r="K36" s="96" t="s">
        <v>245</v>
      </c>
      <c r="L36" s="96" t="s">
        <v>246</v>
      </c>
      <c r="M36" s="96" t="s">
        <v>247</v>
      </c>
    </row>
    <row r="37" spans="2:14" x14ac:dyDescent="0.2">
      <c r="B37" s="11" t="s">
        <v>256</v>
      </c>
      <c r="C37" s="367">
        <v>7</v>
      </c>
      <c r="D37" s="367">
        <v>38</v>
      </c>
      <c r="E37" s="367">
        <v>1</v>
      </c>
      <c r="F37" s="367">
        <v>5</v>
      </c>
      <c r="G37" s="368">
        <v>51</v>
      </c>
      <c r="H37" s="367">
        <v>53</v>
      </c>
      <c r="I37" s="369">
        <v>55</v>
      </c>
      <c r="J37" s="369">
        <v>47</v>
      </c>
      <c r="K37" s="369">
        <v>73</v>
      </c>
      <c r="L37" s="368">
        <f>G37/H37*100</f>
        <v>96.226415094339629</v>
      </c>
      <c r="M37" s="368">
        <f>G37/K37*100</f>
        <v>69.863013698630141</v>
      </c>
    </row>
    <row r="38" spans="2:14" x14ac:dyDescent="0.2">
      <c r="B38" s="164" t="s">
        <v>257</v>
      </c>
      <c r="C38" s="370">
        <v>0</v>
      </c>
      <c r="D38" s="370">
        <v>2</v>
      </c>
      <c r="E38" s="370">
        <v>0</v>
      </c>
      <c r="F38" s="370">
        <v>0</v>
      </c>
      <c r="G38" s="371">
        <v>2</v>
      </c>
      <c r="H38" s="370">
        <v>3</v>
      </c>
      <c r="I38" s="372">
        <v>4</v>
      </c>
      <c r="J38" s="372">
        <v>5</v>
      </c>
      <c r="K38" s="372">
        <v>56</v>
      </c>
      <c r="L38" s="371">
        <f t="shared" ref="L38:L50" si="2">G38/H38*100</f>
        <v>66.666666666666657</v>
      </c>
      <c r="M38" s="371">
        <f>G38/K38*100</f>
        <v>3.5714285714285712</v>
      </c>
    </row>
    <row r="39" spans="2:14" x14ac:dyDescent="0.2">
      <c r="B39" s="23" t="s">
        <v>258</v>
      </c>
      <c r="C39" s="367">
        <v>59664</v>
      </c>
      <c r="D39" s="367">
        <v>37745</v>
      </c>
      <c r="E39" s="367">
        <v>1475</v>
      </c>
      <c r="F39" s="367">
        <v>2389</v>
      </c>
      <c r="G39" s="368">
        <v>101273</v>
      </c>
      <c r="H39" s="367">
        <v>101814</v>
      </c>
      <c r="I39" s="369">
        <v>102987</v>
      </c>
      <c r="J39" s="369">
        <v>105696</v>
      </c>
      <c r="K39" s="369">
        <v>144018</v>
      </c>
      <c r="L39" s="368">
        <f t="shared" si="2"/>
        <v>99.468638890525867</v>
      </c>
      <c r="M39" s="368">
        <f>G39/K39*100</f>
        <v>70.319682261939477</v>
      </c>
    </row>
    <row r="40" spans="2:14" x14ac:dyDescent="0.2">
      <c r="B40" s="74" t="s">
        <v>259</v>
      </c>
      <c r="C40" s="375">
        <v>3464</v>
      </c>
      <c r="D40" s="376">
        <v>944</v>
      </c>
      <c r="E40" s="376">
        <v>61</v>
      </c>
      <c r="F40" s="376">
        <v>28</v>
      </c>
      <c r="G40" s="377">
        <v>4497</v>
      </c>
      <c r="H40" s="376">
        <v>4311</v>
      </c>
      <c r="I40" s="378">
        <v>4422</v>
      </c>
      <c r="J40" s="378">
        <v>3829</v>
      </c>
      <c r="K40" s="378">
        <v>4690</v>
      </c>
      <c r="L40" s="377">
        <f t="shared" si="2"/>
        <v>104.31454418928323</v>
      </c>
      <c r="M40" s="377">
        <f>G40/K40*100</f>
        <v>95.88486140724946</v>
      </c>
    </row>
    <row r="41" spans="2:14" x14ac:dyDescent="0.2">
      <c r="B41" s="23" t="s">
        <v>260</v>
      </c>
      <c r="C41" s="595">
        <v>3105</v>
      </c>
      <c r="D41" s="234">
        <v>869</v>
      </c>
      <c r="E41" s="234">
        <v>57</v>
      </c>
      <c r="F41" s="234">
        <v>29</v>
      </c>
      <c r="G41" s="379">
        <v>4059</v>
      </c>
      <c r="H41" s="234">
        <v>3610</v>
      </c>
      <c r="I41" s="133">
        <v>3839</v>
      </c>
      <c r="J41" s="133">
        <v>3276</v>
      </c>
      <c r="K41" s="133">
        <v>3983</v>
      </c>
      <c r="L41" s="379">
        <f t="shared" si="2"/>
        <v>112.4376731301939</v>
      </c>
      <c r="M41" s="379">
        <f>G41/K41*100</f>
        <v>101.90810946522721</v>
      </c>
    </row>
    <row r="42" spans="2:14" x14ac:dyDescent="0.2">
      <c r="B42" s="145" t="s">
        <v>261</v>
      </c>
      <c r="C42" s="375"/>
      <c r="D42" s="376"/>
      <c r="E42" s="376"/>
      <c r="F42" s="376"/>
      <c r="G42" s="381"/>
      <c r="H42" s="380"/>
      <c r="I42" s="378"/>
      <c r="J42" s="378"/>
      <c r="K42" s="378"/>
      <c r="L42" s="381"/>
      <c r="M42" s="381"/>
    </row>
    <row r="43" spans="2:14" x14ac:dyDescent="0.2">
      <c r="B43" s="23" t="s">
        <v>262</v>
      </c>
      <c r="C43" s="595">
        <v>4289</v>
      </c>
      <c r="D43" s="234">
        <v>1633</v>
      </c>
      <c r="E43" s="234">
        <v>41</v>
      </c>
      <c r="F43" s="234">
        <v>184</v>
      </c>
      <c r="G43" s="379">
        <v>6147</v>
      </c>
      <c r="H43" s="234">
        <v>6479</v>
      </c>
      <c r="I43" s="133">
        <v>6629</v>
      </c>
      <c r="J43" s="133">
        <v>6810</v>
      </c>
      <c r="K43" s="133">
        <v>16054</v>
      </c>
      <c r="L43" s="379">
        <f t="shared" si="2"/>
        <v>94.875752430930703</v>
      </c>
      <c r="M43" s="379">
        <f>G43/K43*100</f>
        <v>38.289522860346331</v>
      </c>
    </row>
    <row r="44" spans="2:14" x14ac:dyDescent="0.2">
      <c r="B44" s="74" t="s">
        <v>263</v>
      </c>
      <c r="C44" s="375">
        <v>3363</v>
      </c>
      <c r="D44" s="376">
        <v>2669</v>
      </c>
      <c r="E44" s="376">
        <v>98</v>
      </c>
      <c r="F44" s="376">
        <v>159</v>
      </c>
      <c r="G44" s="377">
        <v>6289</v>
      </c>
      <c r="H44" s="376">
        <v>7336</v>
      </c>
      <c r="I44" s="378">
        <v>7236</v>
      </c>
      <c r="J44" s="378">
        <v>7641</v>
      </c>
      <c r="K44" s="378">
        <v>12010</v>
      </c>
      <c r="L44" s="377">
        <f t="shared" si="2"/>
        <v>85.727917121046886</v>
      </c>
      <c r="M44" s="377">
        <f>G44/K44*100</f>
        <v>52.364696086594506</v>
      </c>
    </row>
    <row r="45" spans="2:14" x14ac:dyDescent="0.2">
      <c r="B45" s="23" t="s">
        <v>264</v>
      </c>
      <c r="C45" s="595">
        <v>3721</v>
      </c>
      <c r="D45" s="234">
        <v>2878</v>
      </c>
      <c r="E45" s="234">
        <v>104</v>
      </c>
      <c r="F45" s="234">
        <v>225</v>
      </c>
      <c r="G45" s="379">
        <v>6929</v>
      </c>
      <c r="H45" s="234">
        <v>8616</v>
      </c>
      <c r="I45" s="133">
        <v>8996</v>
      </c>
      <c r="J45" s="133">
        <v>9247</v>
      </c>
      <c r="K45" s="133">
        <v>14094</v>
      </c>
      <c r="L45" s="379">
        <f t="shared" si="2"/>
        <v>80.420148560817083</v>
      </c>
      <c r="M45" s="379">
        <f>G45/K45*100</f>
        <v>49.162764296863912</v>
      </c>
    </row>
    <row r="46" spans="2:14" x14ac:dyDescent="0.2">
      <c r="B46" s="127" t="s">
        <v>265</v>
      </c>
      <c r="C46" s="375">
        <v>547</v>
      </c>
      <c r="D46" s="376">
        <v>355</v>
      </c>
      <c r="E46" s="376">
        <v>0</v>
      </c>
      <c r="F46" s="376">
        <v>0</v>
      </c>
      <c r="G46" s="377">
        <v>902</v>
      </c>
      <c r="H46" s="376">
        <v>1064</v>
      </c>
      <c r="I46" s="378">
        <v>834</v>
      </c>
      <c r="J46" s="378">
        <v>827</v>
      </c>
      <c r="K46" s="378">
        <v>806</v>
      </c>
      <c r="L46" s="377">
        <f t="shared" si="2"/>
        <v>84.774436090225564</v>
      </c>
      <c r="M46" s="377">
        <f>G46/K46*100</f>
        <v>111.91066997518611</v>
      </c>
    </row>
    <row r="47" spans="2:14" x14ac:dyDescent="0.2">
      <c r="B47" s="126" t="s">
        <v>266</v>
      </c>
      <c r="C47" s="595">
        <v>517</v>
      </c>
      <c r="D47" s="234">
        <v>82</v>
      </c>
      <c r="E47" s="234">
        <v>0</v>
      </c>
      <c r="F47" s="234">
        <v>0</v>
      </c>
      <c r="G47" s="379">
        <v>599</v>
      </c>
      <c r="H47" s="234">
        <v>502</v>
      </c>
      <c r="I47" s="133">
        <v>285</v>
      </c>
      <c r="J47" s="133">
        <v>312</v>
      </c>
      <c r="K47" s="133" t="s">
        <v>134</v>
      </c>
      <c r="L47" s="379">
        <f t="shared" si="2"/>
        <v>119.32270916334662</v>
      </c>
      <c r="M47" s="379"/>
    </row>
    <row r="48" spans="2:14" x14ac:dyDescent="0.2">
      <c r="B48" s="74" t="s">
        <v>267</v>
      </c>
      <c r="C48" s="375">
        <v>7105</v>
      </c>
      <c r="D48" s="376">
        <v>3947</v>
      </c>
      <c r="E48" s="376">
        <v>139</v>
      </c>
      <c r="F48" s="376">
        <v>343</v>
      </c>
      <c r="G48" s="377">
        <v>11535</v>
      </c>
      <c r="H48" s="376">
        <v>12751</v>
      </c>
      <c r="I48" s="378">
        <v>13836</v>
      </c>
      <c r="J48" s="378">
        <v>14450</v>
      </c>
      <c r="K48" s="378">
        <v>29343</v>
      </c>
      <c r="L48" s="377">
        <f t="shared" si="2"/>
        <v>90.463493059367892</v>
      </c>
      <c r="M48" s="377">
        <f>G48/K48*100</f>
        <v>39.310908905019936</v>
      </c>
    </row>
    <row r="49" spans="2:14" x14ac:dyDescent="0.2">
      <c r="B49" s="126" t="s">
        <v>268</v>
      </c>
      <c r="C49" s="596">
        <v>0</v>
      </c>
      <c r="D49" s="328">
        <v>7.0000000000000007E-2</v>
      </c>
      <c r="E49" s="328">
        <v>0</v>
      </c>
      <c r="F49" s="328">
        <v>0</v>
      </c>
      <c r="G49" s="329">
        <v>0.03</v>
      </c>
      <c r="H49" s="328">
        <v>0.04</v>
      </c>
      <c r="I49" s="28">
        <v>0.04</v>
      </c>
      <c r="J49" s="28">
        <v>0.04</v>
      </c>
      <c r="K49" s="28">
        <v>0.03</v>
      </c>
      <c r="L49" s="327">
        <f t="shared" si="2"/>
        <v>75</v>
      </c>
      <c r="M49" s="330">
        <f>G49/K49*100</f>
        <v>100</v>
      </c>
    </row>
    <row r="50" spans="2:14" s="120" customFormat="1" x14ac:dyDescent="0.2">
      <c r="B50" s="74" t="s">
        <v>269</v>
      </c>
      <c r="C50" s="375">
        <v>7652</v>
      </c>
      <c r="D50" s="375">
        <v>4302</v>
      </c>
      <c r="E50" s="375">
        <v>139</v>
      </c>
      <c r="F50" s="375">
        <v>343</v>
      </c>
      <c r="G50" s="384">
        <v>12436</v>
      </c>
      <c r="H50" s="375">
        <v>13815</v>
      </c>
      <c r="I50" s="382">
        <v>14599</v>
      </c>
      <c r="J50" s="382">
        <v>15277</v>
      </c>
      <c r="K50" s="382">
        <v>30149</v>
      </c>
      <c r="L50" s="383">
        <f t="shared" si="2"/>
        <v>90.018096272167938</v>
      </c>
      <c r="M50" s="383">
        <f>G50/K50*100</f>
        <v>41.248465952436234</v>
      </c>
    </row>
    <row r="51" spans="2:14" x14ac:dyDescent="0.2">
      <c r="B51" s="660"/>
      <c r="C51" s="107"/>
      <c r="D51" s="107"/>
      <c r="E51" s="107"/>
      <c r="F51" s="107"/>
      <c r="G51" s="107"/>
      <c r="H51" s="107"/>
      <c r="I51" s="107"/>
      <c r="J51" s="107"/>
      <c r="K51" s="107"/>
      <c r="L51" s="107"/>
      <c r="M51" s="107"/>
      <c r="N51" s="661"/>
    </row>
    <row r="52" spans="2:14" x14ac:dyDescent="0.2">
      <c r="B52" s="10"/>
      <c r="C52" s="107"/>
      <c r="D52" s="107"/>
      <c r="E52" s="107"/>
      <c r="F52" s="107"/>
      <c r="G52" s="107"/>
      <c r="H52" s="107"/>
      <c r="I52" s="107"/>
      <c r="J52" s="107"/>
      <c r="K52" s="107"/>
      <c r="L52" s="107"/>
      <c r="M52" s="107"/>
      <c r="N52" s="107"/>
    </row>
    <row r="53" spans="2:14" ht="18.75" x14ac:dyDescent="0.4">
      <c r="B53" s="109" t="s">
        <v>270</v>
      </c>
      <c r="C53" s="107"/>
      <c r="D53" s="107"/>
      <c r="E53" s="107"/>
      <c r="F53" s="107"/>
      <c r="G53" s="107"/>
      <c r="H53" s="107"/>
      <c r="I53" s="107"/>
      <c r="J53" s="107"/>
      <c r="K53" s="107"/>
      <c r="L53" s="107"/>
      <c r="M53" s="107"/>
      <c r="N53" s="107"/>
    </row>
    <row r="54" spans="2:14" ht="24.75" thickBot="1" x14ac:dyDescent="0.25">
      <c r="B54" s="46"/>
      <c r="C54" s="96" t="s">
        <v>237</v>
      </c>
      <c r="D54" s="96" t="s">
        <v>238</v>
      </c>
      <c r="E54" s="96" t="s">
        <v>239</v>
      </c>
      <c r="F54" s="154" t="s">
        <v>240</v>
      </c>
      <c r="G54" s="96" t="s">
        <v>241</v>
      </c>
      <c r="H54" s="96" t="s">
        <v>242</v>
      </c>
      <c r="I54" s="96" t="s">
        <v>243</v>
      </c>
      <c r="J54" s="96" t="s">
        <v>244</v>
      </c>
      <c r="K54" s="96" t="s">
        <v>245</v>
      </c>
      <c r="L54" s="96" t="s">
        <v>246</v>
      </c>
      <c r="M54" s="96" t="s">
        <v>247</v>
      </c>
    </row>
    <row r="55" spans="2:14" x14ac:dyDescent="0.2">
      <c r="B55" s="23" t="s">
        <v>271</v>
      </c>
      <c r="C55" s="595">
        <v>639578</v>
      </c>
      <c r="D55" s="234" t="s">
        <v>134</v>
      </c>
      <c r="E55" s="234">
        <v>5920</v>
      </c>
      <c r="F55" s="234">
        <v>0</v>
      </c>
      <c r="G55" s="379">
        <v>645498</v>
      </c>
      <c r="H55" s="234">
        <v>544234</v>
      </c>
      <c r="I55" s="133">
        <v>414332</v>
      </c>
      <c r="J55" s="133">
        <v>527865</v>
      </c>
      <c r="K55" s="133">
        <v>865000</v>
      </c>
      <c r="L55" s="379">
        <f>G55/H55*100</f>
        <v>118.60670226409964</v>
      </c>
      <c r="M55" s="379">
        <f>G55/K55*100</f>
        <v>74.624046242774568</v>
      </c>
    </row>
    <row r="56" spans="2:14" x14ac:dyDescent="0.2">
      <c r="B56" s="74" t="s">
        <v>272</v>
      </c>
      <c r="C56" s="375">
        <v>3900486</v>
      </c>
      <c r="D56" s="376" t="s">
        <v>134</v>
      </c>
      <c r="E56" s="376">
        <v>149783</v>
      </c>
      <c r="F56" s="376">
        <v>235284</v>
      </c>
      <c r="G56" s="377">
        <v>4285553</v>
      </c>
      <c r="H56" s="376">
        <v>2061036</v>
      </c>
      <c r="I56" s="378">
        <v>2681495</v>
      </c>
      <c r="J56" s="378">
        <v>3913924</v>
      </c>
      <c r="K56" s="378">
        <v>6426549</v>
      </c>
      <c r="L56" s="377">
        <f t="shared" ref="L56:L60" si="3">G56/H56*100</f>
        <v>207.93198178003684</v>
      </c>
      <c r="M56" s="377">
        <f t="shared" ref="M56:M60" si="4">G56/K56*100</f>
        <v>66.685136921853399</v>
      </c>
    </row>
    <row r="57" spans="2:14" x14ac:dyDescent="0.2">
      <c r="B57" s="23" t="s">
        <v>273</v>
      </c>
      <c r="C57" s="595">
        <v>91453</v>
      </c>
      <c r="D57" s="234" t="s">
        <v>134</v>
      </c>
      <c r="E57" s="234">
        <v>200</v>
      </c>
      <c r="F57" s="234">
        <v>4135</v>
      </c>
      <c r="G57" s="379">
        <v>95788</v>
      </c>
      <c r="H57" s="234">
        <v>35652</v>
      </c>
      <c r="I57" s="133">
        <v>190117</v>
      </c>
      <c r="J57" s="133">
        <v>208745</v>
      </c>
      <c r="K57" s="133">
        <v>516788</v>
      </c>
      <c r="L57" s="379">
        <f t="shared" si="3"/>
        <v>268.67496914619096</v>
      </c>
      <c r="M57" s="379">
        <f t="shared" si="4"/>
        <v>18.535260106658825</v>
      </c>
    </row>
    <row r="58" spans="2:14" x14ac:dyDescent="0.2">
      <c r="B58" s="74" t="s">
        <v>274</v>
      </c>
      <c r="C58" s="375">
        <v>3942</v>
      </c>
      <c r="D58" s="376" t="s">
        <v>134</v>
      </c>
      <c r="E58" s="376">
        <v>0</v>
      </c>
      <c r="F58" s="376">
        <v>0</v>
      </c>
      <c r="G58" s="377">
        <v>3942</v>
      </c>
      <c r="H58" s="376">
        <v>7348</v>
      </c>
      <c r="I58" s="378">
        <v>4442</v>
      </c>
      <c r="J58" s="378">
        <v>8498</v>
      </c>
      <c r="K58" s="378" t="s">
        <v>134</v>
      </c>
      <c r="L58" s="377">
        <f t="shared" si="3"/>
        <v>53.647250952640178</v>
      </c>
      <c r="M58" s="377"/>
    </row>
    <row r="59" spans="2:14" x14ac:dyDescent="0.2">
      <c r="B59" s="23" t="s">
        <v>275</v>
      </c>
      <c r="C59" s="595">
        <v>648991</v>
      </c>
      <c r="D59" s="234" t="s">
        <v>134</v>
      </c>
      <c r="E59" s="234">
        <v>0</v>
      </c>
      <c r="F59" s="234">
        <v>0</v>
      </c>
      <c r="G59" s="379">
        <v>648991</v>
      </c>
      <c r="H59" s="234">
        <v>138739</v>
      </c>
      <c r="I59" s="133">
        <v>690715</v>
      </c>
      <c r="J59" s="133">
        <v>1092785</v>
      </c>
      <c r="K59" s="133">
        <v>2042325</v>
      </c>
      <c r="L59" s="379">
        <f t="shared" si="3"/>
        <v>467.7783463914256</v>
      </c>
      <c r="M59" s="379">
        <f t="shared" si="4"/>
        <v>31.777067802626906</v>
      </c>
    </row>
    <row r="60" spans="2:14" x14ac:dyDescent="0.2">
      <c r="B60" s="74" t="s">
        <v>276</v>
      </c>
      <c r="C60" s="375">
        <v>3241184</v>
      </c>
      <c r="D60" s="375" t="s">
        <v>134</v>
      </c>
      <c r="E60" s="375">
        <v>1625</v>
      </c>
      <c r="F60" s="375">
        <v>127450</v>
      </c>
      <c r="G60" s="384">
        <v>3370259</v>
      </c>
      <c r="H60" s="375">
        <v>272296</v>
      </c>
      <c r="I60" s="382">
        <v>1897152</v>
      </c>
      <c r="J60" s="382">
        <v>2904668</v>
      </c>
      <c r="K60" s="382">
        <v>8759686</v>
      </c>
      <c r="L60" s="377">
        <f t="shared" si="3"/>
        <v>1237.7188794547112</v>
      </c>
      <c r="M60" s="377">
        <f t="shared" si="4"/>
        <v>38.47465537006692</v>
      </c>
    </row>
    <row r="61" spans="2:14" x14ac:dyDescent="0.2">
      <c r="B61" s="74"/>
      <c r="C61" s="78"/>
      <c r="D61" s="106"/>
      <c r="E61" s="106"/>
      <c r="F61" s="106"/>
      <c r="G61" s="106"/>
      <c r="H61" s="106"/>
      <c r="I61" s="106"/>
      <c r="J61" s="106"/>
      <c r="K61" s="106"/>
      <c r="L61" s="106"/>
      <c r="M61" s="106"/>
      <c r="N61" s="106"/>
    </row>
    <row r="62" spans="2:14" x14ac:dyDescent="0.2">
      <c r="B62" s="159"/>
      <c r="C62" s="41"/>
      <c r="D62" s="42"/>
      <c r="E62" s="42"/>
      <c r="F62" s="42"/>
      <c r="G62" s="42"/>
      <c r="H62" s="42"/>
      <c r="I62" s="42"/>
      <c r="J62" s="42"/>
      <c r="K62" s="42"/>
      <c r="L62" s="42"/>
      <c r="M62" s="42"/>
      <c r="N62" s="42"/>
    </row>
    <row r="63" spans="2:14" ht="18.75" x14ac:dyDescent="0.4">
      <c r="B63" s="160" t="s">
        <v>277</v>
      </c>
      <c r="C63" s="41"/>
      <c r="D63" s="42"/>
      <c r="E63" s="42"/>
      <c r="F63" s="42"/>
      <c r="G63" s="42"/>
      <c r="H63" s="42"/>
      <c r="I63" s="42"/>
      <c r="J63" s="42"/>
      <c r="K63" s="42"/>
      <c r="L63" s="42"/>
      <c r="M63" s="42"/>
      <c r="N63" s="42"/>
    </row>
    <row r="64" spans="2:14" ht="24.75" thickBot="1" x14ac:dyDescent="0.25">
      <c r="B64" s="161"/>
      <c r="C64" s="96" t="s">
        <v>237</v>
      </c>
      <c r="D64" s="96" t="s">
        <v>238</v>
      </c>
      <c r="E64" s="96" t="s">
        <v>239</v>
      </c>
      <c r="F64" s="154" t="s">
        <v>240</v>
      </c>
      <c r="G64" s="96" t="s">
        <v>241</v>
      </c>
      <c r="H64" s="96" t="s">
        <v>242</v>
      </c>
      <c r="I64" s="96" t="s">
        <v>243</v>
      </c>
      <c r="J64" s="96" t="s">
        <v>244</v>
      </c>
      <c r="K64" s="96" t="s">
        <v>245</v>
      </c>
      <c r="L64" s="96" t="s">
        <v>246</v>
      </c>
      <c r="M64" s="96" t="s">
        <v>247</v>
      </c>
    </row>
    <row r="65" spans="2:15" x14ac:dyDescent="0.2">
      <c r="B65" s="126" t="s">
        <v>278</v>
      </c>
      <c r="C65" s="595">
        <v>198</v>
      </c>
      <c r="D65" s="234">
        <v>194</v>
      </c>
      <c r="E65" s="234">
        <v>6</v>
      </c>
      <c r="F65" s="234">
        <v>9</v>
      </c>
      <c r="G65" s="385">
        <v>407</v>
      </c>
      <c r="H65" s="133">
        <v>651</v>
      </c>
      <c r="I65" s="133">
        <v>683</v>
      </c>
      <c r="J65" s="133">
        <v>756</v>
      </c>
      <c r="K65" s="234">
        <v>1647</v>
      </c>
      <c r="L65" s="826">
        <f>G65/H65*100</f>
        <v>62.51920122887865</v>
      </c>
      <c r="M65" s="379">
        <f>G65/K65*100</f>
        <v>24.711596842744385</v>
      </c>
    </row>
    <row r="66" spans="2:15" x14ac:dyDescent="0.2">
      <c r="B66" s="159" t="s">
        <v>279</v>
      </c>
      <c r="C66" s="597">
        <v>665</v>
      </c>
      <c r="D66" s="331">
        <v>253</v>
      </c>
      <c r="E66" s="331">
        <v>6</v>
      </c>
      <c r="F66" s="331">
        <v>28</v>
      </c>
      <c r="G66" s="140">
        <v>953</v>
      </c>
      <c r="H66" s="134">
        <v>837</v>
      </c>
      <c r="I66" s="134">
        <v>1152</v>
      </c>
      <c r="J66" s="134">
        <v>1590</v>
      </c>
      <c r="K66" s="331">
        <v>5446</v>
      </c>
      <c r="L66" s="386">
        <f t="shared" ref="L66:L77" si="5">G66/H66*100</f>
        <v>113.85902031063321</v>
      </c>
      <c r="M66" s="386">
        <f t="shared" ref="M66:M76" si="6">G66/K66*100</f>
        <v>17.499081894968786</v>
      </c>
    </row>
    <row r="67" spans="2:15" x14ac:dyDescent="0.2">
      <c r="B67" s="126" t="s">
        <v>280</v>
      </c>
      <c r="C67" s="595">
        <v>356</v>
      </c>
      <c r="D67" s="234">
        <v>0</v>
      </c>
      <c r="E67" s="598">
        <v>0.3</v>
      </c>
      <c r="F67" s="234">
        <v>23</v>
      </c>
      <c r="G67" s="385">
        <v>380</v>
      </c>
      <c r="H67" s="133">
        <v>31</v>
      </c>
      <c r="I67" s="133">
        <v>215</v>
      </c>
      <c r="J67" s="133">
        <v>319</v>
      </c>
      <c r="K67" s="234">
        <v>1151</v>
      </c>
      <c r="L67" s="379">
        <f t="shared" si="5"/>
        <v>1225.8064516129032</v>
      </c>
      <c r="M67" s="379">
        <f t="shared" si="6"/>
        <v>33.01476976542137</v>
      </c>
    </row>
    <row r="68" spans="2:15" x14ac:dyDescent="0.2">
      <c r="B68" s="159" t="s">
        <v>281</v>
      </c>
      <c r="C68" s="597">
        <v>23</v>
      </c>
      <c r="D68" s="331">
        <v>0</v>
      </c>
      <c r="E68" s="331">
        <v>0</v>
      </c>
      <c r="F68" s="331">
        <v>0</v>
      </c>
      <c r="G68" s="140">
        <v>23</v>
      </c>
      <c r="H68" s="134">
        <v>5</v>
      </c>
      <c r="I68" s="134">
        <v>24</v>
      </c>
      <c r="J68" s="134">
        <v>38</v>
      </c>
      <c r="K68" s="331">
        <v>49</v>
      </c>
      <c r="L68" s="386">
        <f t="shared" si="5"/>
        <v>459.99999999999994</v>
      </c>
      <c r="M68" s="386">
        <f t="shared" si="6"/>
        <v>46.938775510204081</v>
      </c>
    </row>
    <row r="69" spans="2:15" x14ac:dyDescent="0.2">
      <c r="B69" s="126" t="s">
        <v>282</v>
      </c>
      <c r="C69" s="595">
        <v>555</v>
      </c>
      <c r="D69" s="234">
        <v>0</v>
      </c>
      <c r="E69" s="234">
        <v>21</v>
      </c>
      <c r="F69" s="234">
        <v>34</v>
      </c>
      <c r="G69" s="385">
        <v>610</v>
      </c>
      <c r="H69" s="133">
        <v>288</v>
      </c>
      <c r="I69" s="133">
        <v>377</v>
      </c>
      <c r="J69" s="133">
        <v>548</v>
      </c>
      <c r="K69" s="234">
        <v>1060</v>
      </c>
      <c r="L69" s="379">
        <f t="shared" si="5"/>
        <v>211.80555555555554</v>
      </c>
      <c r="M69" s="379">
        <f t="shared" si="6"/>
        <v>57.547169811320757</v>
      </c>
    </row>
    <row r="70" spans="2:15" x14ac:dyDescent="0.2">
      <c r="B70" s="159" t="s">
        <v>283</v>
      </c>
      <c r="C70" s="597">
        <v>83</v>
      </c>
      <c r="D70" s="331">
        <v>0</v>
      </c>
      <c r="E70" s="599">
        <v>0.8</v>
      </c>
      <c r="F70" s="331">
        <v>0</v>
      </c>
      <c r="G70" s="140">
        <v>83</v>
      </c>
      <c r="H70" s="134">
        <v>76</v>
      </c>
      <c r="I70" s="134">
        <v>58</v>
      </c>
      <c r="J70" s="134">
        <v>75</v>
      </c>
      <c r="K70" s="331">
        <v>143</v>
      </c>
      <c r="L70" s="386">
        <f t="shared" si="5"/>
        <v>109.21052631578947</v>
      </c>
      <c r="M70" s="386">
        <f t="shared" si="6"/>
        <v>58.04195804195804</v>
      </c>
    </row>
    <row r="71" spans="2:15" x14ac:dyDescent="0.2">
      <c r="B71" s="126" t="s">
        <v>284</v>
      </c>
      <c r="C71" s="595">
        <v>13</v>
      </c>
      <c r="D71" s="234">
        <v>0</v>
      </c>
      <c r="E71" s="600">
        <v>0.03</v>
      </c>
      <c r="F71" s="600">
        <v>0.6</v>
      </c>
      <c r="G71" s="385">
        <v>14</v>
      </c>
      <c r="H71" s="133">
        <v>5</v>
      </c>
      <c r="I71" s="133">
        <v>28</v>
      </c>
      <c r="J71" s="133">
        <v>31</v>
      </c>
      <c r="K71" s="234">
        <v>77</v>
      </c>
      <c r="L71" s="379">
        <f t="shared" si="5"/>
        <v>280</v>
      </c>
      <c r="M71" s="379">
        <f t="shared" si="6"/>
        <v>18.181818181818183</v>
      </c>
    </row>
    <row r="72" spans="2:15" x14ac:dyDescent="0.2">
      <c r="B72" s="264" t="s">
        <v>285</v>
      </c>
      <c r="C72" s="597" t="s">
        <v>286</v>
      </c>
      <c r="D72" s="331" t="s">
        <v>286</v>
      </c>
      <c r="E72" s="638" t="s">
        <v>286</v>
      </c>
      <c r="F72" s="638" t="s">
        <v>286</v>
      </c>
      <c r="G72" s="652">
        <v>311</v>
      </c>
      <c r="H72" s="348">
        <v>326</v>
      </c>
      <c r="I72" s="348">
        <v>424</v>
      </c>
      <c r="J72" s="357">
        <v>588</v>
      </c>
      <c r="K72" s="653">
        <v>1248</v>
      </c>
      <c r="L72" s="651">
        <f>G72/H72*100</f>
        <v>95.398773006134974</v>
      </c>
      <c r="M72" s="651">
        <f>G72/K72*100</f>
        <v>24.919871794871796</v>
      </c>
    </row>
    <row r="73" spans="2:15" x14ac:dyDescent="0.2">
      <c r="B73" s="126" t="s">
        <v>287</v>
      </c>
      <c r="C73" s="595">
        <v>1893</v>
      </c>
      <c r="D73" s="639">
        <v>447</v>
      </c>
      <c r="E73" s="639">
        <v>34</v>
      </c>
      <c r="F73" s="639">
        <v>95</v>
      </c>
      <c r="G73" s="641">
        <v>2780</v>
      </c>
      <c r="H73" s="642">
        <v>1894</v>
      </c>
      <c r="I73" s="643">
        <v>2537</v>
      </c>
      <c r="J73" s="643">
        <v>3357</v>
      </c>
      <c r="K73" s="640">
        <v>9573</v>
      </c>
      <c r="L73" s="644">
        <f t="shared" si="5"/>
        <v>146.77930306230201</v>
      </c>
      <c r="M73" s="644">
        <f t="shared" si="6"/>
        <v>29.040008356836939</v>
      </c>
    </row>
    <row r="74" spans="2:15" x14ac:dyDescent="0.2">
      <c r="B74" s="159" t="s">
        <v>288</v>
      </c>
      <c r="C74" s="597" t="s">
        <v>286</v>
      </c>
      <c r="D74" s="645" t="s">
        <v>286</v>
      </c>
      <c r="E74" s="646" t="s">
        <v>286</v>
      </c>
      <c r="F74" s="645" t="s">
        <v>286</v>
      </c>
      <c r="G74" s="647" t="s">
        <v>286</v>
      </c>
      <c r="H74" s="648">
        <v>942</v>
      </c>
      <c r="I74" s="648">
        <v>1269</v>
      </c>
      <c r="J74" s="648">
        <v>2052</v>
      </c>
      <c r="K74" s="645">
        <v>9573</v>
      </c>
      <c r="L74" s="651" t="s">
        <v>129</v>
      </c>
      <c r="M74" s="649" t="s">
        <v>129</v>
      </c>
    </row>
    <row r="75" spans="2:15" x14ac:dyDescent="0.2">
      <c r="B75" s="126" t="s">
        <v>289</v>
      </c>
      <c r="C75" s="595">
        <v>0.39</v>
      </c>
      <c r="D75" s="639">
        <v>0.16</v>
      </c>
      <c r="E75" s="650">
        <v>0.5</v>
      </c>
      <c r="F75" s="650">
        <v>2.27</v>
      </c>
      <c r="G75" s="641">
        <v>0.43</v>
      </c>
      <c r="H75" s="642">
        <v>0.26</v>
      </c>
      <c r="I75" s="642">
        <v>0.33</v>
      </c>
      <c r="J75" s="643">
        <v>0.63</v>
      </c>
      <c r="K75" s="640">
        <v>2.4</v>
      </c>
      <c r="L75" s="644">
        <f t="shared" si="5"/>
        <v>165.38461538461539</v>
      </c>
      <c r="M75" s="644">
        <f t="shared" si="6"/>
        <v>17.916666666666668</v>
      </c>
      <c r="O75" s="144"/>
    </row>
    <row r="76" spans="2:15" x14ac:dyDescent="0.2">
      <c r="B76" s="159" t="s">
        <v>290</v>
      </c>
      <c r="C76" s="597" t="s">
        <v>134</v>
      </c>
      <c r="D76" s="645" t="s">
        <v>134</v>
      </c>
      <c r="E76" s="645" t="s">
        <v>134</v>
      </c>
      <c r="F76" s="645" t="s">
        <v>134</v>
      </c>
      <c r="G76" s="657">
        <v>6052</v>
      </c>
      <c r="H76" s="648">
        <v>17547</v>
      </c>
      <c r="I76" s="648">
        <v>11481</v>
      </c>
      <c r="J76" s="648">
        <v>7135</v>
      </c>
      <c r="K76" s="645">
        <v>1231</v>
      </c>
      <c r="L76" s="649">
        <f t="shared" si="5"/>
        <v>34.49022624950134</v>
      </c>
      <c r="M76" s="649">
        <f t="shared" si="6"/>
        <v>491.63281884646625</v>
      </c>
    </row>
    <row r="77" spans="2:15" x14ac:dyDescent="0.2">
      <c r="B77" s="126" t="s">
        <v>291</v>
      </c>
      <c r="C77" s="595">
        <f>C73</f>
        <v>1893</v>
      </c>
      <c r="D77" s="639">
        <f>D73</f>
        <v>447</v>
      </c>
      <c r="E77" s="639">
        <f>E73</f>
        <v>34</v>
      </c>
      <c r="F77" s="639">
        <f>F73</f>
        <v>95</v>
      </c>
      <c r="G77" s="641">
        <v>2780</v>
      </c>
      <c r="H77" s="642">
        <v>942</v>
      </c>
      <c r="I77" s="642">
        <v>1269</v>
      </c>
      <c r="J77" s="643" t="s">
        <v>134</v>
      </c>
      <c r="K77" s="640" t="s">
        <v>134</v>
      </c>
      <c r="L77" s="644">
        <f t="shared" si="5"/>
        <v>295.11677282377917</v>
      </c>
      <c r="M77" s="644"/>
    </row>
    <row r="78" spans="2:15" x14ac:dyDescent="0.2">
      <c r="B78" s="159" t="s">
        <v>292</v>
      </c>
      <c r="C78" s="597">
        <v>0</v>
      </c>
      <c r="D78" s="645">
        <v>0</v>
      </c>
      <c r="E78" s="646">
        <v>0</v>
      </c>
      <c r="F78" s="645">
        <v>0</v>
      </c>
      <c r="G78" s="647">
        <v>0</v>
      </c>
      <c r="H78" s="648">
        <v>0</v>
      </c>
      <c r="I78" s="648">
        <v>0</v>
      </c>
      <c r="J78" s="648">
        <v>2052</v>
      </c>
      <c r="K78" s="645">
        <v>9573</v>
      </c>
      <c r="L78" s="649"/>
      <c r="M78" s="649">
        <f>G78/K78*100</f>
        <v>0</v>
      </c>
    </row>
    <row r="79" spans="2:15" ht="20.25" customHeight="1" x14ac:dyDescent="0.2">
      <c r="B79" s="162"/>
      <c r="C79" s="41"/>
      <c r="D79" s="42"/>
      <c r="E79" s="42"/>
      <c r="F79" s="42"/>
      <c r="G79" s="42"/>
      <c r="H79" s="42"/>
      <c r="I79" s="299"/>
      <c r="J79" s="42"/>
      <c r="K79" s="42"/>
      <c r="L79" s="42"/>
      <c r="M79" s="42"/>
      <c r="N79" s="42"/>
    </row>
    <row r="80" spans="2:15" ht="18.75" customHeight="1" x14ac:dyDescent="0.4">
      <c r="B80" s="160" t="s">
        <v>293</v>
      </c>
      <c r="J80" s="659"/>
      <c r="M80" s="42"/>
      <c r="N80" s="42"/>
    </row>
    <row r="81" spans="2:14" ht="31.5" customHeight="1" thickBot="1" x14ac:dyDescent="0.3">
      <c r="B81" s="96" t="s">
        <v>294</v>
      </c>
      <c r="C81" s="96" t="s">
        <v>295</v>
      </c>
      <c r="D81" s="96" t="s">
        <v>296</v>
      </c>
      <c r="E81" s="96" t="s">
        <v>297</v>
      </c>
      <c r="F81" s="96" t="s">
        <v>298</v>
      </c>
      <c r="G81" s="96" t="s">
        <v>299</v>
      </c>
      <c r="H81" s="827"/>
      <c r="I81" s="446"/>
      <c r="K81" s="658"/>
      <c r="L81" s="658"/>
      <c r="M81" s="42"/>
      <c r="N81" s="42"/>
    </row>
    <row r="82" spans="2:14" ht="14.25" customHeight="1" x14ac:dyDescent="0.2">
      <c r="B82" s="654" t="s">
        <v>300</v>
      </c>
      <c r="C82" s="655" t="s">
        <v>301</v>
      </c>
      <c r="D82" s="656">
        <v>2780</v>
      </c>
      <c r="E82" s="655" t="s">
        <v>300</v>
      </c>
      <c r="F82" s="654">
        <v>2780</v>
      </c>
      <c r="G82" s="655" t="s">
        <v>302</v>
      </c>
      <c r="H82" s="828"/>
      <c r="I82" s="93"/>
      <c r="J82" s="829"/>
      <c r="K82" s="601"/>
      <c r="L82" s="601"/>
      <c r="M82" s="601"/>
      <c r="N82" s="42"/>
    </row>
    <row r="83" spans="2:14" ht="14.25" customHeight="1" x14ac:dyDescent="0.2">
      <c r="B83" s="493"/>
      <c r="C83" s="41"/>
      <c r="D83" s="42"/>
      <c r="E83" s="105"/>
      <c r="F83" s="42"/>
      <c r="G83" s="42"/>
      <c r="H83" s="830"/>
      <c r="I83" s="831"/>
      <c r="J83" s="78"/>
      <c r="K83" s="42"/>
      <c r="L83" s="42"/>
      <c r="M83" s="42"/>
      <c r="N83" s="42"/>
    </row>
    <row r="84" spans="2:14" ht="14.25" customHeight="1" x14ac:dyDescent="0.2">
      <c r="B84" s="162"/>
      <c r="C84" s="41"/>
      <c r="D84" s="42"/>
      <c r="E84" s="105"/>
      <c r="F84" s="42"/>
      <c r="G84" s="42"/>
      <c r="H84" s="42"/>
      <c r="I84" s="42"/>
      <c r="J84" s="41"/>
      <c r="K84" s="42"/>
      <c r="L84" s="42"/>
      <c r="M84" s="42"/>
      <c r="N84" s="42"/>
    </row>
    <row r="85" spans="2:14" ht="18.75" x14ac:dyDescent="0.4">
      <c r="B85" s="160" t="s">
        <v>303</v>
      </c>
      <c r="C85" s="41"/>
      <c r="D85" s="42"/>
      <c r="E85" s="42"/>
      <c r="F85" s="42"/>
      <c r="G85" s="42"/>
      <c r="H85" s="42"/>
      <c r="I85" s="42"/>
      <c r="J85" s="42"/>
      <c r="K85" s="42"/>
      <c r="L85" s="42"/>
      <c r="M85" s="42"/>
      <c r="N85" s="42"/>
    </row>
    <row r="86" spans="2:14" ht="24.75" thickBot="1" x14ac:dyDescent="0.25">
      <c r="B86" s="161"/>
      <c r="C86" s="96" t="s">
        <v>237</v>
      </c>
      <c r="D86" s="96" t="s">
        <v>238</v>
      </c>
      <c r="E86" s="96" t="s">
        <v>239</v>
      </c>
      <c r="F86" s="154" t="s">
        <v>240</v>
      </c>
      <c r="G86" s="96" t="s">
        <v>241</v>
      </c>
      <c r="H86" s="96" t="s">
        <v>242</v>
      </c>
      <c r="I86" s="96" t="s">
        <v>243</v>
      </c>
      <c r="J86" s="96" t="s">
        <v>244</v>
      </c>
      <c r="K86" s="154" t="s">
        <v>304</v>
      </c>
      <c r="L86" s="96" t="s">
        <v>246</v>
      </c>
      <c r="M86" s="154" t="s">
        <v>305</v>
      </c>
    </row>
    <row r="87" spans="2:14" s="114" customFormat="1" ht="15" x14ac:dyDescent="0.25">
      <c r="B87" s="163" t="s">
        <v>306</v>
      </c>
      <c r="C87" s="595">
        <v>362</v>
      </c>
      <c r="D87" s="595">
        <v>43</v>
      </c>
      <c r="E87" s="595" t="s">
        <v>134</v>
      </c>
      <c r="F87" s="595" t="s">
        <v>134</v>
      </c>
      <c r="G87" s="135">
        <v>405</v>
      </c>
      <c r="H87" s="132">
        <v>360</v>
      </c>
      <c r="I87" s="133">
        <v>376</v>
      </c>
      <c r="J87" s="132">
        <v>462</v>
      </c>
      <c r="K87" s="132">
        <v>413</v>
      </c>
      <c r="L87" s="447">
        <f>G87/H87*100</f>
        <v>112.5</v>
      </c>
      <c r="M87" s="334">
        <f>G87/K87*100</f>
        <v>98.062953995157386</v>
      </c>
    </row>
    <row r="88" spans="2:14" x14ac:dyDescent="0.2">
      <c r="B88" s="159" t="s">
        <v>307</v>
      </c>
      <c r="C88" s="602">
        <v>117</v>
      </c>
      <c r="D88" s="603">
        <v>49</v>
      </c>
      <c r="E88" s="603" t="s">
        <v>134</v>
      </c>
      <c r="F88" s="603" t="s">
        <v>134</v>
      </c>
      <c r="G88" s="235">
        <v>100</v>
      </c>
      <c r="H88" s="137">
        <v>100</v>
      </c>
      <c r="I88" s="134">
        <v>96</v>
      </c>
      <c r="J88" s="153">
        <v>137</v>
      </c>
      <c r="K88" s="137">
        <v>125</v>
      </c>
      <c r="L88" s="335">
        <f t="shared" ref="L88:L102" si="7">G88/H88*100</f>
        <v>100</v>
      </c>
      <c r="M88" s="335">
        <f t="shared" ref="M88:M102" si="8">G88/K88*100</f>
        <v>80</v>
      </c>
    </row>
    <row r="89" spans="2:14" x14ac:dyDescent="0.2">
      <c r="B89" s="126" t="s">
        <v>308</v>
      </c>
      <c r="C89" s="595">
        <v>155</v>
      </c>
      <c r="D89" s="604">
        <v>22</v>
      </c>
      <c r="E89" s="604" t="s">
        <v>134</v>
      </c>
      <c r="F89" s="604" t="s">
        <v>134</v>
      </c>
      <c r="G89" s="141">
        <v>177</v>
      </c>
      <c r="H89" s="138">
        <v>165</v>
      </c>
      <c r="I89" s="133">
        <v>201</v>
      </c>
      <c r="J89" s="138">
        <v>228</v>
      </c>
      <c r="K89" s="138">
        <v>225</v>
      </c>
      <c r="L89" s="336">
        <f t="shared" si="7"/>
        <v>107.27272727272728</v>
      </c>
      <c r="M89" s="336">
        <f t="shared" si="8"/>
        <v>78.666666666666657</v>
      </c>
    </row>
    <row r="90" spans="2:14" x14ac:dyDescent="0.2">
      <c r="B90" s="159" t="s">
        <v>309</v>
      </c>
      <c r="C90" s="605">
        <v>0</v>
      </c>
      <c r="D90" s="606">
        <v>0</v>
      </c>
      <c r="E90" s="606" t="s">
        <v>134</v>
      </c>
      <c r="F90" s="606" t="s">
        <v>134</v>
      </c>
      <c r="G90" s="236">
        <v>0</v>
      </c>
      <c r="H90" s="139">
        <v>0</v>
      </c>
      <c r="I90" s="146">
        <v>0.1</v>
      </c>
      <c r="J90" s="148">
        <v>0.1</v>
      </c>
      <c r="K90" s="148">
        <v>3.9</v>
      </c>
      <c r="L90" s="337"/>
      <c r="M90" s="337">
        <f t="shared" si="8"/>
        <v>0</v>
      </c>
    </row>
    <row r="91" spans="2:14" x14ac:dyDescent="0.2">
      <c r="B91" s="126" t="s">
        <v>310</v>
      </c>
      <c r="C91" s="595">
        <v>207</v>
      </c>
      <c r="D91" s="595">
        <v>21</v>
      </c>
      <c r="E91" s="604" t="s">
        <v>134</v>
      </c>
      <c r="F91" s="604" t="s">
        <v>134</v>
      </c>
      <c r="G91" s="141">
        <v>228</v>
      </c>
      <c r="H91" s="138">
        <v>195</v>
      </c>
      <c r="I91" s="133">
        <v>175</v>
      </c>
      <c r="J91" s="138">
        <v>233</v>
      </c>
      <c r="K91" s="138">
        <v>186</v>
      </c>
      <c r="L91" s="336">
        <f t="shared" si="7"/>
        <v>116.92307692307693</v>
      </c>
      <c r="M91" s="336">
        <f t="shared" si="8"/>
        <v>122.58064516129032</v>
      </c>
    </row>
    <row r="92" spans="2:14" x14ac:dyDescent="0.2">
      <c r="B92" s="159" t="s">
        <v>311</v>
      </c>
      <c r="C92" s="597">
        <v>105</v>
      </c>
      <c r="D92" s="607">
        <v>3.7</v>
      </c>
      <c r="E92" s="606" t="s">
        <v>134</v>
      </c>
      <c r="F92" s="606" t="s">
        <v>134</v>
      </c>
      <c r="G92" s="236">
        <v>109</v>
      </c>
      <c r="H92" s="139">
        <v>54</v>
      </c>
      <c r="I92" s="134">
        <v>71</v>
      </c>
      <c r="J92" s="139">
        <v>91</v>
      </c>
      <c r="K92" s="139">
        <v>46</v>
      </c>
      <c r="L92" s="337">
        <f t="shared" si="7"/>
        <v>201.85185185185185</v>
      </c>
      <c r="M92" s="337">
        <f t="shared" si="8"/>
        <v>236.95652173913041</v>
      </c>
    </row>
    <row r="93" spans="2:14" x14ac:dyDescent="0.2">
      <c r="B93" s="126" t="s">
        <v>312</v>
      </c>
      <c r="C93" s="595">
        <v>62</v>
      </c>
      <c r="D93" s="604">
        <v>13</v>
      </c>
      <c r="E93" s="604" t="s">
        <v>134</v>
      </c>
      <c r="F93" s="604" t="s">
        <v>134</v>
      </c>
      <c r="G93" s="141">
        <v>76</v>
      </c>
      <c r="H93" s="138">
        <v>101</v>
      </c>
      <c r="I93" s="133">
        <v>64</v>
      </c>
      <c r="J93" s="138">
        <v>95</v>
      </c>
      <c r="K93" s="138">
        <v>131</v>
      </c>
      <c r="L93" s="336">
        <f t="shared" si="7"/>
        <v>75.247524752475243</v>
      </c>
      <c r="M93" s="336">
        <f t="shared" si="8"/>
        <v>58.015267175572518</v>
      </c>
    </row>
    <row r="94" spans="2:14" x14ac:dyDescent="0.2">
      <c r="B94" s="159" t="s">
        <v>313</v>
      </c>
      <c r="C94" s="597">
        <v>15</v>
      </c>
      <c r="D94" s="599">
        <v>3.8</v>
      </c>
      <c r="E94" s="331" t="s">
        <v>134</v>
      </c>
      <c r="F94" s="331" t="s">
        <v>134</v>
      </c>
      <c r="G94" s="140">
        <v>19</v>
      </c>
      <c r="H94" s="134">
        <v>15</v>
      </c>
      <c r="I94" s="134">
        <v>16</v>
      </c>
      <c r="J94" s="134">
        <v>17</v>
      </c>
      <c r="K94" s="134" t="s">
        <v>134</v>
      </c>
      <c r="L94" s="338">
        <f t="shared" si="7"/>
        <v>126.66666666666666</v>
      </c>
      <c r="M94" s="338"/>
    </row>
    <row r="95" spans="2:14" x14ac:dyDescent="0.2">
      <c r="B95" s="126" t="s">
        <v>314</v>
      </c>
      <c r="C95" s="608">
        <v>7.9</v>
      </c>
      <c r="D95" s="598">
        <v>0</v>
      </c>
      <c r="E95" s="234" t="s">
        <v>134</v>
      </c>
      <c r="F95" s="234" t="s">
        <v>134</v>
      </c>
      <c r="G95" s="149">
        <v>7.9</v>
      </c>
      <c r="H95" s="147">
        <v>6.3</v>
      </c>
      <c r="I95" s="147">
        <v>6.7</v>
      </c>
      <c r="J95" s="133">
        <v>10</v>
      </c>
      <c r="K95" s="133" t="s">
        <v>134</v>
      </c>
      <c r="L95" s="330">
        <f t="shared" si="7"/>
        <v>125.39682539682539</v>
      </c>
      <c r="M95" s="330"/>
    </row>
    <row r="96" spans="2:14" x14ac:dyDescent="0.2">
      <c r="B96" s="159" t="s">
        <v>315</v>
      </c>
      <c r="C96" s="605">
        <v>1.4</v>
      </c>
      <c r="D96" s="331">
        <v>0</v>
      </c>
      <c r="E96" s="331" t="s">
        <v>134</v>
      </c>
      <c r="F96" s="331" t="s">
        <v>134</v>
      </c>
      <c r="G96" s="150">
        <v>1.4</v>
      </c>
      <c r="H96" s="146">
        <v>1</v>
      </c>
      <c r="I96" s="146">
        <v>1</v>
      </c>
      <c r="J96" s="146">
        <v>2.1</v>
      </c>
      <c r="K96" s="146">
        <v>1.7</v>
      </c>
      <c r="L96" s="338">
        <f t="shared" si="7"/>
        <v>140</v>
      </c>
      <c r="M96" s="338">
        <f t="shared" si="8"/>
        <v>82.35294117647058</v>
      </c>
    </row>
    <row r="97" spans="2:13" x14ac:dyDescent="0.2">
      <c r="B97" s="126" t="s">
        <v>316</v>
      </c>
      <c r="C97" s="608">
        <v>5.5</v>
      </c>
      <c r="D97" s="598">
        <v>0.2</v>
      </c>
      <c r="E97" s="234" t="s">
        <v>134</v>
      </c>
      <c r="F97" s="234" t="s">
        <v>134</v>
      </c>
      <c r="G97" s="149">
        <v>5.6</v>
      </c>
      <c r="H97" s="147">
        <v>2.6</v>
      </c>
      <c r="I97" s="147">
        <v>3.9</v>
      </c>
      <c r="J97" s="147">
        <v>8.1999999999999993</v>
      </c>
      <c r="K97" s="147">
        <v>5.6</v>
      </c>
      <c r="L97" s="330">
        <f t="shared" si="7"/>
        <v>215.38461538461539</v>
      </c>
      <c r="M97" s="330">
        <f t="shared" si="8"/>
        <v>100</v>
      </c>
    </row>
    <row r="98" spans="2:13" x14ac:dyDescent="0.2">
      <c r="B98" s="159" t="s">
        <v>317</v>
      </c>
      <c r="C98" s="605">
        <v>4.8</v>
      </c>
      <c r="D98" s="331">
        <v>0</v>
      </c>
      <c r="E98" s="331" t="s">
        <v>134</v>
      </c>
      <c r="F98" s="331" t="s">
        <v>134</v>
      </c>
      <c r="G98" s="150">
        <v>4.8</v>
      </c>
      <c r="H98" s="146">
        <v>7.8</v>
      </c>
      <c r="I98" s="146">
        <v>7.1</v>
      </c>
      <c r="J98" s="146">
        <v>7.6</v>
      </c>
      <c r="K98" s="146">
        <v>1.9</v>
      </c>
      <c r="L98" s="338">
        <f t="shared" si="7"/>
        <v>61.53846153846154</v>
      </c>
      <c r="M98" s="338">
        <f t="shared" si="8"/>
        <v>252.63157894736841</v>
      </c>
    </row>
    <row r="99" spans="2:13" x14ac:dyDescent="0.2">
      <c r="B99" s="126" t="s">
        <v>318</v>
      </c>
      <c r="C99" s="609">
        <v>0.05</v>
      </c>
      <c r="D99" s="234">
        <v>0</v>
      </c>
      <c r="E99" s="234" t="s">
        <v>134</v>
      </c>
      <c r="F99" s="234" t="s">
        <v>134</v>
      </c>
      <c r="G99" s="332">
        <v>0.05</v>
      </c>
      <c r="H99" s="151">
        <v>0.06</v>
      </c>
      <c r="I99" s="151">
        <v>0.01</v>
      </c>
      <c r="J99" s="151">
        <v>0.03</v>
      </c>
      <c r="K99" s="151">
        <v>0.03</v>
      </c>
      <c r="L99" s="330">
        <f t="shared" si="7"/>
        <v>83.333333333333343</v>
      </c>
      <c r="M99" s="330">
        <f t="shared" si="8"/>
        <v>166.66666666666669</v>
      </c>
    </row>
    <row r="100" spans="2:13" x14ac:dyDescent="0.2">
      <c r="B100" s="159" t="s">
        <v>319</v>
      </c>
      <c r="C100" s="605">
        <v>5.4</v>
      </c>
      <c r="D100" s="331">
        <v>0</v>
      </c>
      <c r="E100" s="331" t="s">
        <v>134</v>
      </c>
      <c r="F100" s="331" t="s">
        <v>134</v>
      </c>
      <c r="G100" s="150">
        <v>5.4</v>
      </c>
      <c r="H100" s="146">
        <v>8.5</v>
      </c>
      <c r="I100" s="146">
        <v>5.3</v>
      </c>
      <c r="J100" s="146">
        <v>3.4</v>
      </c>
      <c r="K100" s="152">
        <v>7.0000000000000007E-2</v>
      </c>
      <c r="L100" s="338">
        <f t="shared" si="7"/>
        <v>63.529411764705891</v>
      </c>
      <c r="M100" s="338">
        <f t="shared" si="8"/>
        <v>7714.2857142857138</v>
      </c>
    </row>
    <row r="101" spans="2:13" x14ac:dyDescent="0.2">
      <c r="B101" s="126" t="s">
        <v>320</v>
      </c>
      <c r="C101" s="596">
        <v>0.56999999999999995</v>
      </c>
      <c r="D101" s="328">
        <v>0.49</v>
      </c>
      <c r="E101" s="234" t="s">
        <v>134</v>
      </c>
      <c r="F101" s="234" t="s">
        <v>134</v>
      </c>
      <c r="G101" s="143">
        <v>0.56000000000000005</v>
      </c>
      <c r="H101" s="28">
        <v>0.54</v>
      </c>
      <c r="I101" s="28">
        <v>0.47</v>
      </c>
      <c r="J101" s="28">
        <v>0.51</v>
      </c>
      <c r="K101" s="28">
        <v>0.45</v>
      </c>
      <c r="L101" s="330">
        <f t="shared" si="7"/>
        <v>103.7037037037037</v>
      </c>
      <c r="M101" s="330">
        <f t="shared" si="8"/>
        <v>124.44444444444444</v>
      </c>
    </row>
    <row r="102" spans="2:13" x14ac:dyDescent="0.2">
      <c r="B102" s="159" t="s">
        <v>321</v>
      </c>
      <c r="C102" s="610">
        <v>0.43</v>
      </c>
      <c r="D102" s="611">
        <v>0.51</v>
      </c>
      <c r="E102" s="611" t="s">
        <v>134</v>
      </c>
      <c r="F102" s="611" t="s">
        <v>134</v>
      </c>
      <c r="G102" s="333">
        <v>0.44</v>
      </c>
      <c r="H102" s="27">
        <v>0.46</v>
      </c>
      <c r="I102" s="27">
        <v>0.53</v>
      </c>
      <c r="J102" s="27">
        <v>0.49</v>
      </c>
      <c r="K102" s="27">
        <v>0.55000000000000004</v>
      </c>
      <c r="L102" s="338">
        <f t="shared" si="7"/>
        <v>95.65217391304347</v>
      </c>
      <c r="M102" s="338">
        <f t="shared" si="8"/>
        <v>80</v>
      </c>
    </row>
    <row r="105" spans="2:13" ht="18.75" x14ac:dyDescent="0.4">
      <c r="B105" s="110" t="s">
        <v>322</v>
      </c>
    </row>
    <row r="106" spans="2:13" ht="27.75" customHeight="1" thickBot="1" x14ac:dyDescent="0.25">
      <c r="B106" s="108"/>
      <c r="C106" s="96" t="s">
        <v>237</v>
      </c>
      <c r="D106" s="96" t="s">
        <v>238</v>
      </c>
      <c r="E106" s="96" t="s">
        <v>239</v>
      </c>
      <c r="F106" s="154" t="s">
        <v>240</v>
      </c>
      <c r="G106" s="96" t="s">
        <v>241</v>
      </c>
      <c r="H106" s="96" t="s">
        <v>242</v>
      </c>
      <c r="I106" s="96" t="s">
        <v>243</v>
      </c>
      <c r="J106" s="96" t="s">
        <v>244</v>
      </c>
      <c r="K106" s="154" t="s">
        <v>304</v>
      </c>
      <c r="L106" s="96" t="s">
        <v>246</v>
      </c>
      <c r="M106" s="96" t="s">
        <v>305</v>
      </c>
    </row>
    <row r="107" spans="2:13" x14ac:dyDescent="0.2">
      <c r="B107" s="11" t="s">
        <v>323</v>
      </c>
      <c r="C107" s="595">
        <v>18162</v>
      </c>
      <c r="D107" s="595">
        <v>7612</v>
      </c>
      <c r="E107" s="595">
        <v>382</v>
      </c>
      <c r="F107" s="595">
        <v>592</v>
      </c>
      <c r="G107" s="135">
        <v>26748</v>
      </c>
      <c r="H107" s="132">
        <v>22055</v>
      </c>
      <c r="I107" s="133">
        <v>27871</v>
      </c>
      <c r="J107" s="132">
        <v>32456</v>
      </c>
      <c r="K107" s="387">
        <v>36026</v>
      </c>
      <c r="L107" s="388">
        <f>G107/H107*100</f>
        <v>121.27862162774881</v>
      </c>
      <c r="M107" s="389">
        <f>G107/K107*100</f>
        <v>74.2463776161661</v>
      </c>
    </row>
    <row r="108" spans="2:13" x14ac:dyDescent="0.2">
      <c r="B108" s="20" t="s">
        <v>324</v>
      </c>
      <c r="C108" s="602">
        <v>1505</v>
      </c>
      <c r="D108" s="603" t="s">
        <v>134</v>
      </c>
      <c r="E108" s="603" t="s">
        <v>134</v>
      </c>
      <c r="F108" s="603" t="s">
        <v>134</v>
      </c>
      <c r="G108" s="235">
        <v>1505</v>
      </c>
      <c r="H108" s="137">
        <v>1153</v>
      </c>
      <c r="I108" s="134">
        <v>1127</v>
      </c>
      <c r="J108" s="137">
        <v>141</v>
      </c>
      <c r="K108" s="390" t="s">
        <v>134</v>
      </c>
      <c r="L108" s="391">
        <f t="shared" ref="L108:L112" si="9">G108/H108*100</f>
        <v>130.52905464006938</v>
      </c>
      <c r="M108" s="392"/>
    </row>
    <row r="109" spans="2:13" x14ac:dyDescent="0.2">
      <c r="B109" s="23" t="s">
        <v>325</v>
      </c>
      <c r="C109" s="595">
        <v>3105</v>
      </c>
      <c r="D109" s="604">
        <v>869</v>
      </c>
      <c r="E109" s="604">
        <v>57</v>
      </c>
      <c r="F109" s="604">
        <v>29</v>
      </c>
      <c r="G109" s="141">
        <v>4059</v>
      </c>
      <c r="H109" s="138">
        <v>3610</v>
      </c>
      <c r="I109" s="133">
        <v>3839</v>
      </c>
      <c r="J109" s="138">
        <v>3276</v>
      </c>
      <c r="K109" s="393">
        <v>3215</v>
      </c>
      <c r="L109" s="394">
        <f t="shared" si="9"/>
        <v>112.4376731301939</v>
      </c>
      <c r="M109" s="389">
        <f t="shared" ref="M109:M112" si="10">G109/K109*100</f>
        <v>126.25194401244168</v>
      </c>
    </row>
    <row r="110" spans="2:13" x14ac:dyDescent="0.2">
      <c r="B110" s="20" t="s">
        <v>258</v>
      </c>
      <c r="C110" s="597">
        <v>59664</v>
      </c>
      <c r="D110" s="606">
        <v>37745</v>
      </c>
      <c r="E110" s="606">
        <v>1475</v>
      </c>
      <c r="F110" s="606">
        <v>2389</v>
      </c>
      <c r="G110" s="236">
        <v>101273</v>
      </c>
      <c r="H110" s="139">
        <v>101814</v>
      </c>
      <c r="I110" s="134">
        <v>102987</v>
      </c>
      <c r="J110" s="139">
        <v>105696</v>
      </c>
      <c r="K110" s="395">
        <v>108512</v>
      </c>
      <c r="L110" s="391">
        <f t="shared" si="9"/>
        <v>99.468638890525867</v>
      </c>
      <c r="M110" s="396">
        <f t="shared" si="10"/>
        <v>93.328848422294314</v>
      </c>
    </row>
    <row r="111" spans="2:13" x14ac:dyDescent="0.2">
      <c r="B111" s="23" t="s">
        <v>326</v>
      </c>
      <c r="C111" s="595">
        <v>5850</v>
      </c>
      <c r="D111" s="604">
        <v>8761</v>
      </c>
      <c r="E111" s="604">
        <v>6753</v>
      </c>
      <c r="F111" s="604">
        <v>20354</v>
      </c>
      <c r="G111" s="141">
        <v>6590</v>
      </c>
      <c r="H111" s="138">
        <v>6109</v>
      </c>
      <c r="I111" s="133">
        <v>7260</v>
      </c>
      <c r="J111" s="138">
        <v>9907</v>
      </c>
      <c r="K111" s="393">
        <v>11205</v>
      </c>
      <c r="L111" s="394">
        <f t="shared" si="9"/>
        <v>107.8736290718612</v>
      </c>
      <c r="M111" s="389">
        <f t="shared" si="10"/>
        <v>58.813029897367244</v>
      </c>
    </row>
    <row r="112" spans="2:13" x14ac:dyDescent="0.2">
      <c r="B112" s="20" t="s">
        <v>327</v>
      </c>
      <c r="C112" s="597">
        <v>304</v>
      </c>
      <c r="D112" s="606">
        <v>202</v>
      </c>
      <c r="E112" s="606">
        <v>259</v>
      </c>
      <c r="F112" s="606">
        <v>248</v>
      </c>
      <c r="G112" s="236">
        <v>264</v>
      </c>
      <c r="H112" s="139">
        <v>217</v>
      </c>
      <c r="I112" s="134">
        <v>271</v>
      </c>
      <c r="J112" s="139">
        <v>307</v>
      </c>
      <c r="K112" s="395">
        <v>332</v>
      </c>
      <c r="L112" s="391">
        <f t="shared" si="9"/>
        <v>121.65898617511522</v>
      </c>
      <c r="M112" s="396">
        <f t="shared" si="10"/>
        <v>79.518072289156621</v>
      </c>
    </row>
    <row r="113" spans="2:9" x14ac:dyDescent="0.2">
      <c r="B113" s="48" t="s">
        <v>328</v>
      </c>
    </row>
    <row r="114" spans="2:9" x14ac:dyDescent="0.2">
      <c r="B114" s="48"/>
    </row>
    <row r="115" spans="2:9" x14ac:dyDescent="0.2">
      <c r="B115" s="48"/>
    </row>
    <row r="117" spans="2:9" ht="18.75" x14ac:dyDescent="0.4">
      <c r="B117" s="110" t="s">
        <v>329</v>
      </c>
    </row>
    <row r="118" spans="2:9" ht="15" thickBot="1" x14ac:dyDescent="0.25">
      <c r="B118" s="108"/>
      <c r="C118" s="96">
        <v>2017</v>
      </c>
      <c r="D118" s="96">
        <v>2018</v>
      </c>
      <c r="E118" s="96">
        <v>2019</v>
      </c>
      <c r="F118" s="154">
        <v>2020</v>
      </c>
      <c r="G118" s="96">
        <v>2021</v>
      </c>
      <c r="H118" s="96">
        <v>2022</v>
      </c>
      <c r="I118" s="96" t="s">
        <v>223</v>
      </c>
    </row>
    <row r="119" spans="2:9" x14ac:dyDescent="0.2">
      <c r="B119" s="11" t="s">
        <v>330</v>
      </c>
      <c r="C119" s="142">
        <v>0.54</v>
      </c>
      <c r="D119" s="142">
        <v>0.28000000000000003</v>
      </c>
      <c r="E119" s="142">
        <v>0.27</v>
      </c>
      <c r="F119" s="142">
        <v>0.28999999999999998</v>
      </c>
      <c r="G119" s="596">
        <v>0.35</v>
      </c>
      <c r="H119" s="142" t="s">
        <v>134</v>
      </c>
      <c r="I119" s="596" t="s">
        <v>134</v>
      </c>
    </row>
    <row r="120" spans="2:9" x14ac:dyDescent="0.2">
      <c r="B120" s="20" t="s">
        <v>331</v>
      </c>
      <c r="C120" s="136" t="s">
        <v>129</v>
      </c>
      <c r="D120" s="136" t="s">
        <v>129</v>
      </c>
      <c r="E120" s="136" t="s">
        <v>129</v>
      </c>
      <c r="F120" s="137">
        <v>9</v>
      </c>
      <c r="G120" s="137">
        <v>10</v>
      </c>
      <c r="H120" s="137">
        <v>15</v>
      </c>
      <c r="I120" s="603">
        <v>15</v>
      </c>
    </row>
    <row r="121" spans="2:9" x14ac:dyDescent="0.2">
      <c r="B121" s="612" t="s">
        <v>332</v>
      </c>
    </row>
    <row r="123" spans="2:9" ht="18.75" x14ac:dyDescent="0.4">
      <c r="B123" s="110" t="s">
        <v>333</v>
      </c>
    </row>
    <row r="124" spans="2:9" ht="15" thickBot="1" x14ac:dyDescent="0.25">
      <c r="B124" s="96"/>
      <c r="C124" s="96" t="s">
        <v>237</v>
      </c>
      <c r="D124" s="96" t="s">
        <v>238</v>
      </c>
      <c r="E124" s="96" t="s">
        <v>239</v>
      </c>
    </row>
    <row r="125" spans="2:9" ht="15" x14ac:dyDescent="0.25">
      <c r="B125" s="11" t="s">
        <v>334</v>
      </c>
      <c r="C125" s="494">
        <v>0</v>
      </c>
      <c r="D125" s="494">
        <v>0</v>
      </c>
      <c r="E125" s="494">
        <v>0</v>
      </c>
      <c r="G125" s="446"/>
    </row>
    <row r="126" spans="2:9" x14ac:dyDescent="0.2">
      <c r="B126" s="721"/>
      <c r="F126" s="45"/>
    </row>
  </sheetData>
  <sheetProtection algorithmName="SHA-512" hashValue="TXRIQ8qZQAwGfU9fa469YE1eC2VbboQrMPJInmionJJ5tMYLAYG3UOGbnIWUmrjiIsKuc3udYOHcGW3MT0rdXg==" saltValue="FHO8OqY06KvYacPeZspxGg==" spinCount="100000"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2:K99"/>
  <sheetViews>
    <sheetView showGridLines="0" zoomScale="90" zoomScaleNormal="90" workbookViewId="0">
      <selection activeCell="F88" sqref="F88"/>
    </sheetView>
  </sheetViews>
  <sheetFormatPr defaultColWidth="8.625" defaultRowHeight="14.25" x14ac:dyDescent="0.2"/>
  <cols>
    <col min="1" max="1" width="4.125" customWidth="1"/>
    <col min="2" max="2" width="62.125" customWidth="1"/>
    <col min="3" max="3" width="10.125" customWidth="1"/>
    <col min="4" max="4" width="36.125" customWidth="1"/>
    <col min="5" max="5" width="26.75" customWidth="1"/>
    <col min="6" max="6" width="23.875" bestFit="1" customWidth="1"/>
    <col min="7" max="7" width="18.875" customWidth="1"/>
    <col min="8" max="8" width="15.125" customWidth="1"/>
    <col min="9" max="9" width="15.125" bestFit="1" customWidth="1"/>
    <col min="10" max="10" width="15" customWidth="1"/>
    <col min="13" max="13" width="11.5" customWidth="1"/>
  </cols>
  <sheetData>
    <row r="2" spans="2:10" ht="15" x14ac:dyDescent="0.25">
      <c r="C2" s="114"/>
    </row>
    <row r="5" spans="2:10" s="26" customFormat="1" ht="27.6" customHeight="1" x14ac:dyDescent="0.4">
      <c r="B5" s="24" t="s">
        <v>10</v>
      </c>
      <c r="C5" s="24"/>
      <c r="D5" s="25"/>
      <c r="E5" s="25"/>
      <c r="F5" s="25"/>
      <c r="G5" s="25"/>
      <c r="H5" s="25"/>
      <c r="I5" s="25"/>
      <c r="J5" s="25"/>
    </row>
    <row r="7" spans="2:10" ht="18.75" x14ac:dyDescent="0.4">
      <c r="B7" s="1" t="s">
        <v>335</v>
      </c>
      <c r="C7" s="1"/>
      <c r="G7" s="89"/>
      <c r="H7" s="89"/>
    </row>
    <row r="9" spans="2:10" x14ac:dyDescent="0.2">
      <c r="B9" s="45" t="s">
        <v>336</v>
      </c>
      <c r="C9" s="45"/>
    </row>
    <row r="10" spans="2:10" ht="18.75" x14ac:dyDescent="0.4">
      <c r="B10" s="21" t="s">
        <v>337</v>
      </c>
      <c r="C10" s="21"/>
      <c r="D10" s="34" t="s">
        <v>338</v>
      </c>
      <c r="E10" s="34" t="s">
        <v>339</v>
      </c>
      <c r="G10" s="229"/>
      <c r="H10" s="229"/>
      <c r="I10" s="72"/>
      <c r="J10" s="72"/>
    </row>
    <row r="11" spans="2:10" ht="18.75" x14ac:dyDescent="0.4">
      <c r="B11" s="9" t="s">
        <v>340</v>
      </c>
      <c r="C11" s="9"/>
      <c r="D11" s="857">
        <v>530</v>
      </c>
      <c r="E11" s="858" t="s">
        <v>134</v>
      </c>
      <c r="H11" s="528"/>
      <c r="I11" s="111"/>
      <c r="J11" s="527"/>
    </row>
    <row r="12" spans="2:10" x14ac:dyDescent="0.2">
      <c r="B12" s="11" t="s">
        <v>341</v>
      </c>
      <c r="C12" s="11"/>
      <c r="D12" s="859">
        <f>SUM(D13:D19)</f>
        <v>511</v>
      </c>
      <c r="E12" s="860">
        <f>SUM(E13:E19)</f>
        <v>1</v>
      </c>
      <c r="I12" s="112"/>
      <c r="J12" s="112"/>
    </row>
    <row r="13" spans="2:10" x14ac:dyDescent="0.2">
      <c r="B13" s="20" t="s">
        <v>342</v>
      </c>
      <c r="C13" s="20"/>
      <c r="D13" s="857">
        <v>92</v>
      </c>
      <c r="E13" s="861">
        <f t="shared" ref="E13:E19" si="0">D13/$D$12</f>
        <v>0.18003913894324852</v>
      </c>
      <c r="I13" s="111"/>
      <c r="J13" s="111"/>
    </row>
    <row r="14" spans="2:10" x14ac:dyDescent="0.2">
      <c r="B14" s="23" t="s">
        <v>343</v>
      </c>
      <c r="C14" s="23"/>
      <c r="D14" s="859">
        <v>40</v>
      </c>
      <c r="E14" s="862">
        <f t="shared" si="0"/>
        <v>7.8277886497064575E-2</v>
      </c>
      <c r="I14" s="111"/>
      <c r="J14" s="111"/>
    </row>
    <row r="15" spans="2:10" x14ac:dyDescent="0.2">
      <c r="B15" s="20" t="s">
        <v>344</v>
      </c>
      <c r="C15" s="20"/>
      <c r="D15" s="857">
        <v>164</v>
      </c>
      <c r="E15" s="861">
        <f t="shared" si="0"/>
        <v>0.32093933463796476</v>
      </c>
      <c r="I15" s="111"/>
      <c r="J15" s="111"/>
    </row>
    <row r="16" spans="2:10" x14ac:dyDescent="0.2">
      <c r="B16" s="23" t="s">
        <v>345</v>
      </c>
      <c r="C16" s="23"/>
      <c r="D16" s="859">
        <v>138</v>
      </c>
      <c r="E16" s="862">
        <f t="shared" si="0"/>
        <v>0.27005870841487278</v>
      </c>
      <c r="I16" s="111"/>
      <c r="J16" s="111"/>
    </row>
    <row r="17" spans="2:11" x14ac:dyDescent="0.2">
      <c r="B17" s="20" t="s">
        <v>206</v>
      </c>
      <c r="C17" s="20"/>
      <c r="D17" s="857">
        <v>49</v>
      </c>
      <c r="E17" s="861">
        <f t="shared" si="0"/>
        <v>9.5890410958904104E-2</v>
      </c>
      <c r="I17" s="111"/>
      <c r="J17" s="111"/>
    </row>
    <row r="18" spans="2:11" x14ac:dyDescent="0.2">
      <c r="B18" s="23" t="s">
        <v>346</v>
      </c>
      <c r="C18" s="23"/>
      <c r="D18" s="859">
        <v>19</v>
      </c>
      <c r="E18" s="862">
        <f t="shared" si="0"/>
        <v>3.7181996086105673E-2</v>
      </c>
      <c r="I18" s="111"/>
      <c r="J18" s="111"/>
    </row>
    <row r="19" spans="2:11" x14ac:dyDescent="0.2">
      <c r="B19" s="115" t="s">
        <v>207</v>
      </c>
      <c r="C19" s="115"/>
      <c r="D19" s="863">
        <v>9</v>
      </c>
      <c r="E19" s="864">
        <f t="shared" si="0"/>
        <v>1.7612524461839529E-2</v>
      </c>
      <c r="I19" s="111"/>
      <c r="J19" s="111"/>
    </row>
    <row r="20" spans="2:11" ht="47.85" customHeight="1" x14ac:dyDescent="0.2">
      <c r="B20" s="895" t="s">
        <v>347</v>
      </c>
      <c r="C20" s="895"/>
      <c r="D20" s="895"/>
      <c r="E20" s="895"/>
    </row>
    <row r="21" spans="2:11" ht="15.6" customHeight="1" x14ac:dyDescent="0.2">
      <c r="B21" s="846" t="s">
        <v>348</v>
      </c>
      <c r="C21" s="847"/>
      <c r="D21" s="848"/>
      <c r="E21" s="849"/>
    </row>
    <row r="22" spans="2:11" ht="35.85" customHeight="1" x14ac:dyDescent="0.2">
      <c r="B22" s="895" t="s">
        <v>349</v>
      </c>
      <c r="C22" s="895"/>
      <c r="D22" s="895"/>
      <c r="E22" s="895"/>
    </row>
    <row r="23" spans="2:11" ht="14.85" customHeight="1" x14ac:dyDescent="0.2">
      <c r="B23" s="846" t="s">
        <v>350</v>
      </c>
      <c r="C23" s="847"/>
      <c r="D23" s="848"/>
      <c r="E23" s="849"/>
    </row>
    <row r="24" spans="2:11" x14ac:dyDescent="0.2">
      <c r="B24" s="421"/>
      <c r="C24" s="854"/>
      <c r="D24" s="856"/>
      <c r="E24" s="851"/>
    </row>
    <row r="26" spans="2:11" x14ac:dyDescent="0.2">
      <c r="B26" s="892" t="s">
        <v>351</v>
      </c>
      <c r="C26" s="892"/>
      <c r="D26" s="892"/>
      <c r="E26" s="892"/>
      <c r="F26" s="892"/>
      <c r="G26" s="892"/>
      <c r="H26" s="233"/>
    </row>
    <row r="27" spans="2:11" x14ac:dyDescent="0.2">
      <c r="B27" s="21"/>
      <c r="C27" s="21"/>
      <c r="D27" s="34">
        <v>2016</v>
      </c>
      <c r="E27" s="34">
        <v>2017</v>
      </c>
      <c r="F27" s="34">
        <v>2018</v>
      </c>
      <c r="G27" s="34">
        <v>2019</v>
      </c>
      <c r="H27" s="34">
        <v>2020</v>
      </c>
      <c r="I27" s="34">
        <v>2021</v>
      </c>
      <c r="J27" s="34" t="s">
        <v>352</v>
      </c>
    </row>
    <row r="28" spans="2:11" ht="18.75" x14ac:dyDescent="0.4">
      <c r="B28" s="32" t="s">
        <v>353</v>
      </c>
      <c r="C28" s="32"/>
      <c r="D28" s="30">
        <v>31.277241714244134</v>
      </c>
      <c r="E28" s="30">
        <v>40.863632584997909</v>
      </c>
      <c r="F28" s="30">
        <v>51.165882040485577</v>
      </c>
      <c r="G28" s="30">
        <v>63.484255328068919</v>
      </c>
      <c r="H28" s="30">
        <v>69.677967734818253</v>
      </c>
      <c r="I28" s="30">
        <v>61</v>
      </c>
      <c r="J28" s="30">
        <v>66.7</v>
      </c>
      <c r="K28" s="528"/>
    </row>
    <row r="29" spans="2:11" x14ac:dyDescent="0.2">
      <c r="B29" s="33" t="s">
        <v>339</v>
      </c>
      <c r="C29" s="33"/>
      <c r="D29" s="35">
        <v>0.1013641339811069</v>
      </c>
      <c r="E29" s="35">
        <v>0.11922196646567547</v>
      </c>
      <c r="F29" s="35">
        <v>0.13731457063695385</v>
      </c>
      <c r="G29" s="35">
        <v>0.15567412247472118</v>
      </c>
      <c r="H29" s="35">
        <v>0.15567412247472118</v>
      </c>
      <c r="I29" s="35">
        <v>0.17</v>
      </c>
      <c r="J29" s="35">
        <v>0.16</v>
      </c>
    </row>
    <row r="30" spans="2:11" ht="14.25" customHeight="1" x14ac:dyDescent="0.2">
      <c r="B30" s="895" t="s">
        <v>1282</v>
      </c>
      <c r="C30" s="895"/>
      <c r="D30" s="895"/>
      <c r="E30" s="895"/>
    </row>
    <row r="32" spans="2:11" ht="18.75" x14ac:dyDescent="0.2">
      <c r="B32" s="40" t="s">
        <v>354</v>
      </c>
      <c r="C32" s="40"/>
    </row>
    <row r="33" spans="2:10" ht="18.75" x14ac:dyDescent="0.2">
      <c r="B33" s="40"/>
      <c r="C33" s="40"/>
      <c r="D33" s="212"/>
    </row>
    <row r="34" spans="2:10" ht="17.25" customHeight="1" x14ac:dyDescent="0.2">
      <c r="B34" s="113" t="s">
        <v>355</v>
      </c>
      <c r="C34" s="45"/>
    </row>
    <row r="35" spans="2:10" ht="24.75" customHeight="1" thickBot="1" x14ac:dyDescent="0.45">
      <c r="B35" s="21" t="s">
        <v>337</v>
      </c>
      <c r="C35" s="21"/>
      <c r="D35" s="34" t="s">
        <v>353</v>
      </c>
      <c r="E35" s="34" t="s">
        <v>339</v>
      </c>
      <c r="G35" s="228"/>
    </row>
    <row r="36" spans="2:10" ht="18.75" x14ac:dyDescent="0.4">
      <c r="B36" s="633" t="s">
        <v>340</v>
      </c>
      <c r="C36" s="633"/>
      <c r="D36" s="850">
        <v>202</v>
      </c>
      <c r="E36" s="851" t="s">
        <v>134</v>
      </c>
      <c r="G36" s="528"/>
    </row>
    <row r="37" spans="2:10" x14ac:dyDescent="0.2">
      <c r="B37" s="689" t="s">
        <v>341</v>
      </c>
      <c r="C37" s="689"/>
      <c r="D37" s="852">
        <f>SUM(D38:D44)</f>
        <v>48</v>
      </c>
      <c r="E37" s="853">
        <f>SUM(E38:E44)</f>
        <v>1</v>
      </c>
    </row>
    <row r="38" spans="2:10" x14ac:dyDescent="0.2">
      <c r="B38" s="854" t="s">
        <v>342</v>
      </c>
      <c r="C38" s="854"/>
      <c r="D38" s="850">
        <v>10</v>
      </c>
      <c r="E38" s="855">
        <f t="shared" ref="E38:E44" si="1">D38/$D$37</f>
        <v>0.20833333333333334</v>
      </c>
    </row>
    <row r="39" spans="2:10" x14ac:dyDescent="0.2">
      <c r="B39" s="634" t="s">
        <v>343</v>
      </c>
      <c r="C39" s="634"/>
      <c r="D39" s="852">
        <v>6</v>
      </c>
      <c r="E39" s="853">
        <f t="shared" si="1"/>
        <v>0.125</v>
      </c>
    </row>
    <row r="40" spans="2:10" x14ac:dyDescent="0.2">
      <c r="B40" s="854" t="s">
        <v>344</v>
      </c>
      <c r="C40" s="854"/>
      <c r="D40" s="850">
        <v>13</v>
      </c>
      <c r="E40" s="855">
        <f t="shared" si="1"/>
        <v>0.27083333333333331</v>
      </c>
    </row>
    <row r="41" spans="2:10" x14ac:dyDescent="0.2">
      <c r="B41" s="634" t="s">
        <v>345</v>
      </c>
      <c r="C41" s="634"/>
      <c r="D41" s="852">
        <v>9</v>
      </c>
      <c r="E41" s="853">
        <f t="shared" si="1"/>
        <v>0.1875</v>
      </c>
    </row>
    <row r="42" spans="2:10" x14ac:dyDescent="0.2">
      <c r="B42" s="854" t="s">
        <v>206</v>
      </c>
      <c r="C42" s="854"/>
      <c r="D42" s="850">
        <v>6</v>
      </c>
      <c r="E42" s="855">
        <f t="shared" si="1"/>
        <v>0.125</v>
      </c>
    </row>
    <row r="43" spans="2:10" x14ac:dyDescent="0.2">
      <c r="B43" s="634" t="s">
        <v>346</v>
      </c>
      <c r="C43" s="634"/>
      <c r="D43" s="852">
        <v>2</v>
      </c>
      <c r="E43" s="853">
        <f t="shared" si="1"/>
        <v>4.1666666666666664E-2</v>
      </c>
      <c r="I43" s="106"/>
      <c r="J43" s="106"/>
    </row>
    <row r="44" spans="2:10" x14ac:dyDescent="0.2">
      <c r="B44" s="854" t="s">
        <v>207</v>
      </c>
      <c r="C44" s="854"/>
      <c r="D44" s="850">
        <v>2</v>
      </c>
      <c r="E44" s="855">
        <f t="shared" si="1"/>
        <v>4.1666666666666664E-2</v>
      </c>
      <c r="I44" s="106"/>
      <c r="J44" s="106"/>
    </row>
    <row r="45" spans="2:10" ht="47.85" customHeight="1" x14ac:dyDescent="0.2">
      <c r="B45" s="895" t="s">
        <v>356</v>
      </c>
      <c r="C45" s="895"/>
      <c r="D45" s="895"/>
      <c r="E45" s="895"/>
      <c r="H45" t="s">
        <v>357</v>
      </c>
      <c r="I45" s="106"/>
      <c r="J45" s="106"/>
    </row>
    <row r="46" spans="2:10" ht="18.600000000000001" customHeight="1" x14ac:dyDescent="0.2">
      <c r="B46" s="846" t="s">
        <v>358</v>
      </c>
      <c r="C46" s="847"/>
      <c r="D46" s="848"/>
      <c r="E46" s="849"/>
      <c r="I46" s="106"/>
      <c r="J46" s="106"/>
    </row>
    <row r="47" spans="2:10" ht="34.5" customHeight="1" x14ac:dyDescent="0.2">
      <c r="B47" s="895" t="s">
        <v>359</v>
      </c>
      <c r="C47" s="895"/>
      <c r="D47" s="895"/>
      <c r="E47" s="895"/>
      <c r="F47" s="106"/>
      <c r="G47" s="106"/>
      <c r="H47" s="106"/>
      <c r="I47" s="106"/>
      <c r="J47" s="106"/>
    </row>
    <row r="48" spans="2:10" x14ac:dyDescent="0.2">
      <c r="B48" s="444"/>
      <c r="C48" s="448"/>
      <c r="D48" s="449"/>
      <c r="E48" s="450"/>
      <c r="F48" s="106"/>
      <c r="G48" s="106"/>
      <c r="H48" s="106"/>
      <c r="I48" s="106"/>
      <c r="J48" s="106"/>
    </row>
    <row r="49" spans="2:11" x14ac:dyDescent="0.2">
      <c r="B49" s="20"/>
      <c r="C49" s="20"/>
      <c r="D49" s="13"/>
      <c r="E49" s="37"/>
      <c r="F49" s="106"/>
      <c r="G49" s="106"/>
      <c r="H49" s="106"/>
      <c r="I49" s="106"/>
      <c r="J49" s="106"/>
    </row>
    <row r="50" spans="2:11" x14ac:dyDescent="0.2">
      <c r="B50" s="20"/>
      <c r="C50" s="20"/>
      <c r="D50" s="13"/>
      <c r="E50" s="37"/>
      <c r="F50" s="106"/>
      <c r="G50" s="106"/>
      <c r="H50" s="106"/>
      <c r="I50" s="106"/>
      <c r="J50" s="106"/>
    </row>
    <row r="51" spans="2:11" x14ac:dyDescent="0.2">
      <c r="B51" s="892" t="s">
        <v>360</v>
      </c>
      <c r="C51" s="892"/>
      <c r="D51" s="892"/>
      <c r="E51" s="892"/>
      <c r="F51" s="892"/>
      <c r="G51" s="892"/>
      <c r="H51" s="233"/>
    </row>
    <row r="52" spans="2:11" ht="15" thickBot="1" x14ac:dyDescent="0.25">
      <c r="B52" s="21"/>
      <c r="C52" s="21"/>
      <c r="D52" s="34">
        <v>2016</v>
      </c>
      <c r="E52" s="34">
        <v>2017</v>
      </c>
      <c r="F52" s="34">
        <v>2018</v>
      </c>
      <c r="G52" s="34">
        <v>2019</v>
      </c>
      <c r="H52" s="34">
        <v>2020</v>
      </c>
      <c r="I52" s="34">
        <v>2021</v>
      </c>
      <c r="J52" s="34" t="s">
        <v>352</v>
      </c>
    </row>
    <row r="53" spans="2:11" ht="18.75" x14ac:dyDescent="0.4">
      <c r="B53" s="32" t="s">
        <v>353</v>
      </c>
      <c r="C53" s="32"/>
      <c r="D53" s="30">
        <v>18.437965683885253</v>
      </c>
      <c r="E53" s="30">
        <v>22.562457198982386</v>
      </c>
      <c r="F53" s="30">
        <v>30.561299009413741</v>
      </c>
      <c r="G53" s="30">
        <v>40.731651536730716</v>
      </c>
      <c r="H53" s="30">
        <v>37.346604718786793</v>
      </c>
      <c r="I53" s="30">
        <v>45.3</v>
      </c>
      <c r="J53" s="30">
        <v>35</v>
      </c>
      <c r="K53" s="521"/>
    </row>
    <row r="54" spans="2:11" x14ac:dyDescent="0.2">
      <c r="B54" s="33" t="s">
        <v>339</v>
      </c>
      <c r="C54" s="33"/>
      <c r="D54" s="35">
        <v>0.11061951791129664</v>
      </c>
      <c r="E54" s="35">
        <v>0.13022936588142076</v>
      </c>
      <c r="F54" s="35">
        <v>0.1622944221594666</v>
      </c>
      <c r="G54" s="35">
        <v>0.21098839878645276</v>
      </c>
      <c r="H54" s="35">
        <v>0.21098839878645276</v>
      </c>
      <c r="I54" s="35">
        <v>0.27</v>
      </c>
      <c r="J54" s="35">
        <v>0.24</v>
      </c>
    </row>
    <row r="55" spans="2:11" x14ac:dyDescent="0.2">
      <c r="B55" s="895" t="s">
        <v>1282</v>
      </c>
      <c r="C55" s="895"/>
      <c r="D55" s="895"/>
      <c r="E55" s="895"/>
    </row>
    <row r="57" spans="2:11" ht="18.75" x14ac:dyDescent="0.2">
      <c r="B57" s="40" t="s">
        <v>361</v>
      </c>
      <c r="C57" s="40"/>
    </row>
    <row r="58" spans="2:11" ht="15" thickBot="1" x14ac:dyDescent="0.25">
      <c r="B58" s="6"/>
      <c r="C58" s="6"/>
      <c r="D58" s="14">
        <v>2016</v>
      </c>
      <c r="E58" s="14">
        <v>2017</v>
      </c>
      <c r="F58" s="14">
        <v>2018</v>
      </c>
      <c r="G58" s="14">
        <v>2019</v>
      </c>
      <c r="H58" s="14">
        <v>2020</v>
      </c>
      <c r="I58" s="34">
        <v>2021</v>
      </c>
      <c r="J58" s="34">
        <v>2022</v>
      </c>
    </row>
    <row r="59" spans="2:11" ht="18.75" x14ac:dyDescent="0.4">
      <c r="B59" s="5" t="s">
        <v>362</v>
      </c>
      <c r="C59" s="5"/>
      <c r="D59" s="15" t="s">
        <v>129</v>
      </c>
      <c r="E59" s="15" t="s">
        <v>129</v>
      </c>
      <c r="F59" s="15" t="s">
        <v>129</v>
      </c>
      <c r="G59" s="117">
        <v>15</v>
      </c>
      <c r="H59" s="117">
        <v>17</v>
      </c>
      <c r="I59" s="117">
        <v>15</v>
      </c>
      <c r="J59" s="117">
        <v>19</v>
      </c>
      <c r="K59" s="521"/>
    </row>
    <row r="60" spans="2:11" x14ac:dyDescent="0.2">
      <c r="B60" s="48"/>
      <c r="C60" s="48"/>
    </row>
    <row r="62" spans="2:11" ht="18.75" x14ac:dyDescent="0.2">
      <c r="B62" s="40" t="s">
        <v>363</v>
      </c>
      <c r="C62" s="40"/>
    </row>
    <row r="63" spans="2:11" ht="19.5" thickBot="1" x14ac:dyDescent="0.45">
      <c r="B63" s="6"/>
      <c r="C63" s="6"/>
      <c r="D63" s="14">
        <v>2016</v>
      </c>
      <c r="E63" s="14">
        <v>2017</v>
      </c>
      <c r="F63" s="14">
        <v>2018</v>
      </c>
      <c r="G63" s="123">
        <v>2019</v>
      </c>
      <c r="H63" s="123">
        <v>2020</v>
      </c>
      <c r="I63" s="34">
        <v>2021</v>
      </c>
      <c r="J63" s="34">
        <v>2022</v>
      </c>
      <c r="K63" s="521"/>
    </row>
    <row r="64" spans="2:11" x14ac:dyDescent="0.2">
      <c r="B64" s="75" t="s">
        <v>363</v>
      </c>
      <c r="C64" s="117"/>
      <c r="D64" s="326" t="s">
        <v>129</v>
      </c>
      <c r="E64" s="326" t="s">
        <v>129</v>
      </c>
      <c r="F64" s="326" t="s">
        <v>129</v>
      </c>
      <c r="G64" s="75">
        <v>0</v>
      </c>
      <c r="H64" s="75">
        <v>0</v>
      </c>
      <c r="I64" s="75">
        <v>0</v>
      </c>
      <c r="J64" s="75">
        <v>0</v>
      </c>
    </row>
    <row r="65" spans="2:11" x14ac:dyDescent="0.2">
      <c r="B65" s="75"/>
      <c r="C65" s="117"/>
      <c r="D65" s="118"/>
      <c r="E65" s="118"/>
      <c r="F65" s="118"/>
      <c r="G65" s="75"/>
      <c r="H65" s="75"/>
      <c r="I65" s="75"/>
      <c r="J65" s="75"/>
    </row>
    <row r="67" spans="2:11" ht="18.75" x14ac:dyDescent="0.2">
      <c r="B67" s="40" t="s">
        <v>364</v>
      </c>
      <c r="C67" s="40"/>
    </row>
    <row r="68" spans="2:11" ht="19.5" thickBot="1" x14ac:dyDescent="0.45">
      <c r="B68" s="6"/>
      <c r="C68" s="21" t="s">
        <v>365</v>
      </c>
      <c r="D68" s="14">
        <v>2016</v>
      </c>
      <c r="E68" s="14">
        <v>2017</v>
      </c>
      <c r="F68" s="14">
        <v>2018</v>
      </c>
      <c r="G68" s="123">
        <v>2019</v>
      </c>
      <c r="H68" s="123">
        <v>2020</v>
      </c>
      <c r="I68" s="34">
        <v>2021</v>
      </c>
      <c r="J68" s="34">
        <v>2022</v>
      </c>
      <c r="K68" s="521"/>
    </row>
    <row r="69" spans="2:11" s="116" customFormat="1" ht="15.75" customHeight="1" x14ac:dyDescent="0.2">
      <c r="B69" s="5" t="s">
        <v>366</v>
      </c>
      <c r="C69" s="5" t="s">
        <v>176</v>
      </c>
      <c r="D69" s="340" t="s">
        <v>129</v>
      </c>
      <c r="E69" s="340" t="s">
        <v>129</v>
      </c>
      <c r="F69" s="340" t="s">
        <v>129</v>
      </c>
      <c r="G69" s="428">
        <v>5884</v>
      </c>
      <c r="H69" s="428">
        <v>9099</v>
      </c>
      <c r="I69" s="428">
        <v>21784</v>
      </c>
      <c r="J69" s="428">
        <v>29627</v>
      </c>
    </row>
    <row r="70" spans="2:11" s="116" customFormat="1" ht="15.75" customHeight="1" x14ac:dyDescent="0.2">
      <c r="B70" s="23" t="s">
        <v>367</v>
      </c>
      <c r="C70" s="23" t="s">
        <v>176</v>
      </c>
      <c r="D70" s="44" t="s">
        <v>129</v>
      </c>
      <c r="E70" s="44" t="s">
        <v>129</v>
      </c>
      <c r="F70" s="44" t="s">
        <v>129</v>
      </c>
      <c r="G70" s="44" t="s">
        <v>129</v>
      </c>
      <c r="H70" s="44" t="s">
        <v>129</v>
      </c>
      <c r="I70" s="429">
        <v>744</v>
      </c>
      <c r="J70" s="429">
        <v>744</v>
      </c>
    </row>
    <row r="71" spans="2:11" s="116" customFormat="1" ht="15.75" customHeight="1" x14ac:dyDescent="0.2">
      <c r="B71" s="81" t="s">
        <v>368</v>
      </c>
      <c r="C71" s="81" t="s">
        <v>176</v>
      </c>
      <c r="D71" s="340" t="s">
        <v>129</v>
      </c>
      <c r="E71" s="340" t="s">
        <v>129</v>
      </c>
      <c r="F71" s="340" t="s">
        <v>129</v>
      </c>
      <c r="G71" s="340" t="s">
        <v>129</v>
      </c>
      <c r="H71" s="340" t="s">
        <v>129</v>
      </c>
      <c r="I71" s="340" t="s">
        <v>129</v>
      </c>
      <c r="J71" s="430">
        <v>950</v>
      </c>
    </row>
    <row r="72" spans="2:11" ht="21" customHeight="1" x14ac:dyDescent="0.2">
      <c r="B72" s="893"/>
      <c r="C72" s="894"/>
      <c r="D72" s="894"/>
      <c r="E72" s="894"/>
      <c r="G72" s="101"/>
      <c r="H72" s="101"/>
    </row>
    <row r="73" spans="2:11" x14ac:dyDescent="0.2">
      <c r="F73" s="93"/>
    </row>
    <row r="74" spans="2:11" ht="18.75" x14ac:dyDescent="0.4">
      <c r="B74" s="504"/>
    </row>
    <row r="75" spans="2:11" ht="54" customHeight="1" thickBot="1" x14ac:dyDescent="0.45">
      <c r="B75" s="845" t="s">
        <v>369</v>
      </c>
      <c r="C75" s="21"/>
      <c r="D75" s="841" t="s">
        <v>370</v>
      </c>
      <c r="E75" s="841" t="s">
        <v>371</v>
      </c>
      <c r="F75" s="521"/>
    </row>
    <row r="76" spans="2:11" x14ac:dyDescent="0.2">
      <c r="B76" s="533" t="s">
        <v>372</v>
      </c>
    </row>
    <row r="77" spans="2:11" x14ac:dyDescent="0.2">
      <c r="B77" s="490" t="s">
        <v>373</v>
      </c>
      <c r="C77" s="490"/>
      <c r="D77" s="842">
        <v>82997.110468280007</v>
      </c>
      <c r="E77" s="842">
        <v>1621307.32</v>
      </c>
    </row>
    <row r="78" spans="2:11" x14ac:dyDescent="0.2">
      <c r="B78" s="81" t="s">
        <v>374</v>
      </c>
      <c r="D78" s="843">
        <v>494.04984889999997</v>
      </c>
      <c r="E78" s="843">
        <v>822.64</v>
      </c>
    </row>
    <row r="79" spans="2:11" x14ac:dyDescent="0.2">
      <c r="B79" s="491" t="s">
        <v>375</v>
      </c>
      <c r="C79" s="490"/>
      <c r="D79" s="842">
        <v>32544.37359028</v>
      </c>
      <c r="E79" s="842">
        <v>365515.40999999992</v>
      </c>
    </row>
    <row r="80" spans="2:11" x14ac:dyDescent="0.2">
      <c r="B80" s="81" t="s">
        <v>376</v>
      </c>
      <c r="D80" s="843">
        <v>14159.192697780003</v>
      </c>
      <c r="E80" s="843">
        <v>11776.34</v>
      </c>
    </row>
    <row r="81" spans="2:8" x14ac:dyDescent="0.2">
      <c r="B81" s="491" t="s">
        <v>377</v>
      </c>
      <c r="C81" s="490"/>
      <c r="D81" s="842">
        <v>278.88912462999997</v>
      </c>
      <c r="E81" s="842">
        <v>2468.0300000000002</v>
      </c>
    </row>
    <row r="82" spans="2:8" x14ac:dyDescent="0.2">
      <c r="B82" s="489" t="s">
        <v>378</v>
      </c>
      <c r="D82" s="843">
        <v>27320.446084260002</v>
      </c>
      <c r="E82" s="843">
        <v>36931.840000000004</v>
      </c>
    </row>
    <row r="83" spans="2:8" x14ac:dyDescent="0.2">
      <c r="B83" s="491" t="s">
        <v>379</v>
      </c>
      <c r="C83" s="490"/>
      <c r="D83" s="842">
        <v>45397.022859509998</v>
      </c>
      <c r="E83" s="842">
        <v>62481.149999999994</v>
      </c>
    </row>
    <row r="84" spans="2:8" x14ac:dyDescent="0.2">
      <c r="B84" s="81" t="s">
        <v>380</v>
      </c>
      <c r="D84" s="843">
        <v>12386.227213790002</v>
      </c>
      <c r="E84" s="843">
        <v>189581.78999999998</v>
      </c>
    </row>
    <row r="85" spans="2:8" x14ac:dyDescent="0.2">
      <c r="B85" s="491" t="s">
        <v>381</v>
      </c>
      <c r="C85" s="490"/>
      <c r="D85" s="842">
        <v>7874.7904164499996</v>
      </c>
      <c r="E85" s="842">
        <v>11815.82</v>
      </c>
    </row>
    <row r="86" spans="2:8" x14ac:dyDescent="0.2">
      <c r="B86" s="81" t="s">
        <v>382</v>
      </c>
      <c r="D86" s="843">
        <v>366193.46956676</v>
      </c>
      <c r="E86" s="843">
        <v>397269.12000000005</v>
      </c>
    </row>
    <row r="87" spans="2:8" x14ac:dyDescent="0.2">
      <c r="B87" s="840" t="s">
        <v>383</v>
      </c>
      <c r="C87" s="490"/>
      <c r="D87" s="842">
        <v>182774.58199178</v>
      </c>
      <c r="E87" s="842"/>
    </row>
    <row r="88" spans="2:8" x14ac:dyDescent="0.2">
      <c r="B88" s="81" t="s">
        <v>384</v>
      </c>
      <c r="D88" s="843">
        <v>54857.086300970004</v>
      </c>
      <c r="E88" s="843"/>
    </row>
    <row r="89" spans="2:8" x14ac:dyDescent="0.2">
      <c r="B89" s="491" t="s">
        <v>385</v>
      </c>
      <c r="C89" s="490"/>
      <c r="D89" s="842">
        <v>127917.49569081</v>
      </c>
      <c r="E89" s="842"/>
    </row>
    <row r="90" spans="2:8" ht="14.1" customHeight="1" x14ac:dyDescent="0.2">
      <c r="B90" s="513" t="s">
        <v>709</v>
      </c>
      <c r="C90" s="510"/>
      <c r="D90" s="844">
        <v>772420.15386242</v>
      </c>
      <c r="E90" s="844">
        <v>2699969.4600000009</v>
      </c>
      <c r="F90" s="513"/>
      <c r="G90" s="513"/>
      <c r="H90" s="505"/>
    </row>
    <row r="91" spans="2:8" x14ac:dyDescent="0.2">
      <c r="B91" s="314"/>
      <c r="C91" s="314"/>
      <c r="D91" s="120"/>
      <c r="E91" s="120"/>
      <c r="F91" s="120"/>
      <c r="G91" s="120"/>
    </row>
    <row r="92" spans="2:8" x14ac:dyDescent="0.2">
      <c r="B92" s="314"/>
      <c r="C92" s="314"/>
      <c r="D92" s="120"/>
      <c r="E92" s="120"/>
      <c r="F92" s="120"/>
      <c r="G92" s="120"/>
    </row>
    <row r="93" spans="2:8" x14ac:dyDescent="0.2">
      <c r="B93" s="314"/>
      <c r="C93" s="314"/>
      <c r="D93" s="120"/>
      <c r="E93" s="120"/>
      <c r="F93" s="120"/>
      <c r="G93" s="120"/>
    </row>
    <row r="94" spans="2:8" x14ac:dyDescent="0.2">
      <c r="B94" s="514"/>
      <c r="C94" s="514"/>
      <c r="D94" s="120"/>
      <c r="E94" s="120"/>
      <c r="F94" s="120"/>
      <c r="G94" s="120"/>
    </row>
    <row r="95" spans="2:8" x14ac:dyDescent="0.2">
      <c r="B95" s="314"/>
      <c r="C95" s="314"/>
      <c r="D95" s="120"/>
      <c r="E95" s="120"/>
      <c r="F95" s="120"/>
      <c r="G95" s="120"/>
    </row>
    <row r="96" spans="2:8" x14ac:dyDescent="0.2">
      <c r="B96" s="514"/>
      <c r="C96" s="514"/>
      <c r="D96" s="120"/>
      <c r="E96" s="120"/>
      <c r="F96" s="120"/>
      <c r="G96" s="120"/>
    </row>
    <row r="97" spans="2:7" x14ac:dyDescent="0.2">
      <c r="B97" s="514"/>
      <c r="C97" s="514"/>
      <c r="D97" s="120"/>
      <c r="E97" s="120"/>
      <c r="F97" s="120"/>
      <c r="G97" s="120"/>
    </row>
    <row r="98" spans="2:7" x14ac:dyDescent="0.2">
      <c r="B98" s="514"/>
      <c r="C98" s="514"/>
      <c r="D98" s="120"/>
      <c r="E98" s="120"/>
      <c r="F98" s="120"/>
      <c r="G98" s="120"/>
    </row>
    <row r="99" spans="2:7" x14ac:dyDescent="0.2">
      <c r="B99" s="120"/>
      <c r="C99" s="120"/>
      <c r="D99" s="120"/>
      <c r="E99" s="120"/>
      <c r="F99" s="120"/>
      <c r="G99" s="120"/>
    </row>
  </sheetData>
  <sheetProtection algorithmName="SHA-512" hashValue="JtFR0PYu0H/2gthgdueTBHYgIde+Tlmfer692cqCkbd16RPk84knMGmsyOjNYZbfMl2ZZcs/HPgRyz5bC6j51A==" saltValue="c1Lz720jZo1BZoFV6YXVpA==" spinCount="100000" sheet="1" formatCells="0" formatColumns="0" formatRows="0" insertColumns="0" insertRows="0" insertHyperlinks="0" deleteColumns="0" deleteRows="0" sort="0" autoFilter="0" pivotTables="0"/>
  <mergeCells count="9">
    <mergeCell ref="B26:G26"/>
    <mergeCell ref="B51:G51"/>
    <mergeCell ref="B72:E72"/>
    <mergeCell ref="B20:E20"/>
    <mergeCell ref="B22:E22"/>
    <mergeCell ref="B45:E45"/>
    <mergeCell ref="B47:E47"/>
    <mergeCell ref="B55:E55"/>
    <mergeCell ref="B30:E30"/>
  </mergeCells>
  <dataValidations count="1">
    <dataValidation type="list" allowBlank="1" showInputMessage="1" showErrorMessage="1" sqref="G38" xr:uid="{A2E7CB99-5E45-44FB-A390-2B7151254A1B}">
      <formula1>"Ej opdateret, Opdateret"</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E3B43-C81A-4040-96C7-770E998C4A66}">
  <sheetPr>
    <tabColor rgb="FF00B050"/>
  </sheetPr>
  <dimension ref="A3:M48"/>
  <sheetViews>
    <sheetView showGridLines="0" workbookViewId="0">
      <selection activeCell="C38" sqref="C38"/>
    </sheetView>
  </sheetViews>
  <sheetFormatPr defaultColWidth="8.625" defaultRowHeight="14.25" x14ac:dyDescent="0.2"/>
  <cols>
    <col min="1" max="1" width="4.375" customWidth="1"/>
    <col min="2" max="2" width="60.125" customWidth="1"/>
    <col min="3" max="8" width="14.125" customWidth="1"/>
    <col min="9" max="9" width="9" bestFit="1" customWidth="1"/>
  </cols>
  <sheetData>
    <row r="3" spans="1:13" ht="18.75" x14ac:dyDescent="0.4">
      <c r="D3" s="521"/>
    </row>
    <row r="5" spans="1:13" s="26" customFormat="1" ht="27.6" customHeight="1" x14ac:dyDescent="0.5">
      <c r="B5" s="307" t="s">
        <v>12</v>
      </c>
      <c r="C5" s="25"/>
      <c r="D5" s="25"/>
      <c r="E5" s="25"/>
      <c r="F5" s="25"/>
      <c r="G5" s="25"/>
      <c r="H5" s="25"/>
      <c r="I5" s="25"/>
    </row>
    <row r="6" spans="1:13" x14ac:dyDescent="0.2">
      <c r="A6" s="257"/>
      <c r="B6" s="257"/>
      <c r="C6" s="257"/>
      <c r="D6" s="257"/>
      <c r="E6" s="257"/>
      <c r="F6" s="257"/>
      <c r="G6" s="257"/>
      <c r="H6" s="257"/>
      <c r="I6" s="257"/>
    </row>
    <row r="7" spans="1:13" ht="18.75" x14ac:dyDescent="0.4">
      <c r="A7" s="257"/>
      <c r="B7" s="257"/>
      <c r="C7" s="257"/>
      <c r="D7" s="257"/>
      <c r="E7" s="257"/>
      <c r="F7" s="257"/>
      <c r="G7" s="257"/>
      <c r="H7" s="257"/>
      <c r="I7" s="228"/>
    </row>
    <row r="8" spans="1:13" x14ac:dyDescent="0.2">
      <c r="A8" s="257"/>
      <c r="B8" s="257"/>
      <c r="C8" s="257"/>
      <c r="D8" s="257"/>
      <c r="E8" s="257"/>
      <c r="F8" s="257"/>
      <c r="G8" s="257"/>
      <c r="H8" s="257"/>
      <c r="I8" s="257"/>
    </row>
    <row r="9" spans="1:13" x14ac:dyDescent="0.2">
      <c r="A9" s="257"/>
      <c r="B9" s="257"/>
      <c r="C9" s="257"/>
      <c r="D9" s="257"/>
      <c r="E9" s="257"/>
      <c r="F9" s="257"/>
      <c r="G9" s="257"/>
      <c r="H9" s="257"/>
      <c r="I9" s="257"/>
    </row>
    <row r="10" spans="1:13" x14ac:dyDescent="0.2">
      <c r="A10" s="257"/>
      <c r="B10" s="257"/>
      <c r="C10" s="257"/>
      <c r="D10" s="257"/>
      <c r="E10" s="257"/>
      <c r="F10" s="257"/>
      <c r="G10" s="257"/>
      <c r="H10" s="257"/>
      <c r="I10" s="257"/>
    </row>
    <row r="11" spans="1:13" x14ac:dyDescent="0.2">
      <c r="A11" s="257"/>
      <c r="B11" s="257"/>
      <c r="C11" s="257"/>
      <c r="D11" s="257"/>
      <c r="E11" s="257"/>
      <c r="F11" s="257"/>
      <c r="G11" s="257"/>
      <c r="H11" s="257"/>
      <c r="I11" s="257"/>
    </row>
    <row r="12" spans="1:13" x14ac:dyDescent="0.2">
      <c r="A12" s="257"/>
      <c r="B12" s="257"/>
      <c r="C12" s="257"/>
      <c r="D12" s="257"/>
      <c r="E12" s="257"/>
      <c r="F12" s="257"/>
      <c r="G12" s="257"/>
      <c r="H12" s="257"/>
      <c r="I12" s="257"/>
    </row>
    <row r="13" spans="1:13" ht="18.75" x14ac:dyDescent="0.4">
      <c r="A13" s="257"/>
      <c r="B13" s="274" t="s">
        <v>386</v>
      </c>
      <c r="C13" s="257"/>
      <c r="D13" s="257"/>
      <c r="E13" s="257"/>
      <c r="F13" s="257"/>
      <c r="G13" s="257"/>
      <c r="H13" s="257"/>
      <c r="I13" s="257"/>
    </row>
    <row r="14" spans="1:13" ht="24.75" thickBot="1" x14ac:dyDescent="0.25">
      <c r="A14" s="257"/>
      <c r="B14" s="280" t="s">
        <v>127</v>
      </c>
      <c r="C14" s="346" t="s">
        <v>387</v>
      </c>
      <c r="D14" s="346" t="s">
        <v>388</v>
      </c>
      <c r="E14" s="257"/>
      <c r="F14" s="257"/>
      <c r="G14" s="257"/>
      <c r="H14" s="257"/>
      <c r="I14" s="257"/>
    </row>
    <row r="15" spans="1:13" s="120" customFormat="1" x14ac:dyDescent="0.2">
      <c r="A15" s="257"/>
      <c r="B15" s="272" t="s">
        <v>389</v>
      </c>
      <c r="C15" s="760">
        <v>1600.1310000000001</v>
      </c>
      <c r="D15" s="761" t="s">
        <v>127</v>
      </c>
      <c r="E15" s="257"/>
      <c r="F15" s="257"/>
      <c r="G15" s="257"/>
      <c r="H15" s="257"/>
      <c r="I15" s="257"/>
      <c r="J15"/>
      <c r="K15"/>
      <c r="L15"/>
      <c r="M15"/>
    </row>
    <row r="16" spans="1:13" x14ac:dyDescent="0.2">
      <c r="A16" s="257"/>
      <c r="B16" s="339" t="s">
        <v>390</v>
      </c>
      <c r="C16" s="762">
        <v>820.61050703237061</v>
      </c>
      <c r="D16" s="763">
        <v>0.51283957815477021</v>
      </c>
      <c r="E16" s="257"/>
      <c r="F16" s="257"/>
      <c r="G16" s="257"/>
      <c r="H16" s="257"/>
      <c r="I16" s="257"/>
    </row>
    <row r="17" spans="1:13" s="120" customFormat="1" x14ac:dyDescent="0.2">
      <c r="A17" s="257"/>
      <c r="B17" s="269" t="s">
        <v>391</v>
      </c>
      <c r="C17" s="764">
        <v>238.37858891072943</v>
      </c>
      <c r="D17" s="765">
        <v>0.14897442078850384</v>
      </c>
      <c r="E17" s="257"/>
      <c r="F17" s="257"/>
      <c r="G17" s="257"/>
      <c r="H17" s="257"/>
      <c r="I17" s="257"/>
      <c r="J17"/>
      <c r="K17"/>
      <c r="L17"/>
      <c r="M17"/>
    </row>
    <row r="18" spans="1:13" x14ac:dyDescent="0.2">
      <c r="A18" s="257"/>
      <c r="B18" s="339" t="s">
        <v>392</v>
      </c>
      <c r="C18" s="762">
        <v>52.481026056000005</v>
      </c>
      <c r="D18" s="763">
        <v>3.2797955952356399E-2</v>
      </c>
      <c r="E18" s="257"/>
      <c r="F18" s="257"/>
      <c r="G18" s="257"/>
      <c r="H18" s="257"/>
      <c r="I18" s="257"/>
    </row>
    <row r="19" spans="1:13" x14ac:dyDescent="0.2">
      <c r="A19" s="257"/>
      <c r="B19" s="269" t="s">
        <v>393</v>
      </c>
      <c r="C19" s="764">
        <v>6.9536555829999998</v>
      </c>
      <c r="D19" s="765">
        <v>4.3456789369120397E-3</v>
      </c>
      <c r="E19" s="257"/>
      <c r="F19" s="257"/>
      <c r="G19" s="257"/>
      <c r="H19" s="257"/>
      <c r="I19" s="257"/>
    </row>
    <row r="20" spans="1:13" ht="24" x14ac:dyDescent="0.2">
      <c r="A20" s="257"/>
      <c r="B20" s="339" t="s">
        <v>394</v>
      </c>
      <c r="C20" s="762">
        <v>369.86981245957003</v>
      </c>
      <c r="D20" s="763">
        <v>0.23114970740493748</v>
      </c>
      <c r="E20" s="257"/>
      <c r="F20" s="257"/>
      <c r="G20" s="257"/>
      <c r="H20" s="257"/>
      <c r="I20" s="257"/>
    </row>
    <row r="21" spans="1:13" x14ac:dyDescent="0.2">
      <c r="A21" s="257"/>
      <c r="B21" s="269" t="s">
        <v>395</v>
      </c>
      <c r="C21" s="764">
        <v>107.52234499799999</v>
      </c>
      <c r="D21" s="765">
        <v>6.7195963954201243E-2</v>
      </c>
      <c r="E21" s="257"/>
      <c r="F21" s="257"/>
      <c r="G21" s="257"/>
      <c r="H21" s="257"/>
      <c r="I21" s="257"/>
    </row>
    <row r="22" spans="1:13" x14ac:dyDescent="0.2">
      <c r="A22" s="257"/>
      <c r="B22" s="339" t="s">
        <v>396</v>
      </c>
      <c r="C22" s="762">
        <v>3.0324190000000004</v>
      </c>
      <c r="D22" s="763">
        <v>1.895106713137862E-3</v>
      </c>
      <c r="E22" s="257"/>
      <c r="F22" s="257"/>
      <c r="G22" s="257"/>
      <c r="H22" s="257"/>
      <c r="I22" s="257"/>
    </row>
    <row r="23" spans="1:13" ht="28.5" customHeight="1" x14ac:dyDescent="0.2">
      <c r="A23" s="257"/>
      <c r="B23" s="896"/>
      <c r="C23" s="896"/>
      <c r="D23" s="896"/>
      <c r="E23" s="257"/>
      <c r="F23" s="257"/>
      <c r="G23" s="257"/>
      <c r="H23" s="257"/>
      <c r="I23" s="257"/>
    </row>
    <row r="24" spans="1:13" x14ac:dyDescent="0.2">
      <c r="A24" s="257"/>
      <c r="B24" s="257"/>
      <c r="C24" s="257"/>
      <c r="D24" s="257"/>
      <c r="E24" s="257"/>
      <c r="F24" s="257"/>
      <c r="G24" s="257"/>
      <c r="H24" s="257"/>
      <c r="I24" s="257"/>
    </row>
    <row r="25" spans="1:13" x14ac:dyDescent="0.2">
      <c r="A25" s="257"/>
      <c r="B25" s="257"/>
      <c r="C25" s="257"/>
      <c r="D25" s="257"/>
      <c r="E25" s="257"/>
      <c r="F25" s="257"/>
      <c r="G25" s="257"/>
      <c r="H25" s="257"/>
      <c r="I25" s="257"/>
    </row>
    <row r="26" spans="1:13" x14ac:dyDescent="0.2">
      <c r="A26" s="257"/>
      <c r="B26" s="257"/>
      <c r="C26" s="257"/>
      <c r="D26" s="257"/>
      <c r="E26" s="257"/>
      <c r="F26" s="257"/>
      <c r="G26" s="257"/>
      <c r="H26" s="257"/>
      <c r="I26" s="257"/>
    </row>
    <row r="27" spans="1:13" x14ac:dyDescent="0.2">
      <c r="A27" s="257"/>
      <c r="B27" s="257"/>
      <c r="C27" s="257"/>
      <c r="D27" s="257"/>
      <c r="E27" s="257"/>
      <c r="F27" s="257"/>
      <c r="G27" s="257"/>
      <c r="H27" s="257"/>
      <c r="I27" s="257"/>
    </row>
    <row r="28" spans="1:13" x14ac:dyDescent="0.2">
      <c r="A28" s="257"/>
      <c r="B28" s="257"/>
      <c r="C28" s="257"/>
      <c r="D28" s="257"/>
      <c r="E28" s="257"/>
      <c r="F28" s="257"/>
      <c r="G28" s="257"/>
      <c r="H28" s="257"/>
      <c r="I28" s="257"/>
    </row>
    <row r="29" spans="1:13" x14ac:dyDescent="0.2">
      <c r="A29" s="257"/>
      <c r="B29" s="257"/>
      <c r="C29" s="257"/>
      <c r="D29" s="257"/>
      <c r="E29" s="257"/>
      <c r="F29" s="257"/>
      <c r="G29" s="257"/>
      <c r="H29" s="257"/>
      <c r="I29" s="257"/>
    </row>
    <row r="30" spans="1:13" x14ac:dyDescent="0.2">
      <c r="A30" s="257"/>
      <c r="B30" s="257"/>
      <c r="C30" s="257"/>
      <c r="D30" s="257"/>
      <c r="E30" s="257"/>
      <c r="F30" s="257"/>
      <c r="G30" s="257"/>
      <c r="H30" s="257"/>
      <c r="I30" s="257"/>
    </row>
    <row r="31" spans="1:13" x14ac:dyDescent="0.2">
      <c r="A31" s="257"/>
      <c r="B31" s="257"/>
      <c r="C31" s="257"/>
      <c r="D31" s="257"/>
      <c r="E31" s="257"/>
      <c r="F31" s="257"/>
      <c r="G31" s="257"/>
      <c r="H31" s="257"/>
      <c r="I31" s="257"/>
    </row>
    <row r="32" spans="1:13" x14ac:dyDescent="0.2">
      <c r="A32" s="257"/>
      <c r="B32" s="257"/>
      <c r="C32" s="257"/>
      <c r="D32" s="257"/>
      <c r="E32" s="257"/>
      <c r="F32" s="257"/>
      <c r="G32" s="257"/>
      <c r="H32" s="257"/>
      <c r="I32" s="257"/>
    </row>
    <row r="33" spans="1:9" x14ac:dyDescent="0.2">
      <c r="A33" s="257"/>
      <c r="B33" s="257"/>
      <c r="C33" s="257"/>
      <c r="D33" s="257"/>
      <c r="E33" s="257"/>
      <c r="F33" s="257"/>
      <c r="G33" s="257"/>
      <c r="H33" s="257"/>
      <c r="I33" s="257"/>
    </row>
    <row r="34" spans="1:9" x14ac:dyDescent="0.2">
      <c r="A34" s="257"/>
      <c r="B34" s="257"/>
      <c r="C34" s="257"/>
      <c r="D34" s="257"/>
      <c r="E34" s="257"/>
      <c r="F34" s="257"/>
      <c r="G34" s="257"/>
      <c r="H34" s="257"/>
      <c r="I34" s="257"/>
    </row>
    <row r="35" spans="1:9" x14ac:dyDescent="0.2">
      <c r="A35" s="257"/>
      <c r="B35" s="257"/>
      <c r="C35" s="257"/>
      <c r="D35" s="257"/>
      <c r="E35" s="257"/>
      <c r="F35" s="257"/>
      <c r="G35" s="257"/>
      <c r="H35" s="257"/>
      <c r="I35" s="257"/>
    </row>
    <row r="36" spans="1:9" x14ac:dyDescent="0.2">
      <c r="A36" s="257"/>
      <c r="B36" s="257"/>
      <c r="C36" s="257"/>
      <c r="D36" s="257"/>
      <c r="E36" s="257"/>
      <c r="F36" s="257"/>
      <c r="G36" s="257"/>
      <c r="H36" s="257"/>
      <c r="I36" s="257"/>
    </row>
    <row r="37" spans="1:9" x14ac:dyDescent="0.2">
      <c r="A37" s="257"/>
      <c r="B37" s="257"/>
      <c r="C37" s="257"/>
      <c r="D37" s="257"/>
      <c r="E37" s="257"/>
      <c r="F37" s="257"/>
      <c r="G37" s="257"/>
      <c r="H37" s="257"/>
      <c r="I37" s="257"/>
    </row>
    <row r="38" spans="1:9" x14ac:dyDescent="0.2">
      <c r="A38" s="257"/>
      <c r="B38" s="257"/>
      <c r="C38" s="257"/>
      <c r="D38" s="257"/>
      <c r="E38" s="257"/>
      <c r="F38" s="257"/>
      <c r="G38" s="257"/>
      <c r="H38" s="257"/>
      <c r="I38" s="257"/>
    </row>
    <row r="39" spans="1:9" x14ac:dyDescent="0.2">
      <c r="A39" s="257"/>
      <c r="B39" s="257"/>
      <c r="C39" s="257"/>
      <c r="D39" s="257"/>
      <c r="E39" s="257"/>
      <c r="F39" s="257"/>
      <c r="G39" s="257"/>
      <c r="H39" s="257"/>
      <c r="I39" s="257"/>
    </row>
    <row r="40" spans="1:9" x14ac:dyDescent="0.2">
      <c r="A40" s="257"/>
      <c r="B40" s="257"/>
      <c r="C40" s="257"/>
      <c r="D40" s="257"/>
      <c r="E40" s="257"/>
      <c r="F40" s="257"/>
      <c r="G40" s="257"/>
      <c r="H40" s="257"/>
      <c r="I40" s="257"/>
    </row>
    <row r="41" spans="1:9" x14ac:dyDescent="0.2">
      <c r="A41" s="257"/>
      <c r="B41" s="257"/>
      <c r="C41" s="257"/>
      <c r="D41" s="257"/>
      <c r="E41" s="257"/>
      <c r="F41" s="257"/>
      <c r="G41" s="257"/>
      <c r="H41" s="257"/>
      <c r="I41" s="257"/>
    </row>
    <row r="42" spans="1:9" x14ac:dyDescent="0.2">
      <c r="A42" s="257"/>
      <c r="B42" s="257"/>
      <c r="C42" s="257"/>
      <c r="D42" s="257"/>
      <c r="E42" s="257"/>
      <c r="F42" s="257"/>
      <c r="G42" s="257"/>
      <c r="H42" s="257"/>
      <c r="I42" s="257"/>
    </row>
    <row r="43" spans="1:9" x14ac:dyDescent="0.2">
      <c r="A43" s="257"/>
      <c r="B43" s="257"/>
      <c r="C43" s="257"/>
      <c r="D43" s="257"/>
      <c r="E43" s="257"/>
      <c r="F43" s="257"/>
      <c r="G43" s="257"/>
      <c r="H43" s="257"/>
      <c r="I43" s="257"/>
    </row>
    <row r="44" spans="1:9" x14ac:dyDescent="0.2">
      <c r="A44" s="257"/>
      <c r="B44" s="257"/>
      <c r="C44" s="257"/>
      <c r="D44" s="257"/>
      <c r="E44" s="257"/>
      <c r="F44" s="257"/>
      <c r="G44" s="257"/>
      <c r="H44" s="257"/>
      <c r="I44" s="257"/>
    </row>
    <row r="45" spans="1:9" x14ac:dyDescent="0.2">
      <c r="A45" s="257"/>
      <c r="B45" s="257"/>
      <c r="C45" s="257"/>
      <c r="D45" s="257"/>
      <c r="E45" s="257"/>
      <c r="F45" s="257"/>
      <c r="G45" s="257"/>
      <c r="H45" s="257"/>
      <c r="I45" s="257"/>
    </row>
    <row r="46" spans="1:9" x14ac:dyDescent="0.2">
      <c r="A46" s="257"/>
      <c r="B46" s="257"/>
      <c r="C46" s="257"/>
      <c r="D46" s="257"/>
      <c r="E46" s="257"/>
      <c r="F46" s="257"/>
      <c r="G46" s="257"/>
      <c r="H46" s="257"/>
      <c r="I46" s="257"/>
    </row>
    <row r="47" spans="1:9" x14ac:dyDescent="0.2">
      <c r="A47" s="257"/>
      <c r="B47" s="257"/>
      <c r="C47" s="257"/>
      <c r="D47" s="257"/>
      <c r="E47" s="257"/>
      <c r="F47" s="257"/>
      <c r="G47" s="257"/>
      <c r="H47" s="257"/>
      <c r="I47" s="257"/>
    </row>
    <row r="48" spans="1:9" x14ac:dyDescent="0.2">
      <c r="A48" s="257"/>
      <c r="B48" s="257"/>
      <c r="C48" s="257"/>
      <c r="D48" s="257"/>
      <c r="E48" s="257"/>
      <c r="F48" s="257"/>
      <c r="G48" s="257"/>
      <c r="H48" s="257"/>
      <c r="I48" s="257"/>
    </row>
  </sheetData>
  <sheetProtection algorithmName="SHA-512" hashValue="ru4QA2rdfYz9Y5YKWMrUxmtozw7Bb0DVGx6VnKIHrR+vs+vAXE1giX2rlRdzQqn8JZBmGvgxrCk0WGll6r0IPw==" saltValue="PiwgKjIeg5BccGv6HsncaA==" spinCount="100000" sheet="1" formatCells="0" formatColumns="0" formatRows="0" insertColumns="0" insertRows="0" insertHyperlinks="0" deleteColumns="0" deleteRows="0" sort="0" autoFilter="0" pivotTables="0"/>
  <mergeCells count="1">
    <mergeCell ref="B23:D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B5:P41"/>
  <sheetViews>
    <sheetView workbookViewId="0"/>
  </sheetViews>
  <sheetFormatPr defaultColWidth="8.625" defaultRowHeight="14.25" x14ac:dyDescent="0.2"/>
  <cols>
    <col min="1" max="1" width="4.125" customWidth="1"/>
    <col min="2" max="2" width="45.625" customWidth="1"/>
    <col min="3" max="3" width="38" customWidth="1"/>
    <col min="4" max="4" width="39.5" customWidth="1"/>
  </cols>
  <sheetData>
    <row r="5" spans="2:16" s="51" customFormat="1" ht="27.6" customHeight="1" x14ac:dyDescent="0.4">
      <c r="B5" s="49" t="s">
        <v>397</v>
      </c>
      <c r="C5" s="50"/>
      <c r="D5" s="50"/>
      <c r="E5" s="50"/>
      <c r="F5" s="50"/>
      <c r="G5" s="50"/>
      <c r="H5" s="50"/>
      <c r="I5" s="50"/>
      <c r="J5" s="50"/>
      <c r="K5" s="50"/>
      <c r="L5" s="50"/>
      <c r="M5" s="50"/>
      <c r="N5" s="50"/>
      <c r="O5" s="50"/>
      <c r="P5" s="50"/>
    </row>
    <row r="7" spans="2:16" ht="18.75" x14ac:dyDescent="0.4">
      <c r="B7" s="1" t="s">
        <v>398</v>
      </c>
    </row>
    <row r="8" spans="2:16" ht="15" thickBot="1" x14ac:dyDescent="0.25">
      <c r="B8" s="21"/>
      <c r="C8" s="21" t="s">
        <v>399</v>
      </c>
      <c r="D8" s="73"/>
    </row>
    <row r="9" spans="2:16" x14ac:dyDescent="0.2">
      <c r="B9" s="81" t="s">
        <v>400</v>
      </c>
      <c r="C9" s="9" t="s">
        <v>401</v>
      </c>
      <c r="D9" s="85"/>
      <c r="F9" s="93"/>
    </row>
    <row r="10" spans="2:16" x14ac:dyDescent="0.2">
      <c r="B10" s="76" t="s">
        <v>402</v>
      </c>
      <c r="C10" s="67" t="s">
        <v>403</v>
      </c>
      <c r="D10" s="69"/>
      <c r="F10" s="93"/>
    </row>
    <row r="11" spans="2:16" ht="24" customHeight="1" x14ac:dyDescent="0.2">
      <c r="B11" s="77" t="s">
        <v>404</v>
      </c>
      <c r="C11" s="897" t="s">
        <v>405</v>
      </c>
      <c r="D11" s="897"/>
    </row>
    <row r="12" spans="2:16" x14ac:dyDescent="0.2">
      <c r="B12" s="76" t="s">
        <v>406</v>
      </c>
      <c r="C12" s="76" t="s">
        <v>407</v>
      </c>
      <c r="D12" s="69"/>
    </row>
    <row r="13" spans="2:16" x14ac:dyDescent="0.2">
      <c r="B13" s="83" t="s">
        <v>408</v>
      </c>
      <c r="C13" s="68" t="s">
        <v>409</v>
      </c>
      <c r="D13" s="84"/>
    </row>
    <row r="16" spans="2:16" ht="18.75" x14ac:dyDescent="0.4">
      <c r="B16" s="1" t="s">
        <v>410</v>
      </c>
    </row>
    <row r="17" spans="2:4" ht="15" thickBot="1" x14ac:dyDescent="0.25">
      <c r="B17" s="21"/>
      <c r="C17" s="21" t="s">
        <v>399</v>
      </c>
      <c r="D17" s="73"/>
    </row>
    <row r="18" spans="2:4" x14ac:dyDescent="0.2">
      <c r="B18" s="81" t="s">
        <v>411</v>
      </c>
      <c r="C18" s="9" t="s">
        <v>412</v>
      </c>
      <c r="D18" s="85"/>
    </row>
    <row r="19" spans="2:4" x14ac:dyDescent="0.2">
      <c r="B19" s="76" t="s">
        <v>413</v>
      </c>
      <c r="C19" s="67" t="s">
        <v>414</v>
      </c>
      <c r="D19" s="69"/>
    </row>
    <row r="20" spans="2:4" x14ac:dyDescent="0.2">
      <c r="B20" s="75" t="s">
        <v>15</v>
      </c>
      <c r="C20" s="75" t="s">
        <v>412</v>
      </c>
      <c r="D20" s="75"/>
    </row>
    <row r="21" spans="2:4" x14ac:dyDescent="0.2">
      <c r="B21" s="76" t="s">
        <v>415</v>
      </c>
      <c r="C21" s="67" t="s">
        <v>416</v>
      </c>
      <c r="D21" s="67"/>
    </row>
    <row r="23" spans="2:4" ht="18.75" x14ac:dyDescent="0.4">
      <c r="B23" s="1" t="s">
        <v>417</v>
      </c>
    </row>
    <row r="24" spans="2:4" ht="15" thickBot="1" x14ac:dyDescent="0.25">
      <c r="B24" s="21"/>
      <c r="C24" s="21" t="s">
        <v>418</v>
      </c>
      <c r="D24" s="73"/>
    </row>
    <row r="25" spans="2:4" x14ac:dyDescent="0.2">
      <c r="B25" s="81" t="s">
        <v>195</v>
      </c>
      <c r="C25" s="9"/>
      <c r="D25" s="85"/>
    </row>
    <row r="26" spans="2:4" x14ac:dyDescent="0.2">
      <c r="B26" s="76" t="s">
        <v>333</v>
      </c>
      <c r="C26" s="67"/>
      <c r="D26" s="69"/>
    </row>
    <row r="27" spans="2:4" x14ac:dyDescent="0.2">
      <c r="B27" s="75" t="s">
        <v>419</v>
      </c>
      <c r="C27" s="75"/>
      <c r="D27" s="75"/>
    </row>
    <row r="28" spans="2:4" x14ac:dyDescent="0.2">
      <c r="B28" s="76" t="s">
        <v>420</v>
      </c>
      <c r="C28" s="67"/>
      <c r="D28" s="67"/>
    </row>
    <row r="29" spans="2:4" x14ac:dyDescent="0.2">
      <c r="B29" s="75" t="s">
        <v>421</v>
      </c>
      <c r="C29" s="75"/>
      <c r="D29" s="75"/>
    </row>
    <row r="30" spans="2:4" x14ac:dyDescent="0.2">
      <c r="B30" s="76" t="s">
        <v>422</v>
      </c>
      <c r="C30" s="67"/>
      <c r="D30" s="67"/>
    </row>
    <row r="31" spans="2:4" x14ac:dyDescent="0.2">
      <c r="B31" s="75" t="s">
        <v>270</v>
      </c>
      <c r="C31" s="75"/>
      <c r="D31" s="75"/>
    </row>
    <row r="32" spans="2:4" x14ac:dyDescent="0.2">
      <c r="B32" s="76" t="s">
        <v>423</v>
      </c>
      <c r="C32" s="67"/>
      <c r="D32" s="67"/>
    </row>
    <row r="33" spans="2:6" x14ac:dyDescent="0.2">
      <c r="B33" s="75"/>
      <c r="C33" s="75"/>
      <c r="D33" s="75"/>
    </row>
    <row r="34" spans="2:6" x14ac:dyDescent="0.2">
      <c r="B34" s="76"/>
      <c r="C34" s="67"/>
      <c r="D34" s="67"/>
    </row>
    <row r="36" spans="2:6" ht="18.75" x14ac:dyDescent="0.4">
      <c r="B36" s="1" t="s">
        <v>424</v>
      </c>
      <c r="E36" s="1"/>
    </row>
    <row r="37" spans="2:6" ht="15" thickBot="1" x14ac:dyDescent="0.25">
      <c r="B37" s="21"/>
      <c r="C37" s="21"/>
      <c r="D37" s="73"/>
      <c r="E37" s="21"/>
      <c r="F37" s="21"/>
    </row>
    <row r="38" spans="2:6" x14ac:dyDescent="0.2">
      <c r="B38" s="81" t="s">
        <v>425</v>
      </c>
      <c r="C38" s="9"/>
      <c r="D38" s="85"/>
      <c r="E38" s="81"/>
      <c r="F38" s="9"/>
    </row>
    <row r="39" spans="2:6" x14ac:dyDescent="0.2">
      <c r="B39" s="76" t="s">
        <v>426</v>
      </c>
      <c r="C39" s="67"/>
      <c r="D39" s="69"/>
    </row>
    <row r="40" spans="2:6" x14ac:dyDescent="0.2">
      <c r="B40" s="75" t="s">
        <v>427</v>
      </c>
      <c r="C40" s="75"/>
      <c r="D40" s="75"/>
    </row>
    <row r="41" spans="2:6" x14ac:dyDescent="0.2">
      <c r="E41" s="93"/>
    </row>
  </sheetData>
  <mergeCells count="1">
    <mergeCell ref="C11:D1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5:I22"/>
  <sheetViews>
    <sheetView showGridLines="0" workbookViewId="0">
      <selection activeCell="I28" sqref="I28"/>
    </sheetView>
  </sheetViews>
  <sheetFormatPr defaultColWidth="8.625" defaultRowHeight="14.25" x14ac:dyDescent="0.2"/>
  <cols>
    <col min="1" max="1" width="4.375" customWidth="1"/>
    <col min="2" max="2" width="60.125" customWidth="1"/>
    <col min="3" max="9" width="14.125" customWidth="1"/>
    <col min="11" max="11" width="14" customWidth="1"/>
  </cols>
  <sheetData>
    <row r="5" spans="2:9" s="26" customFormat="1" ht="27.6" customHeight="1" x14ac:dyDescent="0.4">
      <c r="B5" s="24" t="s">
        <v>11</v>
      </c>
      <c r="C5" s="25"/>
      <c r="D5" s="25"/>
      <c r="E5" s="25"/>
      <c r="F5" s="25"/>
      <c r="G5" s="25"/>
      <c r="H5" s="25"/>
      <c r="I5" s="25"/>
    </row>
    <row r="7" spans="2:9" ht="18.75" x14ac:dyDescent="0.4">
      <c r="B7" s="1" t="s">
        <v>428</v>
      </c>
      <c r="E7" s="521"/>
    </row>
    <row r="9" spans="2:9" ht="15" thickBot="1" x14ac:dyDescent="0.25">
      <c r="B9" s="21" t="s">
        <v>188</v>
      </c>
      <c r="C9" s="34">
        <v>2016</v>
      </c>
      <c r="D9" s="34">
        <v>2017</v>
      </c>
      <c r="E9" s="34">
        <v>2018</v>
      </c>
      <c r="F9" s="34">
        <v>2019</v>
      </c>
      <c r="G9" s="34">
        <v>2020</v>
      </c>
      <c r="H9" s="34">
        <v>2021</v>
      </c>
      <c r="I9" s="34">
        <v>2022</v>
      </c>
    </row>
    <row r="10" spans="2:9" x14ac:dyDescent="0.2">
      <c r="B10" s="689" t="s">
        <v>429</v>
      </c>
      <c r="C10" s="690">
        <v>1</v>
      </c>
      <c r="D10" s="690">
        <v>1</v>
      </c>
      <c r="E10" s="690">
        <v>1</v>
      </c>
      <c r="F10" s="690">
        <v>1</v>
      </c>
      <c r="G10" s="690">
        <v>1</v>
      </c>
      <c r="H10" s="690">
        <v>1</v>
      </c>
      <c r="I10" s="690">
        <v>1</v>
      </c>
    </row>
    <row r="11" spans="2:9" x14ac:dyDescent="0.2">
      <c r="B11" s="32" t="s">
        <v>430</v>
      </c>
      <c r="C11" s="36">
        <v>303.39999999999998</v>
      </c>
      <c r="D11" s="36">
        <v>278.89999999999998</v>
      </c>
      <c r="E11" s="36">
        <v>300.60000000000002</v>
      </c>
      <c r="F11" s="36">
        <v>440</v>
      </c>
      <c r="G11" s="36">
        <v>451</v>
      </c>
      <c r="H11" s="36">
        <v>541</v>
      </c>
      <c r="I11" s="36">
        <v>510</v>
      </c>
    </row>
    <row r="12" spans="2:9" x14ac:dyDescent="0.2">
      <c r="B12" s="23" t="s">
        <v>431</v>
      </c>
      <c r="C12" s="38">
        <v>2281</v>
      </c>
      <c r="D12" s="43">
        <v>2320</v>
      </c>
      <c r="E12" s="43">
        <v>2283</v>
      </c>
      <c r="F12" s="43">
        <v>4091</v>
      </c>
      <c r="G12" s="43">
        <v>5285</v>
      </c>
      <c r="H12" s="43">
        <v>4684</v>
      </c>
      <c r="I12" s="43">
        <v>6522</v>
      </c>
    </row>
    <row r="13" spans="2:9" x14ac:dyDescent="0.2">
      <c r="B13" s="20" t="s">
        <v>432</v>
      </c>
      <c r="C13" s="36">
        <v>17</v>
      </c>
      <c r="D13" s="175">
        <v>21</v>
      </c>
      <c r="E13" s="175">
        <v>22</v>
      </c>
      <c r="F13" s="175">
        <v>21</v>
      </c>
      <c r="G13" s="175">
        <v>25</v>
      </c>
      <c r="H13" s="36">
        <v>27</v>
      </c>
      <c r="I13" s="36">
        <v>12</v>
      </c>
    </row>
    <row r="14" spans="2:9" x14ac:dyDescent="0.2">
      <c r="B14" s="23" t="s">
        <v>433</v>
      </c>
      <c r="C14" s="38">
        <v>23</v>
      </c>
      <c r="D14" s="43">
        <v>32</v>
      </c>
      <c r="E14" s="43">
        <v>51</v>
      </c>
      <c r="F14" s="43">
        <v>58</v>
      </c>
      <c r="G14" s="43">
        <v>65</v>
      </c>
      <c r="H14" s="43">
        <v>168</v>
      </c>
      <c r="I14" s="43">
        <v>410</v>
      </c>
    </row>
    <row r="15" spans="2:9" x14ac:dyDescent="0.2">
      <c r="B15" s="232" t="s">
        <v>434</v>
      </c>
      <c r="C15" s="36"/>
      <c r="D15" s="175"/>
      <c r="E15" s="175"/>
      <c r="F15" s="175"/>
      <c r="G15" s="175"/>
      <c r="H15" s="175"/>
      <c r="I15" s="175"/>
    </row>
    <row r="16" spans="2:9" x14ac:dyDescent="0.2">
      <c r="B16" s="23" t="s">
        <v>435</v>
      </c>
      <c r="C16" s="38" t="s">
        <v>129</v>
      </c>
      <c r="D16" s="43">
        <v>589</v>
      </c>
      <c r="E16" s="43">
        <v>772</v>
      </c>
      <c r="F16" s="43">
        <v>839</v>
      </c>
      <c r="G16" s="38">
        <f>705+1019</f>
        <v>1724</v>
      </c>
      <c r="H16" s="38">
        <f>1321+964</f>
        <v>2285</v>
      </c>
      <c r="I16" s="38">
        <v>3615</v>
      </c>
    </row>
    <row r="17" spans="2:9" x14ac:dyDescent="0.2">
      <c r="B17" s="20" t="s">
        <v>436</v>
      </c>
      <c r="C17" s="119" t="s">
        <v>129</v>
      </c>
      <c r="D17" s="37">
        <v>0.22</v>
      </c>
      <c r="E17" s="37">
        <v>0.37</v>
      </c>
      <c r="F17" s="37">
        <v>0.49</v>
      </c>
      <c r="G17" s="37">
        <v>0.33</v>
      </c>
      <c r="H17" s="37">
        <v>0.36</v>
      </c>
      <c r="I17" s="37">
        <v>0.7</v>
      </c>
    </row>
    <row r="18" spans="2:9" x14ac:dyDescent="0.2">
      <c r="B18" s="23" t="s">
        <v>437</v>
      </c>
      <c r="C18" s="38" t="s">
        <v>129</v>
      </c>
      <c r="D18" s="39">
        <v>8.4000000000000005E-2</v>
      </c>
      <c r="E18" s="39">
        <v>8.1000000000000003E-2</v>
      </c>
      <c r="F18" s="17">
        <v>7.8E-2</v>
      </c>
      <c r="G18" s="39">
        <v>0.08</v>
      </c>
      <c r="H18" s="174" t="s">
        <v>438</v>
      </c>
      <c r="I18" s="39">
        <v>0.23</v>
      </c>
    </row>
    <row r="19" spans="2:9" x14ac:dyDescent="0.2">
      <c r="B19" s="74" t="s">
        <v>439</v>
      </c>
      <c r="C19" s="684" t="s">
        <v>129</v>
      </c>
      <c r="D19" s="685" t="s">
        <v>129</v>
      </c>
      <c r="E19" s="111">
        <v>0.78</v>
      </c>
      <c r="F19" s="111">
        <v>0.78</v>
      </c>
      <c r="G19" s="111">
        <v>0.8</v>
      </c>
      <c r="H19" s="112">
        <v>0.65</v>
      </c>
      <c r="I19" s="112">
        <v>0.49</v>
      </c>
    </row>
    <row r="20" spans="2:9" s="120" customFormat="1" x14ac:dyDescent="0.2">
      <c r="B20" s="23" t="s">
        <v>440</v>
      </c>
      <c r="C20" s="38" t="s">
        <v>129</v>
      </c>
      <c r="D20" s="43" t="s">
        <v>129</v>
      </c>
      <c r="E20" s="39">
        <v>0.44</v>
      </c>
      <c r="F20" s="39">
        <v>0.47</v>
      </c>
      <c r="G20" s="39">
        <v>0.56999999999999995</v>
      </c>
      <c r="H20" s="39">
        <v>0.71</v>
      </c>
      <c r="I20" s="39">
        <v>0.6</v>
      </c>
    </row>
    <row r="21" spans="2:9" x14ac:dyDescent="0.2">
      <c r="B21" s="74" t="s">
        <v>441</v>
      </c>
      <c r="C21" s="112">
        <v>1</v>
      </c>
      <c r="D21" s="112">
        <v>1</v>
      </c>
      <c r="E21" s="112">
        <v>1</v>
      </c>
      <c r="F21" s="112">
        <v>1</v>
      </c>
      <c r="G21" s="112">
        <v>1</v>
      </c>
      <c r="H21" s="112">
        <v>1</v>
      </c>
      <c r="I21" s="112">
        <v>1</v>
      </c>
    </row>
    <row r="22" spans="2:9" ht="21.75" customHeight="1" x14ac:dyDescent="0.2">
      <c r="B22" s="898"/>
      <c r="C22" s="898"/>
      <c r="D22" s="898"/>
      <c r="E22" s="898"/>
      <c r="F22" s="898"/>
      <c r="G22" s="898"/>
      <c r="H22" s="898"/>
    </row>
  </sheetData>
  <sheetProtection algorithmName="SHA-512" hashValue="WfE1Z+Yl/PMA82ttwcBTBFIEniDXIhHE2XtbyHKxO7mpMx3n2sCkSCiwUQPMpy2OTKCd+NbcZo0YWNqwSuymHA==" saltValue="Z3eainG64dlLttOMdOv+Dg==" spinCount="100000" sheet="1" formatCells="0" formatColumns="0" formatRows="0" insertColumns="0" insertRows="0" insertHyperlinks="0" deleteColumns="0" deleteRows="0" sort="0" autoFilter="0" pivotTables="0"/>
  <mergeCells count="1">
    <mergeCell ref="B22:H2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Q129"/>
  <sheetViews>
    <sheetView showGridLines="0" zoomScale="80" zoomScaleNormal="80" workbookViewId="0">
      <selection activeCell="F8" sqref="F8"/>
    </sheetView>
  </sheetViews>
  <sheetFormatPr defaultColWidth="8.625" defaultRowHeight="14.25" x14ac:dyDescent="0.2"/>
  <cols>
    <col min="1" max="1" width="4.125" customWidth="1"/>
    <col min="2" max="2" width="57.125" customWidth="1"/>
    <col min="3" max="5" width="23.125" customWidth="1"/>
    <col min="6" max="6" width="19.25" customWidth="1"/>
    <col min="7" max="7" width="38" customWidth="1"/>
    <col min="8" max="8" width="12.5" customWidth="1"/>
    <col min="9" max="9" width="16.125" customWidth="1"/>
    <col min="10" max="10" width="21.25" customWidth="1"/>
  </cols>
  <sheetData>
    <row r="1" spans="1:8" x14ac:dyDescent="0.2">
      <c r="A1" t="s">
        <v>442</v>
      </c>
    </row>
    <row r="2" spans="1:8" ht="14.1" customHeight="1" x14ac:dyDescent="0.2"/>
    <row r="3" spans="1:8" ht="14.1" customHeight="1" x14ac:dyDescent="0.2"/>
    <row r="5" spans="1:8" s="51" customFormat="1" ht="27.6" customHeight="1" x14ac:dyDescent="0.4">
      <c r="B5" s="49" t="s">
        <v>14</v>
      </c>
      <c r="C5" s="50"/>
      <c r="D5" s="50"/>
      <c r="E5" s="50"/>
      <c r="F5" s="50"/>
      <c r="G5" s="50"/>
    </row>
    <row r="7" spans="1:8" ht="18.75" x14ac:dyDescent="0.25">
      <c r="B7" s="40" t="s">
        <v>443</v>
      </c>
      <c r="H7" s="446"/>
    </row>
    <row r="8" spans="1:8" ht="19.5" thickBot="1" x14ac:dyDescent="0.45">
      <c r="B8" s="66" t="s">
        <v>444</v>
      </c>
      <c r="C8" s="22"/>
      <c r="D8" s="72"/>
      <c r="E8" s="228"/>
    </row>
    <row r="9" spans="1:8" ht="18.75" x14ac:dyDescent="0.4">
      <c r="B9" s="461" t="s">
        <v>445</v>
      </c>
      <c r="C9" s="462">
        <v>0.78900000000000003</v>
      </c>
      <c r="D9" s="19"/>
      <c r="E9" s="226"/>
      <c r="H9" s="521"/>
    </row>
    <row r="10" spans="1:8" ht="18.75" x14ac:dyDescent="0.4">
      <c r="B10" s="463" t="s">
        <v>446</v>
      </c>
      <c r="C10" s="464">
        <v>0.1003</v>
      </c>
      <c r="H10" s="521"/>
    </row>
    <row r="11" spans="1:8" ht="18.75" x14ac:dyDescent="0.4">
      <c r="B11" s="465" t="s">
        <v>447</v>
      </c>
      <c r="C11" s="466">
        <v>2.4E-2</v>
      </c>
      <c r="D11" s="89"/>
      <c r="H11" s="521"/>
    </row>
    <row r="12" spans="1:8" ht="18.75" x14ac:dyDescent="0.4">
      <c r="B12" s="463" t="s">
        <v>448</v>
      </c>
      <c r="C12" s="464">
        <v>2.4E-2</v>
      </c>
      <c r="H12" s="521"/>
    </row>
    <row r="13" spans="1:8" ht="18.75" x14ac:dyDescent="0.4">
      <c r="B13" s="465" t="s">
        <v>449</v>
      </c>
      <c r="C13" s="466">
        <v>2.2499999999999999E-2</v>
      </c>
      <c r="H13" s="521"/>
    </row>
    <row r="14" spans="1:8" ht="18.75" x14ac:dyDescent="0.4">
      <c r="B14" s="463" t="s">
        <v>450</v>
      </c>
      <c r="C14" s="464">
        <v>1.6299999999999999E-2</v>
      </c>
      <c r="H14" s="521"/>
    </row>
    <row r="15" spans="1:8" ht="18.75" x14ac:dyDescent="0.4">
      <c r="B15" s="710" t="s">
        <v>451</v>
      </c>
      <c r="C15" s="711">
        <v>1.6299999999999999E-2</v>
      </c>
      <c r="D15" s="460"/>
      <c r="H15" s="521"/>
    </row>
    <row r="16" spans="1:8" ht="18.75" x14ac:dyDescent="0.4">
      <c r="B16" s="463" t="s">
        <v>452</v>
      </c>
      <c r="C16" s="464">
        <v>4.4000000000000003E-3</v>
      </c>
      <c r="H16" s="521"/>
    </row>
    <row r="17" spans="2:17" ht="18.75" x14ac:dyDescent="0.4">
      <c r="B17" s="710" t="s">
        <v>453</v>
      </c>
      <c r="C17" s="711">
        <v>3.3999999999999998E-3</v>
      </c>
      <c r="H17" s="521"/>
    </row>
    <row r="18" spans="2:17" ht="36.75" customHeight="1" x14ac:dyDescent="0.4">
      <c r="B18" s="900" t="s">
        <v>454</v>
      </c>
      <c r="C18" s="900"/>
      <c r="H18" s="521"/>
    </row>
    <row r="19" spans="2:17" ht="18.75" x14ac:dyDescent="0.4">
      <c r="H19" s="521"/>
    </row>
    <row r="20" spans="2:17" ht="18.75" x14ac:dyDescent="0.4">
      <c r="B20" s="80"/>
      <c r="H20" s="521"/>
    </row>
    <row r="21" spans="2:17" ht="18.75" x14ac:dyDescent="0.4">
      <c r="B21" s="40" t="s">
        <v>455</v>
      </c>
      <c r="C21" s="89"/>
      <c r="H21" s="521"/>
    </row>
    <row r="22" spans="2:17" ht="19.5" thickBot="1" x14ac:dyDescent="0.45">
      <c r="B22" s="66" t="s">
        <v>444</v>
      </c>
      <c r="C22" s="22" t="s">
        <v>456</v>
      </c>
      <c r="D22" s="22" t="s">
        <v>457</v>
      </c>
      <c r="E22" s="22" t="s">
        <v>458</v>
      </c>
      <c r="F22" s="543" t="s">
        <v>459</v>
      </c>
      <c r="G22" s="543" t="s">
        <v>460</v>
      </c>
      <c r="H22" s="521"/>
      <c r="I22" s="226"/>
    </row>
    <row r="23" spans="2:17" ht="24.75" customHeight="1" x14ac:dyDescent="0.4">
      <c r="B23" s="467" t="s">
        <v>461</v>
      </c>
      <c r="C23" s="423" t="s">
        <v>346</v>
      </c>
      <c r="D23" s="423" t="s">
        <v>462</v>
      </c>
      <c r="E23" s="423" t="s">
        <v>462</v>
      </c>
      <c r="F23" s="423" t="s">
        <v>463</v>
      </c>
      <c r="G23" s="522" t="s">
        <v>464</v>
      </c>
      <c r="H23" s="521"/>
    </row>
    <row r="24" spans="2:17" ht="75" customHeight="1" x14ac:dyDescent="0.4">
      <c r="B24" s="461" t="s">
        <v>465</v>
      </c>
      <c r="C24" s="468" t="s">
        <v>466</v>
      </c>
      <c r="D24" s="468" t="s">
        <v>462</v>
      </c>
      <c r="E24" s="468" t="s">
        <v>462</v>
      </c>
      <c r="F24" s="468" t="s">
        <v>467</v>
      </c>
      <c r="G24" s="524" t="s">
        <v>468</v>
      </c>
      <c r="H24" s="521"/>
    </row>
    <row r="25" spans="2:17" ht="51.75" customHeight="1" x14ac:dyDescent="0.4">
      <c r="B25" s="467" t="s">
        <v>469</v>
      </c>
      <c r="C25" s="423" t="s">
        <v>466</v>
      </c>
      <c r="D25" s="423" t="s">
        <v>462</v>
      </c>
      <c r="E25" s="423" t="s">
        <v>470</v>
      </c>
      <c r="F25" s="423" t="s">
        <v>471</v>
      </c>
      <c r="G25" s="522" t="s">
        <v>472</v>
      </c>
      <c r="H25" s="521"/>
      <c r="J25" s="688"/>
      <c r="K25" s="508"/>
      <c r="L25" s="120"/>
      <c r="M25" s="120"/>
      <c r="N25" s="120"/>
      <c r="O25" s="120"/>
      <c r="P25" s="120"/>
      <c r="Q25" s="120"/>
    </row>
    <row r="26" spans="2:17" ht="72.75" customHeight="1" x14ac:dyDescent="0.4">
      <c r="B26" s="316" t="s">
        <v>473</v>
      </c>
      <c r="C26" s="468" t="s">
        <v>466</v>
      </c>
      <c r="D26" s="468" t="s">
        <v>470</v>
      </c>
      <c r="E26" s="468" t="s">
        <v>462</v>
      </c>
      <c r="F26" s="468" t="s">
        <v>467</v>
      </c>
      <c r="G26" s="524" t="s">
        <v>474</v>
      </c>
      <c r="H26" s="521"/>
      <c r="J26" s="509"/>
      <c r="K26" s="510"/>
      <c r="L26" s="510"/>
      <c r="M26" s="510"/>
      <c r="N26" s="510"/>
      <c r="O26" s="510"/>
      <c r="P26" s="510"/>
      <c r="Q26" s="120"/>
    </row>
    <row r="27" spans="2:17" ht="36" x14ac:dyDescent="0.4">
      <c r="B27" s="467" t="s">
        <v>475</v>
      </c>
      <c r="C27" s="423" t="s">
        <v>466</v>
      </c>
      <c r="D27" s="423" t="s">
        <v>462</v>
      </c>
      <c r="E27" s="423" t="s">
        <v>462</v>
      </c>
      <c r="F27" s="423" t="s">
        <v>476</v>
      </c>
      <c r="G27" s="423" t="s">
        <v>477</v>
      </c>
      <c r="H27" s="521"/>
      <c r="J27" s="511"/>
      <c r="K27" s="120"/>
      <c r="L27" s="120"/>
      <c r="M27" s="120"/>
      <c r="N27" s="120"/>
      <c r="O27" s="120"/>
      <c r="P27" s="120"/>
      <c r="Q27" s="510"/>
    </row>
    <row r="28" spans="2:17" ht="24" x14ac:dyDescent="0.4">
      <c r="B28" s="461" t="s">
        <v>478</v>
      </c>
      <c r="C28" s="468" t="s">
        <v>466</v>
      </c>
      <c r="D28" s="468" t="s">
        <v>462</v>
      </c>
      <c r="E28" s="468" t="s">
        <v>462</v>
      </c>
      <c r="F28" s="468" t="s">
        <v>479</v>
      </c>
      <c r="G28" s="468" t="s">
        <v>480</v>
      </c>
      <c r="H28" s="521"/>
      <c r="J28" s="120"/>
      <c r="K28" s="120"/>
      <c r="L28" s="120"/>
      <c r="M28" s="120"/>
      <c r="N28" s="120"/>
      <c r="O28" s="120"/>
      <c r="P28" s="120"/>
      <c r="Q28" s="120"/>
    </row>
    <row r="29" spans="2:17" ht="36" x14ac:dyDescent="0.4">
      <c r="B29" s="467" t="s">
        <v>481</v>
      </c>
      <c r="C29" s="423" t="s">
        <v>466</v>
      </c>
      <c r="D29" s="423" t="s">
        <v>470</v>
      </c>
      <c r="E29" s="423" t="s">
        <v>462</v>
      </c>
      <c r="F29" s="423" t="s">
        <v>482</v>
      </c>
      <c r="G29" s="423" t="s">
        <v>483</v>
      </c>
      <c r="H29" s="521"/>
      <c r="J29" s="512"/>
      <c r="K29" s="120"/>
      <c r="L29" s="120"/>
      <c r="M29" s="120"/>
      <c r="N29" s="120"/>
      <c r="O29" s="120"/>
      <c r="P29" s="120"/>
      <c r="Q29" s="120"/>
    </row>
    <row r="30" spans="2:17" ht="48" x14ac:dyDescent="0.4">
      <c r="B30" s="469" t="s">
        <v>484</v>
      </c>
      <c r="C30" s="470" t="s">
        <v>466</v>
      </c>
      <c r="D30" s="470" t="s">
        <v>470</v>
      </c>
      <c r="E30" s="470" t="s">
        <v>462</v>
      </c>
      <c r="F30" s="470" t="s">
        <v>485</v>
      </c>
      <c r="G30" s="470" t="s">
        <v>486</v>
      </c>
      <c r="H30" s="521"/>
      <c r="J30" s="512"/>
      <c r="K30" s="120"/>
      <c r="L30" s="120"/>
      <c r="M30" s="120"/>
      <c r="N30" s="120"/>
      <c r="O30" s="120"/>
      <c r="P30" s="120"/>
      <c r="Q30" s="120"/>
    </row>
    <row r="31" spans="2:17" ht="61.5" customHeight="1" x14ac:dyDescent="0.4">
      <c r="B31" s="467" t="s">
        <v>487</v>
      </c>
      <c r="C31" s="423" t="s">
        <v>346</v>
      </c>
      <c r="D31" s="423" t="s">
        <v>470</v>
      </c>
      <c r="E31" s="423" t="s">
        <v>462</v>
      </c>
      <c r="F31" s="423" t="s">
        <v>488</v>
      </c>
      <c r="G31" s="423" t="s">
        <v>489</v>
      </c>
      <c r="H31" s="521"/>
      <c r="J31" s="512"/>
      <c r="K31" s="120"/>
      <c r="L31" s="120"/>
      <c r="M31" s="120"/>
      <c r="N31" s="120"/>
      <c r="O31" s="120"/>
      <c r="P31" s="120"/>
      <c r="Q31" s="120"/>
    </row>
    <row r="32" spans="2:17" ht="60" x14ac:dyDescent="0.4">
      <c r="B32" s="469" t="s">
        <v>490</v>
      </c>
      <c r="C32" s="470" t="s">
        <v>466</v>
      </c>
      <c r="D32" s="470" t="s">
        <v>462</v>
      </c>
      <c r="E32" s="470" t="s">
        <v>470</v>
      </c>
      <c r="F32" s="470" t="s">
        <v>491</v>
      </c>
      <c r="G32" s="470" t="s">
        <v>492</v>
      </c>
      <c r="H32" s="521"/>
      <c r="J32" s="512"/>
      <c r="K32" s="120"/>
      <c r="L32" s="120"/>
      <c r="M32" s="120"/>
      <c r="N32" s="120"/>
      <c r="O32" s="120"/>
      <c r="P32" s="120"/>
      <c r="Q32" s="120"/>
    </row>
    <row r="33" spans="2:17" ht="36" customHeight="1" x14ac:dyDescent="0.4">
      <c r="B33" s="317" t="s">
        <v>493</v>
      </c>
      <c r="C33" s="423" t="s">
        <v>346</v>
      </c>
      <c r="D33" s="423" t="s">
        <v>462</v>
      </c>
      <c r="E33" s="423" t="s">
        <v>470</v>
      </c>
      <c r="F33" s="423" t="s">
        <v>482</v>
      </c>
      <c r="G33" s="522" t="s">
        <v>494</v>
      </c>
      <c r="H33" s="521"/>
      <c r="J33" s="510"/>
      <c r="K33" s="510"/>
      <c r="L33" s="510"/>
      <c r="M33" s="510"/>
      <c r="N33" s="510"/>
      <c r="O33" s="510"/>
      <c r="P33" s="510"/>
      <c r="Q33" s="510"/>
    </row>
    <row r="34" spans="2:17" ht="42" customHeight="1" x14ac:dyDescent="0.4">
      <c r="B34" s="316" t="s">
        <v>495</v>
      </c>
      <c r="C34" s="468" t="s">
        <v>466</v>
      </c>
      <c r="D34" s="468" t="s">
        <v>462</v>
      </c>
      <c r="E34" s="468" t="s">
        <v>462</v>
      </c>
      <c r="F34" s="470" t="s">
        <v>496</v>
      </c>
      <c r="G34" s="523" t="s">
        <v>497</v>
      </c>
      <c r="H34" s="521"/>
      <c r="J34" s="511"/>
      <c r="K34" s="120"/>
      <c r="L34" s="120"/>
      <c r="M34" s="120"/>
      <c r="N34" s="120"/>
      <c r="O34" s="120"/>
      <c r="P34" s="120"/>
      <c r="Q34" s="120"/>
    </row>
    <row r="35" spans="2:17" ht="60" x14ac:dyDescent="0.4">
      <c r="B35" s="467" t="s">
        <v>498</v>
      </c>
      <c r="C35" s="423" t="s">
        <v>346</v>
      </c>
      <c r="D35" s="423" t="s">
        <v>462</v>
      </c>
      <c r="E35" s="423" t="s">
        <v>470</v>
      </c>
      <c r="F35" s="423" t="s">
        <v>479</v>
      </c>
      <c r="G35" s="423" t="s">
        <v>499</v>
      </c>
      <c r="H35" s="521"/>
      <c r="J35" s="512"/>
      <c r="K35" s="120"/>
      <c r="L35" s="120"/>
      <c r="M35" s="120"/>
      <c r="N35" s="120"/>
      <c r="O35" s="120"/>
      <c r="P35" s="120"/>
      <c r="Q35" s="120"/>
    </row>
    <row r="36" spans="2:17" ht="44.25" customHeight="1" x14ac:dyDescent="0.4">
      <c r="B36" s="461" t="s">
        <v>500</v>
      </c>
      <c r="C36" s="468" t="s">
        <v>346</v>
      </c>
      <c r="D36" s="468" t="s">
        <v>462</v>
      </c>
      <c r="E36" s="468" t="s">
        <v>470</v>
      </c>
      <c r="F36" s="542" t="s">
        <v>482</v>
      </c>
      <c r="G36" s="542" t="s">
        <v>501</v>
      </c>
      <c r="H36" s="521"/>
      <c r="J36" s="899"/>
      <c r="K36" s="894"/>
      <c r="L36" s="894"/>
      <c r="M36" s="894"/>
      <c r="N36" s="894"/>
      <c r="O36" s="894"/>
      <c r="P36" s="894"/>
    </row>
    <row r="37" spans="2:17" ht="48.75" thickBot="1" x14ac:dyDescent="0.45">
      <c r="B37" s="471" t="s">
        <v>502</v>
      </c>
      <c r="C37" s="472" t="s">
        <v>346</v>
      </c>
      <c r="D37" s="472" t="s">
        <v>462</v>
      </c>
      <c r="E37" s="472" t="s">
        <v>462</v>
      </c>
      <c r="F37" s="472" t="s">
        <v>503</v>
      </c>
      <c r="G37" s="472" t="s">
        <v>504</v>
      </c>
      <c r="H37" s="521"/>
    </row>
    <row r="38" spans="2:17" ht="18.75" x14ac:dyDescent="0.4">
      <c r="B38" s="473" t="s">
        <v>505</v>
      </c>
      <c r="C38" s="474">
        <f>COUNTIFS(C23:C37,"F")/15</f>
        <v>0.4</v>
      </c>
      <c r="D38" s="474">
        <f>COUNTIFS(D23:D37,"Y")/15</f>
        <v>0.26666666666666666</v>
      </c>
      <c r="E38" s="474">
        <f>COUNTIFS(E23:E37,"Y")/15</f>
        <v>0.33333333333333331</v>
      </c>
      <c r="H38" s="521"/>
    </row>
    <row r="39" spans="2:17" ht="18.75" x14ac:dyDescent="0.4">
      <c r="B39" s="80" t="s">
        <v>506</v>
      </c>
      <c r="H39" s="521"/>
    </row>
    <row r="40" spans="2:17" ht="18.75" x14ac:dyDescent="0.4">
      <c r="B40" s="80"/>
      <c r="H40" s="521"/>
    </row>
    <row r="41" spans="2:17" ht="18.75" x14ac:dyDescent="0.4">
      <c r="B41" s="40" t="s">
        <v>455</v>
      </c>
      <c r="C41" s="89"/>
      <c r="H41" s="521"/>
    </row>
    <row r="42" spans="2:17" ht="19.5" thickBot="1" x14ac:dyDescent="0.45">
      <c r="B42" s="66" t="s">
        <v>507</v>
      </c>
      <c r="C42" s="22" t="s">
        <v>456</v>
      </c>
      <c r="D42" s="22" t="s">
        <v>457</v>
      </c>
      <c r="E42" s="22" t="s">
        <v>508</v>
      </c>
      <c r="F42" s="543" t="s">
        <v>459</v>
      </c>
      <c r="G42" s="543" t="s">
        <v>460</v>
      </c>
      <c r="H42" s="521"/>
      <c r="I42" s="226"/>
    </row>
    <row r="43" spans="2:17" ht="24" x14ac:dyDescent="0.4">
      <c r="B43" s="467" t="s">
        <v>461</v>
      </c>
      <c r="C43" s="423" t="s">
        <v>346</v>
      </c>
      <c r="D43" s="423" t="s">
        <v>462</v>
      </c>
      <c r="E43" s="423" t="s">
        <v>462</v>
      </c>
      <c r="F43" s="423" t="s">
        <v>463</v>
      </c>
      <c r="G43" s="522" t="s">
        <v>464</v>
      </c>
      <c r="H43" s="521"/>
    </row>
    <row r="44" spans="2:17" ht="82.5" customHeight="1" x14ac:dyDescent="0.4">
      <c r="B44" s="461" t="s">
        <v>465</v>
      </c>
      <c r="C44" s="468" t="s">
        <v>466</v>
      </c>
      <c r="D44" s="468" t="s">
        <v>462</v>
      </c>
      <c r="E44" s="468" t="s">
        <v>462</v>
      </c>
      <c r="F44" s="468" t="s">
        <v>467</v>
      </c>
      <c r="G44" s="524" t="s">
        <v>468</v>
      </c>
      <c r="H44" s="521"/>
    </row>
    <row r="45" spans="2:17" ht="62.25" customHeight="1" x14ac:dyDescent="0.4">
      <c r="B45" s="467" t="s">
        <v>469</v>
      </c>
      <c r="C45" s="423" t="s">
        <v>466</v>
      </c>
      <c r="D45" s="423" t="s">
        <v>462</v>
      </c>
      <c r="E45" s="423" t="s">
        <v>470</v>
      </c>
      <c r="F45" s="423" t="s">
        <v>471</v>
      </c>
      <c r="G45" s="522" t="s">
        <v>472</v>
      </c>
      <c r="H45" s="521"/>
    </row>
    <row r="46" spans="2:17" ht="42.75" customHeight="1" x14ac:dyDescent="0.4">
      <c r="B46" s="461" t="s">
        <v>475</v>
      </c>
      <c r="C46" s="468" t="s">
        <v>466</v>
      </c>
      <c r="D46" s="468" t="s">
        <v>462</v>
      </c>
      <c r="E46" s="468" t="s">
        <v>462</v>
      </c>
      <c r="F46" s="468" t="s">
        <v>476</v>
      </c>
      <c r="G46" s="523" t="s">
        <v>477</v>
      </c>
      <c r="H46" s="521"/>
    </row>
    <row r="47" spans="2:17" ht="32.25" customHeight="1" x14ac:dyDescent="0.4">
      <c r="B47" s="467" t="s">
        <v>478</v>
      </c>
      <c r="C47" s="423" t="s">
        <v>466</v>
      </c>
      <c r="D47" s="423" t="s">
        <v>462</v>
      </c>
      <c r="E47" s="423" t="s">
        <v>462</v>
      </c>
      <c r="F47" s="423" t="s">
        <v>479</v>
      </c>
      <c r="G47" s="525" t="s">
        <v>480</v>
      </c>
      <c r="H47" s="521"/>
    </row>
    <row r="48" spans="2:17" ht="47.25" customHeight="1" x14ac:dyDescent="0.4">
      <c r="B48" s="461" t="s">
        <v>481</v>
      </c>
      <c r="C48" s="468" t="s">
        <v>466</v>
      </c>
      <c r="D48" s="468" t="s">
        <v>470</v>
      </c>
      <c r="E48" s="468" t="s">
        <v>462</v>
      </c>
      <c r="F48" s="468" t="s">
        <v>482</v>
      </c>
      <c r="G48" s="523" t="s">
        <v>483</v>
      </c>
      <c r="H48" s="521"/>
    </row>
    <row r="49" spans="2:10" ht="56.25" customHeight="1" x14ac:dyDescent="0.4">
      <c r="B49" s="467" t="s">
        <v>484</v>
      </c>
      <c r="C49" s="423" t="s">
        <v>466</v>
      </c>
      <c r="D49" s="423" t="s">
        <v>470</v>
      </c>
      <c r="E49" s="423" t="s">
        <v>462</v>
      </c>
      <c r="F49" s="423" t="s">
        <v>485</v>
      </c>
      <c r="G49" s="522" t="s">
        <v>486</v>
      </c>
      <c r="H49" s="521"/>
    </row>
    <row r="50" spans="2:10" ht="64.5" customHeight="1" x14ac:dyDescent="0.4">
      <c r="B50" s="461" t="s">
        <v>487</v>
      </c>
      <c r="C50" s="468" t="s">
        <v>346</v>
      </c>
      <c r="D50" s="468" t="s">
        <v>470</v>
      </c>
      <c r="E50" s="468" t="s">
        <v>462</v>
      </c>
      <c r="F50" s="468" t="s">
        <v>488</v>
      </c>
      <c r="G50" s="523" t="s">
        <v>489</v>
      </c>
      <c r="H50" s="521"/>
    </row>
    <row r="51" spans="2:10" ht="69.75" customHeight="1" x14ac:dyDescent="0.4">
      <c r="B51" s="467" t="s">
        <v>490</v>
      </c>
      <c r="C51" s="423" t="s">
        <v>466</v>
      </c>
      <c r="D51" s="423" t="s">
        <v>462</v>
      </c>
      <c r="E51" s="423" t="s">
        <v>470</v>
      </c>
      <c r="F51" s="423" t="s">
        <v>491</v>
      </c>
      <c r="G51" s="522" t="s">
        <v>492</v>
      </c>
      <c r="H51" s="521"/>
    </row>
    <row r="52" spans="2:10" ht="60" x14ac:dyDescent="0.4">
      <c r="B52" s="461" t="s">
        <v>498</v>
      </c>
      <c r="C52" s="468" t="s">
        <v>346</v>
      </c>
      <c r="D52" s="468" t="s">
        <v>462</v>
      </c>
      <c r="E52" s="468" t="s">
        <v>470</v>
      </c>
      <c r="F52" s="468" t="s">
        <v>479</v>
      </c>
      <c r="G52" s="523" t="s">
        <v>499</v>
      </c>
      <c r="H52" s="521"/>
    </row>
    <row r="53" spans="2:10" ht="36" x14ac:dyDescent="0.4">
      <c r="B53" s="467" t="s">
        <v>500</v>
      </c>
      <c r="C53" s="423" t="s">
        <v>346</v>
      </c>
      <c r="D53" s="423" t="s">
        <v>462</v>
      </c>
      <c r="E53" s="423" t="s">
        <v>470</v>
      </c>
      <c r="F53" s="423" t="s">
        <v>482</v>
      </c>
      <c r="G53" s="522" t="s">
        <v>501</v>
      </c>
      <c r="H53" s="521"/>
    </row>
    <row r="54" spans="2:10" ht="57" customHeight="1" thickBot="1" x14ac:dyDescent="0.45">
      <c r="B54" s="475" t="s">
        <v>509</v>
      </c>
      <c r="C54" s="476" t="s">
        <v>346</v>
      </c>
      <c r="D54" s="476" t="s">
        <v>462</v>
      </c>
      <c r="E54" s="476" t="s">
        <v>462</v>
      </c>
      <c r="F54" s="476" t="s">
        <v>503</v>
      </c>
      <c r="G54" s="526" t="s">
        <v>504</v>
      </c>
      <c r="H54" s="521"/>
    </row>
    <row r="55" spans="2:10" ht="18.75" x14ac:dyDescent="0.4">
      <c r="B55" s="473" t="s">
        <v>505</v>
      </c>
      <c r="C55" s="477">
        <f>COUNTIFS(C43:C54,"F")/12</f>
        <v>0.41666666666666669</v>
      </c>
      <c r="D55" s="477">
        <f>COUNTIFS(D43:D54,"Y")/12</f>
        <v>0.25</v>
      </c>
      <c r="E55" s="477">
        <f>COUNTIFS(E43:E54,"Y")/12</f>
        <v>0.33333333333333331</v>
      </c>
      <c r="H55" s="521"/>
    </row>
    <row r="56" spans="2:10" ht="18.75" x14ac:dyDescent="0.4">
      <c r="B56" s="80" t="s">
        <v>510</v>
      </c>
      <c r="H56" s="521"/>
    </row>
    <row r="57" spans="2:10" ht="18.75" x14ac:dyDescent="0.4">
      <c r="H57" s="521"/>
    </row>
    <row r="58" spans="2:10" ht="18.75" x14ac:dyDescent="0.4">
      <c r="B58" s="40" t="s">
        <v>511</v>
      </c>
      <c r="G58" s="228"/>
      <c r="H58" s="521"/>
    </row>
    <row r="59" spans="2:10" ht="18.75" x14ac:dyDescent="0.4">
      <c r="B59" s="40"/>
      <c r="H59" s="521"/>
    </row>
    <row r="60" spans="2:10" ht="15.75" customHeight="1" x14ac:dyDescent="0.4">
      <c r="B60" s="40"/>
      <c r="H60" s="521"/>
    </row>
    <row r="61" spans="2:10" ht="12" customHeight="1" x14ac:dyDescent="0.4">
      <c r="B61" s="40"/>
      <c r="H61" s="521"/>
    </row>
    <row r="62" spans="2:10" ht="32.25" customHeight="1" thickBot="1" x14ac:dyDescent="0.45">
      <c r="B62" s="66"/>
      <c r="C62" s="22" t="s">
        <v>456</v>
      </c>
      <c r="D62" s="22" t="s">
        <v>457</v>
      </c>
      <c r="E62" s="22" t="s">
        <v>458</v>
      </c>
      <c r="H62" s="521"/>
    </row>
    <row r="63" spans="2:10" ht="18.75" x14ac:dyDescent="0.4">
      <c r="B63" s="461" t="s">
        <v>512</v>
      </c>
      <c r="C63" s="468" t="s">
        <v>346</v>
      </c>
      <c r="D63" s="468" t="s">
        <v>462</v>
      </c>
      <c r="E63" s="468" t="s">
        <v>462</v>
      </c>
      <c r="H63" s="521"/>
      <c r="J63" s="226"/>
    </row>
    <row r="64" spans="2:10" ht="18.75" x14ac:dyDescent="0.4">
      <c r="B64" s="467" t="s">
        <v>465</v>
      </c>
      <c r="C64" s="423" t="s">
        <v>466</v>
      </c>
      <c r="D64" s="423" t="s">
        <v>462</v>
      </c>
      <c r="E64" s="423" t="s">
        <v>462</v>
      </c>
      <c r="H64" s="521"/>
    </row>
    <row r="65" spans="2:9" ht="18.75" x14ac:dyDescent="0.4">
      <c r="B65" s="461" t="s">
        <v>478</v>
      </c>
      <c r="C65" s="468" t="s">
        <v>466</v>
      </c>
      <c r="D65" s="468" t="s">
        <v>462</v>
      </c>
      <c r="E65" s="468" t="s">
        <v>462</v>
      </c>
      <c r="H65" s="521"/>
    </row>
    <row r="66" spans="2:9" ht="19.5" thickBot="1" x14ac:dyDescent="0.45">
      <c r="B66" s="471" t="s">
        <v>498</v>
      </c>
      <c r="C66" s="472" t="s">
        <v>346</v>
      </c>
      <c r="D66" s="472" t="s">
        <v>462</v>
      </c>
      <c r="E66" s="472" t="s">
        <v>470</v>
      </c>
      <c r="H66" s="521"/>
    </row>
    <row r="67" spans="2:9" ht="18.75" x14ac:dyDescent="0.4">
      <c r="B67" s="473" t="s">
        <v>505</v>
      </c>
      <c r="C67" s="474">
        <f>COUNTIFS(C63:C66,"F")/4</f>
        <v>0.5</v>
      </c>
      <c r="D67" s="474">
        <f>COUNTIFS(D63:D66,"Y")/4</f>
        <v>0</v>
      </c>
      <c r="E67" s="474">
        <f>COUNTIFS(E63:E66,"Y")/4</f>
        <v>0.25</v>
      </c>
      <c r="H67" s="521"/>
    </row>
    <row r="68" spans="2:9" ht="18.75" x14ac:dyDescent="0.4">
      <c r="B68" s="249"/>
      <c r="C68" s="248"/>
      <c r="D68" s="248"/>
      <c r="E68" s="248"/>
      <c r="H68" s="521"/>
    </row>
    <row r="69" spans="2:9" ht="18.75" x14ac:dyDescent="0.4">
      <c r="B69" s="40" t="s">
        <v>513</v>
      </c>
      <c r="G69" s="228"/>
      <c r="H69" s="521"/>
    </row>
    <row r="70" spans="2:9" ht="18.75" x14ac:dyDescent="0.4">
      <c r="B70" s="40"/>
      <c r="H70" s="521"/>
    </row>
    <row r="71" spans="2:9" ht="18.75" x14ac:dyDescent="0.4">
      <c r="B71" s="40"/>
      <c r="H71" s="521"/>
    </row>
    <row r="72" spans="2:9" ht="19.5" thickBot="1" x14ac:dyDescent="0.45">
      <c r="B72" s="66"/>
      <c r="C72" s="22" t="s">
        <v>456</v>
      </c>
      <c r="D72" s="22" t="s">
        <v>457</v>
      </c>
      <c r="E72" s="22" t="s">
        <v>458</v>
      </c>
      <c r="H72" s="521"/>
    </row>
    <row r="73" spans="2:9" ht="18.75" x14ac:dyDescent="0.4">
      <c r="B73" s="467" t="s">
        <v>481</v>
      </c>
      <c r="C73" s="423" t="s">
        <v>466</v>
      </c>
      <c r="D73" s="423" t="s">
        <v>470</v>
      </c>
      <c r="E73" s="423" t="s">
        <v>462</v>
      </c>
      <c r="H73" s="521"/>
      <c r="I73" s="226"/>
    </row>
    <row r="74" spans="2:9" ht="18.75" x14ac:dyDescent="0.4">
      <c r="B74" s="461" t="s">
        <v>478</v>
      </c>
      <c r="C74" s="468" t="s">
        <v>466</v>
      </c>
      <c r="D74" s="468" t="s">
        <v>462</v>
      </c>
      <c r="E74" s="468" t="s">
        <v>462</v>
      </c>
      <c r="H74" s="521"/>
    </row>
    <row r="75" spans="2:9" ht="18.75" x14ac:dyDescent="0.4">
      <c r="B75" s="467" t="s">
        <v>475</v>
      </c>
      <c r="C75" s="423" t="s">
        <v>466</v>
      </c>
      <c r="D75" s="423" t="s">
        <v>462</v>
      </c>
      <c r="E75" s="423" t="s">
        <v>462</v>
      </c>
      <c r="H75" s="521"/>
    </row>
    <row r="76" spans="2:9" ht="19.5" thickBot="1" x14ac:dyDescent="0.45">
      <c r="B76" s="475" t="s">
        <v>465</v>
      </c>
      <c r="C76" s="476" t="s">
        <v>466</v>
      </c>
      <c r="D76" s="476" t="s">
        <v>462</v>
      </c>
      <c r="E76" s="476" t="s">
        <v>462</v>
      </c>
      <c r="H76" s="521"/>
    </row>
    <row r="77" spans="2:9" ht="18.75" x14ac:dyDescent="0.4">
      <c r="B77" s="473" t="s">
        <v>505</v>
      </c>
      <c r="C77" s="474">
        <f>COUNTIFS(C73:C76,"F")/4</f>
        <v>0</v>
      </c>
      <c r="D77" s="474">
        <f>COUNTIFS(D73:D76,"Y")/4</f>
        <v>0.25</v>
      </c>
      <c r="E77" s="474">
        <f>COUNTIFS(E73:E76,"Y")/4</f>
        <v>0</v>
      </c>
      <c r="H77" s="521"/>
    </row>
    <row r="78" spans="2:9" ht="18.75" x14ac:dyDescent="0.4">
      <c r="B78" s="32"/>
      <c r="C78" s="31"/>
      <c r="D78" s="31"/>
      <c r="E78" s="31"/>
      <c r="H78" s="521"/>
    </row>
    <row r="79" spans="2:9" ht="18.75" x14ac:dyDescent="0.4">
      <c r="B79" s="40" t="s">
        <v>514</v>
      </c>
      <c r="G79" s="228"/>
      <c r="H79" s="521"/>
    </row>
    <row r="80" spans="2:9" ht="18.75" x14ac:dyDescent="0.4">
      <c r="B80" s="40"/>
      <c r="H80" s="521"/>
    </row>
    <row r="81" spans="2:9" ht="15.75" customHeight="1" x14ac:dyDescent="0.4">
      <c r="B81" s="40"/>
      <c r="H81" s="521"/>
    </row>
    <row r="82" spans="2:9" ht="12" customHeight="1" x14ac:dyDescent="0.4">
      <c r="B82" s="40"/>
      <c r="H82" s="521"/>
    </row>
    <row r="83" spans="2:9" ht="19.5" thickBot="1" x14ac:dyDescent="0.45">
      <c r="B83" s="66"/>
      <c r="C83" s="22" t="s">
        <v>456</v>
      </c>
      <c r="D83" s="22" t="s">
        <v>457</v>
      </c>
      <c r="E83" s="22" t="s">
        <v>458</v>
      </c>
      <c r="H83" s="521"/>
    </row>
    <row r="84" spans="2:9" ht="18.75" x14ac:dyDescent="0.4">
      <c r="B84" s="478" t="s">
        <v>478</v>
      </c>
      <c r="C84" s="479" t="s">
        <v>466</v>
      </c>
      <c r="D84" s="479" t="s">
        <v>462</v>
      </c>
      <c r="E84" s="479" t="s">
        <v>462</v>
      </c>
      <c r="H84" s="521"/>
      <c r="I84" s="226"/>
    </row>
    <row r="85" spans="2:9" ht="18.75" x14ac:dyDescent="0.4">
      <c r="B85" s="480" t="s">
        <v>487</v>
      </c>
      <c r="C85" s="481" t="s">
        <v>346</v>
      </c>
      <c r="D85" s="481" t="s">
        <v>470</v>
      </c>
      <c r="E85" s="481" t="s">
        <v>462</v>
      </c>
      <c r="H85" s="521"/>
    </row>
    <row r="86" spans="2:9" ht="18.75" x14ac:dyDescent="0.4">
      <c r="B86" s="482" t="s">
        <v>481</v>
      </c>
      <c r="C86" s="483" t="s">
        <v>466</v>
      </c>
      <c r="D86" s="483" t="s">
        <v>470</v>
      </c>
      <c r="E86" s="483" t="s">
        <v>462</v>
      </c>
      <c r="H86" s="521"/>
    </row>
    <row r="87" spans="2:9" ht="19.5" thickBot="1" x14ac:dyDescent="0.45">
      <c r="B87" s="484" t="s">
        <v>484</v>
      </c>
      <c r="C87" s="485" t="s">
        <v>466</v>
      </c>
      <c r="D87" s="485" t="s">
        <v>470</v>
      </c>
      <c r="E87" s="485" t="s">
        <v>462</v>
      </c>
      <c r="H87" s="521"/>
    </row>
    <row r="88" spans="2:9" ht="18.75" x14ac:dyDescent="0.4">
      <c r="B88" s="486" t="s">
        <v>505</v>
      </c>
      <c r="C88" s="487">
        <f>COUNTIFS(C84:C87,"F")/4</f>
        <v>0.25</v>
      </c>
      <c r="D88" s="487">
        <f>COUNTIFS(D84:D87,"Y")/4</f>
        <v>0.75</v>
      </c>
      <c r="E88" s="487">
        <f>COUNTIFS(E84:E87,"Y")/4</f>
        <v>0</v>
      </c>
      <c r="H88" s="521"/>
    </row>
    <row r="89" spans="2:9" ht="18.75" x14ac:dyDescent="0.4">
      <c r="B89" s="103"/>
      <c r="C89" s="104"/>
      <c r="D89" s="104"/>
      <c r="E89" s="104"/>
      <c r="H89" s="521"/>
    </row>
    <row r="90" spans="2:9" ht="18.75" x14ac:dyDescent="0.4">
      <c r="B90" s="40" t="s">
        <v>515</v>
      </c>
      <c r="G90" s="228"/>
      <c r="H90" s="521"/>
    </row>
    <row r="91" spans="2:9" ht="18.75" x14ac:dyDescent="0.4">
      <c r="B91" s="40"/>
      <c r="H91" s="521"/>
    </row>
    <row r="92" spans="2:9" ht="26.25" customHeight="1" x14ac:dyDescent="0.4">
      <c r="B92" s="40"/>
      <c r="H92" s="521"/>
    </row>
    <row r="93" spans="2:9" ht="19.5" thickBot="1" x14ac:dyDescent="0.45">
      <c r="B93" s="66"/>
      <c r="C93" s="22" t="s">
        <v>456</v>
      </c>
      <c r="D93" s="22" t="s">
        <v>457</v>
      </c>
      <c r="E93" s="22" t="s">
        <v>458</v>
      </c>
      <c r="H93" s="521"/>
    </row>
    <row r="94" spans="2:9" ht="18.75" x14ac:dyDescent="0.4">
      <c r="B94" s="467" t="s">
        <v>512</v>
      </c>
      <c r="C94" s="423" t="s">
        <v>346</v>
      </c>
      <c r="D94" s="423" t="s">
        <v>462</v>
      </c>
      <c r="E94" s="423" t="s">
        <v>462</v>
      </c>
      <c r="H94" s="521"/>
      <c r="I94" s="226"/>
    </row>
    <row r="95" spans="2:9" ht="18.75" x14ac:dyDescent="0.4">
      <c r="B95" s="461" t="s">
        <v>465</v>
      </c>
      <c r="C95" s="468" t="s">
        <v>466</v>
      </c>
      <c r="D95" s="468" t="s">
        <v>462</v>
      </c>
      <c r="E95" s="468" t="s">
        <v>462</v>
      </c>
      <c r="H95" s="521"/>
      <c r="I95" s="226"/>
    </row>
    <row r="96" spans="2:9" x14ac:dyDescent="0.2">
      <c r="B96" s="467" t="s">
        <v>475</v>
      </c>
      <c r="C96" s="423" t="s">
        <v>466</v>
      </c>
      <c r="D96" s="423" t="s">
        <v>462</v>
      </c>
      <c r="E96" s="423" t="s">
        <v>462</v>
      </c>
    </row>
    <row r="97" spans="2:8" ht="15" thickBot="1" x14ac:dyDescent="0.25">
      <c r="B97" s="475" t="s">
        <v>478</v>
      </c>
      <c r="C97" s="476" t="s">
        <v>466</v>
      </c>
      <c r="D97" s="476" t="s">
        <v>462</v>
      </c>
      <c r="E97" s="476" t="s">
        <v>462</v>
      </c>
    </row>
    <row r="98" spans="2:8" x14ac:dyDescent="0.2">
      <c r="B98" s="473" t="s">
        <v>505</v>
      </c>
      <c r="C98" s="474">
        <f>COUNTIFS(C94:C97,"F")/4</f>
        <v>0.25</v>
      </c>
      <c r="D98" s="474">
        <f>COUNTIFS(D94:D97,"Y")/4</f>
        <v>0</v>
      </c>
      <c r="E98" s="474">
        <f>COUNTIFS(E94:E97,"Y")/4</f>
        <v>0</v>
      </c>
    </row>
    <row r="101" spans="2:8" ht="18.75" x14ac:dyDescent="0.4">
      <c r="B101" s="40" t="s">
        <v>516</v>
      </c>
      <c r="G101" s="228"/>
    </row>
    <row r="102" spans="2:8" ht="19.5" thickBot="1" x14ac:dyDescent="0.45">
      <c r="B102" s="21"/>
      <c r="C102" s="22"/>
      <c r="D102" s="22"/>
      <c r="E102" s="22"/>
      <c r="G102" s="228"/>
      <c r="H102" s="521"/>
    </row>
    <row r="103" spans="2:8" ht="48.75" customHeight="1" x14ac:dyDescent="0.2">
      <c r="B103" s="722" t="s">
        <v>517</v>
      </c>
      <c r="C103" s="908" t="s">
        <v>518</v>
      </c>
      <c r="D103" s="908"/>
      <c r="E103" s="908"/>
    </row>
    <row r="104" spans="2:8" ht="57.75" customHeight="1" x14ac:dyDescent="0.2">
      <c r="B104" s="723" t="s">
        <v>519</v>
      </c>
      <c r="C104" s="902" t="s">
        <v>520</v>
      </c>
      <c r="D104" s="902"/>
      <c r="E104" s="902"/>
      <c r="G104" s="93"/>
    </row>
    <row r="105" spans="2:8" ht="56.25" customHeight="1" x14ac:dyDescent="0.2">
      <c r="B105" s="722" t="s">
        <v>521</v>
      </c>
      <c r="C105" s="901" t="s">
        <v>522</v>
      </c>
      <c r="D105" s="901"/>
      <c r="E105" s="901"/>
    </row>
    <row r="106" spans="2:8" ht="49.5" customHeight="1" x14ac:dyDescent="0.2">
      <c r="B106" s="723" t="s">
        <v>523</v>
      </c>
      <c r="C106" s="902" t="s">
        <v>524</v>
      </c>
      <c r="D106" s="902"/>
      <c r="E106" s="902"/>
    </row>
    <row r="107" spans="2:8" ht="57.75" customHeight="1" x14ac:dyDescent="0.2">
      <c r="B107" s="724" t="s">
        <v>525</v>
      </c>
      <c r="C107" s="904" t="s">
        <v>526</v>
      </c>
      <c r="D107" s="904"/>
      <c r="E107" s="904"/>
    </row>
    <row r="108" spans="2:8" ht="54" customHeight="1" x14ac:dyDescent="0.2">
      <c r="B108" s="723" t="s">
        <v>527</v>
      </c>
      <c r="C108" s="902" t="s">
        <v>528</v>
      </c>
      <c r="D108" s="903"/>
      <c r="E108" s="903"/>
    </row>
    <row r="110" spans="2:8" ht="18.75" x14ac:dyDescent="0.4">
      <c r="B110" s="40" t="s">
        <v>529</v>
      </c>
      <c r="H110" s="521"/>
    </row>
    <row r="111" spans="2:8" ht="19.5" thickBot="1" x14ac:dyDescent="0.45">
      <c r="B111" s="21" t="s">
        <v>530</v>
      </c>
      <c r="C111" s="22"/>
      <c r="D111" s="22"/>
      <c r="E111" s="22"/>
      <c r="G111" s="228"/>
    </row>
    <row r="112" spans="2:8" ht="25.5" customHeight="1" x14ac:dyDescent="0.2">
      <c r="B112" s="908" t="s">
        <v>531</v>
      </c>
      <c r="C112" s="908"/>
      <c r="D112" s="908"/>
      <c r="E112" s="908"/>
    </row>
    <row r="114" spans="2:8" ht="18.75" x14ac:dyDescent="0.4">
      <c r="B114" s="40" t="s">
        <v>532</v>
      </c>
      <c r="G114" s="228"/>
      <c r="H114" s="520"/>
    </row>
    <row r="115" spans="2:8" ht="15" thickBot="1" x14ac:dyDescent="0.25">
      <c r="B115" s="21"/>
      <c r="C115" s="22"/>
      <c r="D115" s="22"/>
      <c r="E115" s="22"/>
    </row>
    <row r="116" spans="2:8" ht="27.75" customHeight="1" x14ac:dyDescent="0.2">
      <c r="B116" s="633" t="s">
        <v>533</v>
      </c>
      <c r="C116" s="905" t="s">
        <v>534</v>
      </c>
      <c r="D116" s="905"/>
      <c r="E116" s="905"/>
    </row>
    <row r="117" spans="2:8" ht="57" customHeight="1" x14ac:dyDescent="0.2">
      <c r="B117" s="634" t="s">
        <v>535</v>
      </c>
      <c r="C117" s="906" t="s">
        <v>536</v>
      </c>
      <c r="D117" s="906"/>
      <c r="E117" s="906"/>
    </row>
    <row r="118" spans="2:8" ht="27" customHeight="1" x14ac:dyDescent="0.2">
      <c r="B118" s="319" t="s">
        <v>537</v>
      </c>
      <c r="C118" s="907" t="s">
        <v>538</v>
      </c>
      <c r="D118" s="907"/>
      <c r="E118" s="907"/>
    </row>
    <row r="119" spans="2:8" x14ac:dyDescent="0.2">
      <c r="B119" s="93"/>
      <c r="C119" s="93"/>
      <c r="D119" s="93"/>
      <c r="E119" s="93"/>
    </row>
    <row r="121" spans="2:8" ht="18.75" x14ac:dyDescent="0.4">
      <c r="B121" s="40" t="s">
        <v>539</v>
      </c>
      <c r="G121" s="228"/>
    </row>
    <row r="122" spans="2:8" ht="19.5" thickBot="1" x14ac:dyDescent="0.45">
      <c r="B122" s="21"/>
      <c r="C122" s="22"/>
      <c r="D122" s="22"/>
      <c r="E122" s="22"/>
      <c r="H122" s="521"/>
    </row>
    <row r="123" spans="2:8" ht="33" customHeight="1" x14ac:dyDescent="0.2">
      <c r="B123" s="905" t="s">
        <v>540</v>
      </c>
      <c r="C123" s="905"/>
      <c r="D123" s="905"/>
      <c r="E123" s="905"/>
      <c r="G123" s="257"/>
    </row>
    <row r="124" spans="2:8" ht="15" customHeight="1" x14ac:dyDescent="0.2">
      <c r="B124" s="237"/>
      <c r="C124" s="93"/>
      <c r="D124" s="237"/>
      <c r="E124" s="237"/>
    </row>
    <row r="125" spans="2:8" ht="15" thickBot="1" x14ac:dyDescent="0.25">
      <c r="B125" s="315" t="s">
        <v>176</v>
      </c>
      <c r="C125" s="624" t="s">
        <v>541</v>
      </c>
      <c r="D125" s="453"/>
      <c r="E125" s="628">
        <v>2022</v>
      </c>
    </row>
    <row r="126" spans="2:8" ht="16.5" customHeight="1" x14ac:dyDescent="0.2">
      <c r="B126" s="316" t="s">
        <v>542</v>
      </c>
      <c r="C126" s="625">
        <v>0.22</v>
      </c>
      <c r="D126" s="451"/>
      <c r="E126" s="629">
        <v>1750</v>
      </c>
    </row>
    <row r="127" spans="2:8" x14ac:dyDescent="0.2">
      <c r="B127" s="317" t="s">
        <v>543</v>
      </c>
      <c r="C127" s="626">
        <v>0.24940000000000001</v>
      </c>
      <c r="D127" s="445"/>
      <c r="E127" s="630">
        <v>58</v>
      </c>
    </row>
    <row r="128" spans="2:8" ht="15" thickBot="1" x14ac:dyDescent="0.25">
      <c r="B128" s="318" t="s">
        <v>544</v>
      </c>
      <c r="C128" s="627">
        <v>0.26440000000000002</v>
      </c>
      <c r="D128" s="452"/>
      <c r="E128" s="631">
        <v>3</v>
      </c>
    </row>
    <row r="129" spans="2:5" x14ac:dyDescent="0.2">
      <c r="B129" s="319"/>
      <c r="C129" s="454"/>
      <c r="D129" s="454"/>
      <c r="E129" s="632">
        <f>E126+E127+E128</f>
        <v>1811</v>
      </c>
    </row>
  </sheetData>
  <sheetProtection algorithmName="SHA-512" hashValue="XbLc3MTAK5kjb4E9el0ijGAy/tJ3fBpiIv6BcnwpzYRVUXtjBZP38ChkPllqgeW5dT/3JGzuX/ojZ/AjrmhsNg==" saltValue="2KppfRAyQ2gqc7Bo9NbDUg==" spinCount="100000" sheet="1" formatCells="0" formatColumns="0" formatRows="0" insertColumns="0" insertRows="0" insertHyperlinks="0" deleteColumns="0" deleteRows="0" sort="0" autoFilter="0" pivotTables="0"/>
  <mergeCells count="13">
    <mergeCell ref="C116:E116"/>
    <mergeCell ref="B123:E123"/>
    <mergeCell ref="C117:E117"/>
    <mergeCell ref="C118:E118"/>
    <mergeCell ref="C103:E103"/>
    <mergeCell ref="C104:E104"/>
    <mergeCell ref="B112:E112"/>
    <mergeCell ref="J36:P36"/>
    <mergeCell ref="B18:C18"/>
    <mergeCell ref="C105:E105"/>
    <mergeCell ref="C108:E108"/>
    <mergeCell ref="C106:E106"/>
    <mergeCell ref="C107:E10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C9379E4CFF3624C813EC9DE1121B911" ma:contentTypeVersion="14" ma:contentTypeDescription="Opret et nyt dokument." ma:contentTypeScope="" ma:versionID="5dcf294c84860446c02eaad8b172a392">
  <xsd:schema xmlns:xsd="http://www.w3.org/2001/XMLSchema" xmlns:xs="http://www.w3.org/2001/XMLSchema" xmlns:p="http://schemas.microsoft.com/office/2006/metadata/properties" xmlns:ns2="4a77859b-b3f1-4840-90e5-793fe2ebffc3" xmlns:ns3="c8d2c5f8-2552-4a79-bfc4-b95ce8335166" targetNamespace="http://schemas.microsoft.com/office/2006/metadata/properties" ma:root="true" ma:fieldsID="e089e66c4f81b8b62add75962bedd60a" ns2:_="" ns3:_="">
    <xsd:import namespace="4a77859b-b3f1-4840-90e5-793fe2ebffc3"/>
    <xsd:import namespace="c8d2c5f8-2552-4a79-bfc4-b95ce8335166"/>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element ref="ns2:Prioriter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7859b-b3f1-4840-90e5-793fe2ebff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Billedmærker" ma:readOnly="false" ma:fieldId="{5cf76f15-5ced-4ddc-b409-7134ff3c332f}" ma:taxonomyMulti="true" ma:sspId="b95f8377-bcbb-4b5e-939d-0d45c4ba9ee8" ma:termSetId="09814cd3-568e-fe90-9814-8d621ff8fb84" ma:anchorId="fba54fb3-c3e1-fe81-a776-ca4b69148c4d" ma:open="true" ma:isKeyword="false">
      <xsd:complexType>
        <xsd:sequence>
          <xsd:element ref="pc:Terms" minOccurs="0" maxOccurs="1"/>
        </xsd:sequence>
      </xsd:complexType>
    </xsd:element>
    <xsd:element name="Prioritering" ma:index="19" nillable="true" ma:displayName="Prioritering" ma:format="Dropdown" ma:internalName="Prioriter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d2c5f8-2552-4a79-bfc4-b95ce833516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847578b-1cbc-402a-aea1-d7928a33b5de}" ma:internalName="TaxCatchAll" ma:showField="CatchAllData" ma:web="c8d2c5f8-2552-4a79-bfc4-b95ce833516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8d2c5f8-2552-4a79-bfc4-b95ce8335166" xsi:nil="true"/>
    <lcf76f155ced4ddcb4097134ff3c332f xmlns="4a77859b-b3f1-4840-90e5-793fe2ebffc3">
      <Terms xmlns="http://schemas.microsoft.com/office/infopath/2007/PartnerControls"/>
    </lcf76f155ced4ddcb4097134ff3c332f>
    <Prioritering xmlns="4a77859b-b3f1-4840-90e5-793fe2ebffc3" xsi:nil="true"/>
  </documentManagement>
</p:properties>
</file>

<file path=customXml/itemProps1.xml><?xml version="1.0" encoding="utf-8"?>
<ds:datastoreItem xmlns:ds="http://schemas.openxmlformats.org/officeDocument/2006/customXml" ds:itemID="{51E893E2-76FB-4227-9329-0BFE4C2DF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77859b-b3f1-4840-90e5-793fe2ebffc3"/>
    <ds:schemaRef ds:uri="c8d2c5f8-2552-4a79-bfc4-b95ce8335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970E9-5606-4E84-9603-307121D892AE}">
  <ds:schemaRefs>
    <ds:schemaRef ds:uri="http://schemas.microsoft.com/sharepoint/v3/contenttype/forms"/>
  </ds:schemaRefs>
</ds:datastoreItem>
</file>

<file path=customXml/itemProps3.xml><?xml version="1.0" encoding="utf-8"?>
<ds:datastoreItem xmlns:ds="http://schemas.openxmlformats.org/officeDocument/2006/customXml" ds:itemID="{57D9CF59-E9CA-4B75-A7F1-490ED9FF0691}">
  <ds:schemaRefs>
    <ds:schemaRef ds:uri="4a77859b-b3f1-4840-90e5-793fe2ebffc3"/>
    <ds:schemaRef ds:uri="http://purl.org/dc/terms/"/>
    <ds:schemaRef ds:uri="c8d2c5f8-2552-4a79-bfc4-b95ce8335166"/>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Navngivne områder</vt:lpstr>
      </vt:variant>
      <vt:variant>
        <vt:i4>63</vt:i4>
      </vt:variant>
    </vt:vector>
  </HeadingPairs>
  <TitlesOfParts>
    <vt:vector size="79" baseType="lpstr">
      <vt:lpstr>Introduction</vt:lpstr>
      <vt:lpstr>Policies and Commitments</vt:lpstr>
      <vt:lpstr>CO2e Emissions</vt:lpstr>
      <vt:lpstr>Environmental Footprint</vt:lpstr>
      <vt:lpstr>Sustainable Lending</vt:lpstr>
      <vt:lpstr>Taxonomy Eligibility</vt:lpstr>
      <vt:lpstr>Risk Management</vt:lpstr>
      <vt:lpstr>Sustainable Investments</vt:lpstr>
      <vt:lpstr>Governance</vt:lpstr>
      <vt:lpstr>Compliance</vt:lpstr>
      <vt:lpstr>Customer Protection</vt:lpstr>
      <vt:lpstr>Financial Inclusion &amp; Literacy</vt:lpstr>
      <vt:lpstr>Staff</vt:lpstr>
      <vt:lpstr>Diversity and Inclusion</vt:lpstr>
      <vt:lpstr>GRI2022</vt:lpstr>
      <vt:lpstr>PRB2022</vt:lpstr>
      <vt:lpstr>'Financial Inclusion &amp; Literacy'!SdCt170cc94928714af79caf717d6b638e07_0</vt:lpstr>
      <vt:lpstr>'Financial Inclusion &amp; Literacy'!SdCt170cc94928714af79caf717d6b638e07_1</vt:lpstr>
      <vt:lpstr>'Financial Inclusion &amp; Literacy'!SdCt170cc94928714af79caf717d6b638e07_2</vt:lpstr>
      <vt:lpstr>'Environmental Footprint'!SdCt25700350eaf645b693c3ce1176281acd_0</vt:lpstr>
      <vt:lpstr>'Sustainable Lending'!SdCt25700350eaf645b693c3ce1176281acd_0</vt:lpstr>
      <vt:lpstr>'Environmental Footprint'!SdCt25700350eaf645b693c3ce1176281acd_1</vt:lpstr>
      <vt:lpstr>'Sustainable Lending'!SdCt25700350eaf645b693c3ce1176281acd_1</vt:lpstr>
      <vt:lpstr>'Environmental Footprint'!SdCt25700350eaf645b693c3ce1176281acd_2</vt:lpstr>
      <vt:lpstr>'Sustainable Lending'!SdCt25700350eaf645b693c3ce1176281acd_2</vt:lpstr>
      <vt:lpstr>'Environmental Footprint'!SdCt3a742fca98e9424dabfba04a2f0c2415_0</vt:lpstr>
      <vt:lpstr>'Environmental Footprint'!SdCt3a742fca98e9424dabfba04a2f0c2415_1</vt:lpstr>
      <vt:lpstr>'Environmental Footprint'!SdCt3a742fca98e9424dabfba04a2f0c2415_2</vt:lpstr>
      <vt:lpstr>'Environmental Footprint'!SdCt41ee0d4381d74c3b9e179eb6c304d6de_0</vt:lpstr>
      <vt:lpstr>'Environmental Footprint'!SdCt41ee0d4381d74c3b9e179eb6c304d6de_1</vt:lpstr>
      <vt:lpstr>'Environmental Footprint'!SdCt41ee0d4381d74c3b9e179eb6c304d6de_2</vt:lpstr>
      <vt:lpstr>'Environmental Footprint'!SdCt49045383d1c34cd2a16fd270914be2a0_0</vt:lpstr>
      <vt:lpstr>'Sustainable Lending'!SdCt49045383d1c34cd2a16fd270914be2a0_0</vt:lpstr>
      <vt:lpstr>'Environmental Footprint'!SdCt49045383d1c34cd2a16fd270914be2a0_1</vt:lpstr>
      <vt:lpstr>'Sustainable Lending'!SdCt49045383d1c34cd2a16fd270914be2a0_1</vt:lpstr>
      <vt:lpstr>'Environmental Footprint'!SdCt49045383d1c34cd2a16fd270914be2a0_2</vt:lpstr>
      <vt:lpstr>'Sustainable Lending'!SdCt49045383d1c34cd2a16fd270914be2a0_2</vt:lpstr>
      <vt:lpstr>'PRB2022'!SdCt51ed4c6833584a148e0bca52955a3b43_0</vt:lpstr>
      <vt:lpstr>'PRB2022'!SdCt51ed4c6833584a148e0bca52955a3b43_1</vt:lpstr>
      <vt:lpstr>'PRB2022'!SdCt51ed4c6833584a148e0bca52955a3b43_2</vt:lpstr>
      <vt:lpstr>'Environmental Footprint'!SdCt5eb4e6c493ba40118708f8bd1cab76d6_0</vt:lpstr>
      <vt:lpstr>'Sustainable Lending'!SdCt5eb4e6c493ba40118708f8bd1cab76d6_0</vt:lpstr>
      <vt:lpstr>'Environmental Footprint'!SdCt5eb4e6c493ba40118708f8bd1cab76d6_1</vt:lpstr>
      <vt:lpstr>'Sustainable Lending'!SdCt5eb4e6c493ba40118708f8bd1cab76d6_1</vt:lpstr>
      <vt:lpstr>'Environmental Footprint'!SdCt5eb4e6c493ba40118708f8bd1cab76d6_2</vt:lpstr>
      <vt:lpstr>'Sustainable Lending'!SdCt5eb4e6c493ba40118708f8bd1cab76d6_2</vt:lpstr>
      <vt:lpstr>'Financial Inclusion &amp; Literacy'!SdCt6ec77f9e87ec4acfbc39d326f78a9d6b_0</vt:lpstr>
      <vt:lpstr>'Financial Inclusion &amp; Literacy'!SdCt6ec77f9e87ec4acfbc39d326f78a9d6b_1</vt:lpstr>
      <vt:lpstr>'Financial Inclusion &amp; Literacy'!SdCt6ec77f9e87ec4acfbc39d326f78a9d6b_2</vt:lpstr>
      <vt:lpstr>'PRB2022'!SdCt6ee5d89007bd40cbb44675a4c8407f08_0</vt:lpstr>
      <vt:lpstr>'PRB2022'!SdCt6ee5d89007bd40cbb44675a4c8407f08_1</vt:lpstr>
      <vt:lpstr>'PRB2022'!SdCt6ee5d89007bd40cbb44675a4c8407f08_2</vt:lpstr>
      <vt:lpstr>'Financial Inclusion &amp; Literacy'!SdCt82e8a54110ed40e6a26424c511568b0d_0</vt:lpstr>
      <vt:lpstr>'Financial Inclusion &amp; Literacy'!SdCt82e8a54110ed40e6a26424c511568b0d_1</vt:lpstr>
      <vt:lpstr>'Financial Inclusion &amp; Literacy'!SdCt82e8a54110ed40e6a26424c511568b0d_2</vt:lpstr>
      <vt:lpstr>'Sustainable Lending'!SdCt882547e5140747bb91e718eed314e5e3_0</vt:lpstr>
      <vt:lpstr>'Sustainable Lending'!SdCt882547e5140747bb91e718eed314e5e3_1</vt:lpstr>
      <vt:lpstr>'Sustainable Lending'!SdCt882547e5140747bb91e718eed314e5e3_2</vt:lpstr>
      <vt:lpstr>'Sustainable Lending'!SdCt941c9f3d34a6422a9570d568017b5673_0</vt:lpstr>
      <vt:lpstr>'Sustainable Lending'!SdCt941c9f3d34a6422a9570d568017b5673_1</vt:lpstr>
      <vt:lpstr>'Sustainable Lending'!SdCt941c9f3d34a6422a9570d568017b5673_2</vt:lpstr>
      <vt:lpstr>'Financial Inclusion &amp; Literacy'!SdCta5670b9c6d0a42ea9f523c497cfae2d4_0</vt:lpstr>
      <vt:lpstr>'Financial Inclusion &amp; Literacy'!SdCta5670b9c6d0a42ea9f523c497cfae2d4_1</vt:lpstr>
      <vt:lpstr>'Financial Inclusion &amp; Literacy'!SdCta5670b9c6d0a42ea9f523c497cfae2d4_2</vt:lpstr>
      <vt:lpstr>'Financial Inclusion &amp; Literacy'!SdCtac2f169e2aee47a18b60e87e85c800bc_0</vt:lpstr>
      <vt:lpstr>'Financial Inclusion &amp; Literacy'!SdCtac2f169e2aee47a18b60e87e85c800bc_1</vt:lpstr>
      <vt:lpstr>'Financial Inclusion &amp; Literacy'!SdCtac2f169e2aee47a18b60e87e85c800bc_2</vt:lpstr>
      <vt:lpstr>'Financial Inclusion &amp; Literacy'!SdCtb14db368c02545288e6cfce7cdd0aa9b_0</vt:lpstr>
      <vt:lpstr>'Financial Inclusion &amp; Literacy'!SdCtb14db368c02545288e6cfce7cdd0aa9b_1</vt:lpstr>
      <vt:lpstr>'Financial Inclusion &amp; Literacy'!SdCtb14db368c02545288e6cfce7cdd0aa9b_2</vt:lpstr>
      <vt:lpstr>'Financial Inclusion &amp; Literacy'!SdCtb867551dd34241dda9c6cf6ac2c36af5_0</vt:lpstr>
      <vt:lpstr>'Financial Inclusion &amp; Literacy'!SdCtb867551dd34241dda9c6cf6ac2c36af5_1</vt:lpstr>
      <vt:lpstr>'Financial Inclusion &amp; Literacy'!SdCtb867551dd34241dda9c6cf6ac2c36af5_2</vt:lpstr>
      <vt:lpstr>'Financial Inclusion &amp; Literacy'!SdCtee6efcf46b7c44faa436b307d476d382_0</vt:lpstr>
      <vt:lpstr>'Financial Inclusion &amp; Literacy'!SdCtee6efcf46b7c44faa436b307d476d382_1</vt:lpstr>
      <vt:lpstr>'Financial Inclusion &amp; Literacy'!SdCtee6efcf46b7c44faa436b307d476d382_2</vt:lpstr>
      <vt:lpstr>'PRB2022'!SdCtff4f94efea114990ad8a2d303c231492_0</vt:lpstr>
      <vt:lpstr>'PRB2022'!SdCtff4f94efea114990ad8a2d303c231492_1</vt:lpstr>
      <vt:lpstr>'PRB2022'!SdCtff4f94efea114990ad8a2d303c231492_2</vt:lpstr>
    </vt:vector>
  </TitlesOfParts>
  <Manager/>
  <Company>Nykredit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Sustainability Fact Book 2022</dc:title>
  <dc:subject/>
  <dc:creator>Albert Krogsgaard</dc:creator>
  <cp:keywords/>
  <dc:description/>
  <cp:lastModifiedBy>Albert Krogsgaard</cp:lastModifiedBy>
  <cp:revision/>
  <dcterms:created xsi:type="dcterms:W3CDTF">2020-11-03T08:47:53Z</dcterms:created>
  <dcterms:modified xsi:type="dcterms:W3CDTF">2023-05-15T07:57:43Z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0x010100CC9379E4CFF3624C813EC9DE1121B911</vt:lpwstr>
  </property>
  <property fmtid="{D5CDD505-2E9C-101B-9397-08002B2CF9AE}" pid="5" name="MediaServiceImageTags">
    <vt:lpwstr/>
  </property>
</Properties>
</file>